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qdad\hospital_costs\"/>
    </mc:Choice>
  </mc:AlternateContent>
  <bookViews>
    <workbookView xWindow="0" yWindow="0" windowWidth="19200" windowHeight="7635" tabRatio="996"/>
  </bookViews>
  <sheets>
    <sheet name="Notes" sheetId="24" r:id="rId1"/>
    <sheet name="2011 overall results" sheetId="27" r:id="rId2"/>
    <sheet name="2014 overall results" sheetId="26" r:id="rId3"/>
    <sheet name="Overall summary" sheetId="15" r:id="rId4"/>
    <sheet name="Primary care summary" sheetId="16" r:id="rId5"/>
    <sheet name="Secondary care summary" sheetId="1" r:id="rId6"/>
    <sheet name="2011 population" sheetId="4" r:id="rId7"/>
    <sheet name="2011 inpatient costs" sheetId="2" r:id="rId8"/>
    <sheet name="2011 inpatient weights" sheetId="3" r:id="rId9"/>
    <sheet name="2011 inpatient total" sheetId="9" r:id="rId10"/>
    <sheet name="2011 outpatient appointments" sheetId="5" r:id="rId11"/>
    <sheet name="2011 outpatient costs" sheetId="11" r:id="rId12"/>
    <sheet name="2011 outpatient weights" sheetId="6" r:id="rId13"/>
    <sheet name="2011 outpatient total" sheetId="10" r:id="rId14"/>
    <sheet name="2011 GP visits" sheetId="18" r:id="rId15"/>
    <sheet name="2011 primary care weights" sheetId="20" r:id="rId16"/>
    <sheet name="2011 GP and pharma total" sheetId="22" r:id="rId17"/>
    <sheet name="2014 population" sheetId="7" r:id="rId18"/>
    <sheet name="2014 inpatient total" sheetId="12" r:id="rId19"/>
    <sheet name="2014 outpatient total" sheetId="13" r:id="rId20"/>
    <sheet name="2014 GP visits" sheetId="19" r:id="rId21"/>
    <sheet name="2014 primary care weights" sheetId="21" r:id="rId22"/>
    <sheet name="2014 GP and pharma total" sheetId="23" r:id="rId23"/>
    <sheet name="ONS vs York results " sheetId="25" r:id="rId24"/>
  </sheets>
  <definedNames>
    <definedName name="age_sex_only">Notes!$B$36</definedName>
    <definedName name="ave_appointment_cost_2011">'Secondary care summary'!$C$14</definedName>
    <definedName name="ave_inpatient_cost_2011">'Secondary care summary'!$C$8</definedName>
    <definedName name="ave_inpatient_cost_2014">'Secondary care summary'!$D$8</definedName>
    <definedName name="ave_inpatient_epi_2011">'Secondary care summary'!$C$6</definedName>
    <definedName name="ave_other_primary_care_2011">'Primary care summary'!$C$15</definedName>
    <definedName name="ave_other_primary_care_2014">'Primary care summary'!$D$15</definedName>
    <definedName name="ave_outpatient_appt_2011">'Secondary care summary'!$C$12</definedName>
    <definedName name="ave_outpatient_cost_2011">'Secondary care summary'!$C$15</definedName>
    <definedName name="ave_outpatient_cost_2014">'Secondary care summary'!$D$15</definedName>
    <definedName name="cost_inpatient_epi_2011">'Secondary care summary'!$C$7</definedName>
    <definedName name="cost_inpatient_epi_2014">'Secondary care summary'!$D$7</definedName>
    <definedName name="cost_outpatient_appt_2011">'Secondary care summary'!$C$13</definedName>
    <definedName name="cost_outpatient_appt_2014">'Secondary care summary'!$D$13</definedName>
    <definedName name="inpatient_norm_fctr_2014">'Secondary care summary'!$P$27</definedName>
    <definedName name="num_inpatient_epi_2011">'Secondary care summary'!$C$5</definedName>
    <definedName name="num_outpatient_apt_2011">'Secondary care summary'!$C$11</definedName>
    <definedName name="outpatient_norm_fctr_2014">'Secondary care summary'!$P$29</definedName>
    <definedName name="population_2011">'Overall summary'!$C$5</definedName>
    <definedName name="population_2014">'Overall summary'!$D$5</definedName>
    <definedName name="tot_den_cost_2011">'Primary care summary'!$C$12</definedName>
    <definedName name="tot_den_cost_2014">'Primary care summary'!$D$12</definedName>
    <definedName name="tot_gp_and_pharma_cost_2011">'Primary care summary'!$C$8</definedName>
    <definedName name="tot_gp_and_pharma_cost_2014">'Primary care summary'!$D$8</definedName>
    <definedName name="tot_gp_cost_2011">'Primary care summary'!$C$5</definedName>
    <definedName name="tot_gp_cost_2014">'Primary care summary'!$D$5</definedName>
    <definedName name="tot_gp_visits_2011">'Primary care summary'!$C$9</definedName>
    <definedName name="tot_gp_visits_2014">'Primary care summary'!$D$9</definedName>
    <definedName name="tot_opt_cost_2011">'Primary care summary'!$C$13</definedName>
    <definedName name="tot_opt_cost_2014">'Primary care summary'!$D$13</definedName>
    <definedName name="tot_other_primary_care_2011">'Primary care summary'!$C$14</definedName>
    <definedName name="tot_other_primary_care_2014">'Primary care summary'!$D$14</definedName>
    <definedName name="tot_pharma_cost_2011">'Primary care summary'!$C$7</definedName>
    <definedName name="tot_pharma_cost_2014">'Primary care summary'!$D$7</definedName>
    <definedName name="tot_presc_cost_2011">'Primary care summary'!$C$6</definedName>
    <definedName name="tot_presc_cost_2014">'Primary care summary'!$D$6</definedName>
    <definedName name="tot_primary_health_spend_2011">'Overall summary'!$C$7</definedName>
    <definedName name="tot_primary_health_spend_2014">'Overall summary'!$D$7</definedName>
    <definedName name="tot_secondary_health_spend_2011">'Overall summary'!$C$6</definedName>
    <definedName name="tot_secondary_health_spend_2014">'Overall summary'!$D$6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9" i="19" l="1"/>
  <c r="G89" i="19"/>
  <c r="F89" i="19"/>
  <c r="E89" i="19"/>
  <c r="D89" i="19"/>
  <c r="H88" i="19"/>
  <c r="G88" i="19"/>
  <c r="F88" i="19"/>
  <c r="E88" i="19"/>
  <c r="D88" i="19"/>
  <c r="H87" i="19"/>
  <c r="G87" i="19"/>
  <c r="F87" i="19"/>
  <c r="E87" i="19"/>
  <c r="D87" i="19"/>
  <c r="H86" i="19"/>
  <c r="G86" i="19"/>
  <c r="F86" i="19"/>
  <c r="E86" i="19"/>
  <c r="D86" i="19"/>
  <c r="H85" i="19"/>
  <c r="G85" i="19"/>
  <c r="F85" i="19"/>
  <c r="E85" i="19"/>
  <c r="D85" i="19"/>
  <c r="H84" i="19"/>
  <c r="G84" i="19"/>
  <c r="F84" i="19"/>
  <c r="E84" i="19"/>
  <c r="D84" i="19"/>
  <c r="H83" i="19"/>
  <c r="G83" i="19"/>
  <c r="F83" i="19"/>
  <c r="E83" i="19"/>
  <c r="D83" i="19"/>
  <c r="H82" i="19"/>
  <c r="G82" i="19"/>
  <c r="F82" i="19"/>
  <c r="E82" i="19"/>
  <c r="D82" i="19"/>
  <c r="H81" i="19"/>
  <c r="G81" i="19"/>
  <c r="F81" i="19"/>
  <c r="E81" i="19"/>
  <c r="D81" i="19"/>
  <c r="H80" i="19"/>
  <c r="G80" i="19"/>
  <c r="F80" i="19"/>
  <c r="E80" i="19"/>
  <c r="D80" i="19"/>
  <c r="H79" i="19"/>
  <c r="G79" i="19"/>
  <c r="F79" i="19"/>
  <c r="E79" i="19"/>
  <c r="D79" i="19"/>
  <c r="H78" i="19"/>
  <c r="G78" i="19"/>
  <c r="F78" i="19"/>
  <c r="E78" i="19"/>
  <c r="D78" i="19"/>
  <c r="H77" i="19"/>
  <c r="G77" i="19"/>
  <c r="F77" i="19"/>
  <c r="E77" i="19"/>
  <c r="D77" i="19"/>
  <c r="H76" i="19"/>
  <c r="G76" i="19"/>
  <c r="F76" i="19"/>
  <c r="E76" i="19"/>
  <c r="D76" i="19"/>
  <c r="H75" i="19"/>
  <c r="G75" i="19"/>
  <c r="F75" i="19"/>
  <c r="E75" i="19"/>
  <c r="D75" i="19"/>
  <c r="H74" i="19"/>
  <c r="G74" i="19"/>
  <c r="F74" i="19"/>
  <c r="E74" i="19"/>
  <c r="D74" i="19"/>
  <c r="H73" i="19"/>
  <c r="G73" i="19"/>
  <c r="F73" i="19"/>
  <c r="E73" i="19"/>
  <c r="D73" i="19"/>
  <c r="H72" i="19"/>
  <c r="G72" i="19"/>
  <c r="F72" i="19"/>
  <c r="E72" i="19"/>
  <c r="D72" i="19"/>
  <c r="H71" i="19"/>
  <c r="G71" i="19"/>
  <c r="F71" i="19"/>
  <c r="E71" i="19"/>
  <c r="D71" i="19"/>
  <c r="H70" i="19"/>
  <c r="G70" i="19"/>
  <c r="F70" i="19"/>
  <c r="E70" i="19"/>
  <c r="D70" i="19"/>
  <c r="H69" i="19"/>
  <c r="G69" i="19"/>
  <c r="F69" i="19"/>
  <c r="E69" i="19"/>
  <c r="D69" i="19"/>
  <c r="H68" i="19"/>
  <c r="G68" i="19"/>
  <c r="F68" i="19"/>
  <c r="E68" i="19"/>
  <c r="D68" i="19"/>
  <c r="H67" i="19"/>
  <c r="G67" i="19"/>
  <c r="F67" i="19"/>
  <c r="E67" i="19"/>
  <c r="D67" i="19"/>
  <c r="H66" i="19"/>
  <c r="G66" i="19"/>
  <c r="F66" i="19"/>
  <c r="E66" i="19"/>
  <c r="D66" i="19"/>
  <c r="H65" i="19"/>
  <c r="G65" i="19"/>
  <c r="F65" i="19"/>
  <c r="E65" i="19"/>
  <c r="D65" i="19"/>
  <c r="H64" i="19"/>
  <c r="G64" i="19"/>
  <c r="F64" i="19"/>
  <c r="E64" i="19"/>
  <c r="D64" i="19"/>
  <c r="H63" i="19"/>
  <c r="G63" i="19"/>
  <c r="F63" i="19"/>
  <c r="E63" i="19"/>
  <c r="D63" i="19"/>
  <c r="H62" i="19"/>
  <c r="G62" i="19"/>
  <c r="F62" i="19"/>
  <c r="E62" i="19"/>
  <c r="D62" i="19"/>
  <c r="H61" i="19"/>
  <c r="G61" i="19"/>
  <c r="F61" i="19"/>
  <c r="E61" i="19"/>
  <c r="D61" i="19"/>
  <c r="H60" i="19"/>
  <c r="G60" i="19"/>
  <c r="F60" i="19"/>
  <c r="E60" i="19"/>
  <c r="D60" i="19"/>
  <c r="H59" i="19"/>
  <c r="G59" i="19"/>
  <c r="F59" i="19"/>
  <c r="E59" i="19"/>
  <c r="D59" i="19"/>
  <c r="H58" i="19"/>
  <c r="G58" i="19"/>
  <c r="F58" i="19"/>
  <c r="E58" i="19"/>
  <c r="D58" i="19"/>
  <c r="H57" i="19"/>
  <c r="G57" i="19"/>
  <c r="F57" i="19"/>
  <c r="E57" i="19"/>
  <c r="D57" i="19"/>
  <c r="H56" i="19"/>
  <c r="G56" i="19"/>
  <c r="F56" i="19"/>
  <c r="E56" i="19"/>
  <c r="D56" i="19"/>
  <c r="H55" i="19"/>
  <c r="G55" i="19"/>
  <c r="F55" i="19"/>
  <c r="E55" i="19"/>
  <c r="D55" i="19"/>
  <c r="H54" i="19"/>
  <c r="G54" i="19"/>
  <c r="F54" i="19"/>
  <c r="E54" i="19"/>
  <c r="D54" i="19"/>
  <c r="H53" i="19"/>
  <c r="G53" i="19"/>
  <c r="F53" i="19"/>
  <c r="E53" i="19"/>
  <c r="D53" i="19"/>
  <c r="H52" i="19"/>
  <c r="G52" i="19"/>
  <c r="F52" i="19"/>
  <c r="E52" i="19"/>
  <c r="D52" i="19"/>
  <c r="H51" i="19"/>
  <c r="G51" i="19"/>
  <c r="F51" i="19"/>
  <c r="E51" i="19"/>
  <c r="D51" i="19"/>
  <c r="H50" i="19"/>
  <c r="G50" i="19"/>
  <c r="F50" i="19"/>
  <c r="E50" i="19"/>
  <c r="D50" i="19"/>
  <c r="H49" i="19"/>
  <c r="G49" i="19"/>
  <c r="F49" i="19"/>
  <c r="E49" i="19"/>
  <c r="D49" i="19"/>
  <c r="H48" i="19"/>
  <c r="G48" i="19"/>
  <c r="F48" i="19"/>
  <c r="E48" i="19"/>
  <c r="D48" i="19"/>
  <c r="H47" i="19"/>
  <c r="G47" i="19"/>
  <c r="F47" i="19"/>
  <c r="E47" i="19"/>
  <c r="D47" i="19"/>
  <c r="H46" i="19"/>
  <c r="G46" i="19"/>
  <c r="F46" i="19"/>
  <c r="E46" i="19"/>
  <c r="D46" i="19"/>
  <c r="H45" i="19"/>
  <c r="G45" i="19"/>
  <c r="F45" i="19"/>
  <c r="E45" i="19"/>
  <c r="D45" i="19"/>
  <c r="H44" i="19"/>
  <c r="G44" i="19"/>
  <c r="F44" i="19"/>
  <c r="E44" i="19"/>
  <c r="D44" i="19"/>
  <c r="H43" i="19"/>
  <c r="G43" i="19"/>
  <c r="F43" i="19"/>
  <c r="E43" i="19"/>
  <c r="D43" i="19"/>
  <c r="H42" i="19"/>
  <c r="G42" i="19"/>
  <c r="F42" i="19"/>
  <c r="E42" i="19"/>
  <c r="D42" i="19"/>
  <c r="H41" i="19"/>
  <c r="G41" i="19"/>
  <c r="F41" i="19"/>
  <c r="E41" i="19"/>
  <c r="D41" i="19"/>
  <c r="H40" i="19"/>
  <c r="G40" i="19"/>
  <c r="F40" i="19"/>
  <c r="E40" i="19"/>
  <c r="D40" i="19"/>
  <c r="H39" i="19"/>
  <c r="G39" i="19"/>
  <c r="F39" i="19"/>
  <c r="E39" i="19"/>
  <c r="D39" i="19"/>
  <c r="H38" i="19"/>
  <c r="G38" i="19"/>
  <c r="F38" i="19"/>
  <c r="E38" i="19"/>
  <c r="D38" i="19"/>
  <c r="H37" i="19"/>
  <c r="G37" i="19"/>
  <c r="F37" i="19"/>
  <c r="E37" i="19"/>
  <c r="D37" i="19"/>
  <c r="H36" i="19"/>
  <c r="G36" i="19"/>
  <c r="F36" i="19"/>
  <c r="E36" i="19"/>
  <c r="D36" i="19"/>
  <c r="H35" i="19"/>
  <c r="G35" i="19"/>
  <c r="F35" i="19"/>
  <c r="E35" i="19"/>
  <c r="D35" i="19"/>
  <c r="H34" i="19"/>
  <c r="G34" i="19"/>
  <c r="F34" i="19"/>
  <c r="E34" i="19"/>
  <c r="D34" i="19"/>
  <c r="H33" i="19"/>
  <c r="G33" i="19"/>
  <c r="F33" i="19"/>
  <c r="E33" i="19"/>
  <c r="D33" i="19"/>
  <c r="H32" i="19"/>
  <c r="G32" i="19"/>
  <c r="F32" i="19"/>
  <c r="E32" i="19"/>
  <c r="D32" i="19"/>
  <c r="H31" i="19"/>
  <c r="G31" i="19"/>
  <c r="F31" i="19"/>
  <c r="E31" i="19"/>
  <c r="D31" i="19"/>
  <c r="H30" i="19"/>
  <c r="G30" i="19"/>
  <c r="F30" i="19"/>
  <c r="E30" i="19"/>
  <c r="D30" i="19"/>
  <c r="H29" i="19"/>
  <c r="G29" i="19"/>
  <c r="F29" i="19"/>
  <c r="E29" i="19"/>
  <c r="D29" i="19"/>
  <c r="H28" i="19"/>
  <c r="G28" i="19"/>
  <c r="F28" i="19"/>
  <c r="E28" i="19"/>
  <c r="D28" i="19"/>
  <c r="H27" i="19"/>
  <c r="G27" i="19"/>
  <c r="F27" i="19"/>
  <c r="E27" i="19"/>
  <c r="D27" i="19"/>
  <c r="H26" i="19"/>
  <c r="G26" i="19"/>
  <c r="F26" i="19"/>
  <c r="E26" i="19"/>
  <c r="D26" i="19"/>
  <c r="H25" i="19"/>
  <c r="G25" i="19"/>
  <c r="F25" i="19"/>
  <c r="E25" i="19"/>
  <c r="D25" i="19"/>
  <c r="H24" i="19"/>
  <c r="G24" i="19"/>
  <c r="F24" i="19"/>
  <c r="E24" i="19"/>
  <c r="D24" i="19"/>
  <c r="H23" i="19"/>
  <c r="G23" i="19"/>
  <c r="F23" i="19"/>
  <c r="E23" i="19"/>
  <c r="D23" i="19"/>
  <c r="H22" i="19"/>
  <c r="G22" i="19"/>
  <c r="F22" i="19"/>
  <c r="E22" i="19"/>
  <c r="D22" i="19"/>
  <c r="H21" i="19"/>
  <c r="G21" i="19"/>
  <c r="F21" i="19"/>
  <c r="E21" i="19"/>
  <c r="D21" i="19"/>
  <c r="H20" i="19"/>
  <c r="G20" i="19"/>
  <c r="F20" i="19"/>
  <c r="E20" i="19"/>
  <c r="D20" i="19"/>
  <c r="H19" i="19"/>
  <c r="G19" i="19"/>
  <c r="F19" i="19"/>
  <c r="E19" i="19"/>
  <c r="D19" i="19"/>
  <c r="H18" i="19"/>
  <c r="G18" i="19"/>
  <c r="F18" i="19"/>
  <c r="E18" i="19"/>
  <c r="D18" i="19"/>
  <c r="H17" i="19"/>
  <c r="G17" i="19"/>
  <c r="F17" i="19"/>
  <c r="E17" i="19"/>
  <c r="D17" i="19"/>
  <c r="H16" i="19"/>
  <c r="G16" i="19"/>
  <c r="F16" i="19"/>
  <c r="E16" i="19"/>
  <c r="D16" i="19"/>
  <c r="H15" i="19"/>
  <c r="G15" i="19"/>
  <c r="F15" i="19"/>
  <c r="E15" i="19"/>
  <c r="D15" i="19"/>
  <c r="H14" i="19"/>
  <c r="G14" i="19"/>
  <c r="F14" i="19"/>
  <c r="E14" i="19"/>
  <c r="D14" i="19"/>
  <c r="H13" i="19"/>
  <c r="G13" i="19"/>
  <c r="F13" i="19"/>
  <c r="E13" i="19"/>
  <c r="D13" i="19"/>
  <c r="H12" i="19"/>
  <c r="G12" i="19"/>
  <c r="F12" i="19"/>
  <c r="E12" i="19"/>
  <c r="D12" i="19"/>
  <c r="H11" i="19"/>
  <c r="G11" i="19"/>
  <c r="F11" i="19"/>
  <c r="E11" i="19"/>
  <c r="D11" i="19"/>
  <c r="H10" i="19"/>
  <c r="G10" i="19"/>
  <c r="F10" i="19"/>
  <c r="E10" i="19"/>
  <c r="D10" i="19"/>
  <c r="H9" i="19"/>
  <c r="G9" i="19"/>
  <c r="F9" i="19"/>
  <c r="E9" i="19"/>
  <c r="D9" i="19"/>
  <c r="H8" i="19"/>
  <c r="G8" i="19"/>
  <c r="F8" i="19"/>
  <c r="E8" i="19"/>
  <c r="D8" i="19"/>
  <c r="H7" i="19"/>
  <c r="G7" i="19"/>
  <c r="F7" i="19"/>
  <c r="E7" i="19"/>
  <c r="D7" i="19"/>
  <c r="H6" i="19"/>
  <c r="G6" i="19"/>
  <c r="F6" i="19"/>
  <c r="E6" i="19"/>
  <c r="D6" i="19"/>
  <c r="H5" i="19"/>
  <c r="G5" i="19"/>
  <c r="F5" i="19"/>
  <c r="E5" i="19"/>
  <c r="D5" i="19"/>
  <c r="H4" i="19"/>
  <c r="G4" i="19"/>
  <c r="F4" i="19"/>
  <c r="E4" i="19"/>
  <c r="D4" i="19"/>
  <c r="H89" i="18"/>
  <c r="G89" i="18"/>
  <c r="F89" i="18"/>
  <c r="E89" i="18"/>
  <c r="D89" i="18"/>
  <c r="H88" i="18"/>
  <c r="G88" i="18"/>
  <c r="F88" i="18"/>
  <c r="E88" i="18"/>
  <c r="D88" i="18"/>
  <c r="H87" i="18"/>
  <c r="G87" i="18"/>
  <c r="F87" i="18"/>
  <c r="E87" i="18"/>
  <c r="D87" i="18"/>
  <c r="H86" i="18"/>
  <c r="G86" i="18"/>
  <c r="F86" i="18"/>
  <c r="E86" i="18"/>
  <c r="D86" i="18"/>
  <c r="H85" i="18"/>
  <c r="G85" i="18"/>
  <c r="F85" i="18"/>
  <c r="E85" i="18"/>
  <c r="D85" i="18"/>
  <c r="H84" i="18"/>
  <c r="G84" i="18"/>
  <c r="F84" i="18"/>
  <c r="E84" i="18"/>
  <c r="D84" i="18"/>
  <c r="H83" i="18"/>
  <c r="G83" i="18"/>
  <c r="F83" i="18"/>
  <c r="E83" i="18"/>
  <c r="D83" i="18"/>
  <c r="H82" i="18"/>
  <c r="G82" i="18"/>
  <c r="F82" i="18"/>
  <c r="E82" i="18"/>
  <c r="D82" i="18"/>
  <c r="H81" i="18"/>
  <c r="G81" i="18"/>
  <c r="F81" i="18"/>
  <c r="E81" i="18"/>
  <c r="D81" i="18"/>
  <c r="H80" i="18"/>
  <c r="G80" i="18"/>
  <c r="F80" i="18"/>
  <c r="E80" i="18"/>
  <c r="D80" i="18"/>
  <c r="H79" i="18"/>
  <c r="G79" i="18"/>
  <c r="F79" i="18"/>
  <c r="E79" i="18"/>
  <c r="D79" i="18"/>
  <c r="H78" i="18"/>
  <c r="G78" i="18"/>
  <c r="F78" i="18"/>
  <c r="E78" i="18"/>
  <c r="D78" i="18"/>
  <c r="H77" i="18"/>
  <c r="G77" i="18"/>
  <c r="F77" i="18"/>
  <c r="E77" i="18"/>
  <c r="D77" i="18"/>
  <c r="H76" i="18"/>
  <c r="G76" i="18"/>
  <c r="F76" i="18"/>
  <c r="E76" i="18"/>
  <c r="D76" i="18"/>
  <c r="H75" i="18"/>
  <c r="G75" i="18"/>
  <c r="F75" i="18"/>
  <c r="E75" i="18"/>
  <c r="D75" i="18"/>
  <c r="H74" i="18"/>
  <c r="G74" i="18"/>
  <c r="F74" i="18"/>
  <c r="E74" i="18"/>
  <c r="D74" i="18"/>
  <c r="H73" i="18"/>
  <c r="G73" i="18"/>
  <c r="F73" i="18"/>
  <c r="E73" i="18"/>
  <c r="D73" i="18"/>
  <c r="H72" i="18"/>
  <c r="G72" i="18"/>
  <c r="F72" i="18"/>
  <c r="E72" i="18"/>
  <c r="D72" i="18"/>
  <c r="H71" i="18"/>
  <c r="G71" i="18"/>
  <c r="F71" i="18"/>
  <c r="E71" i="18"/>
  <c r="D71" i="18"/>
  <c r="H70" i="18"/>
  <c r="G70" i="18"/>
  <c r="F70" i="18"/>
  <c r="E70" i="18"/>
  <c r="D70" i="18"/>
  <c r="H69" i="18"/>
  <c r="G69" i="18"/>
  <c r="F69" i="18"/>
  <c r="E69" i="18"/>
  <c r="D69" i="18"/>
  <c r="H68" i="18"/>
  <c r="G68" i="18"/>
  <c r="F68" i="18"/>
  <c r="E68" i="18"/>
  <c r="D68" i="18"/>
  <c r="H67" i="18"/>
  <c r="G67" i="18"/>
  <c r="F67" i="18"/>
  <c r="E67" i="18"/>
  <c r="D67" i="18"/>
  <c r="H66" i="18"/>
  <c r="G66" i="18"/>
  <c r="F66" i="18"/>
  <c r="E66" i="18"/>
  <c r="D66" i="18"/>
  <c r="H65" i="18"/>
  <c r="G65" i="18"/>
  <c r="F65" i="18"/>
  <c r="E65" i="18"/>
  <c r="D65" i="18"/>
  <c r="H64" i="18"/>
  <c r="G64" i="18"/>
  <c r="F64" i="18"/>
  <c r="E64" i="18"/>
  <c r="D64" i="18"/>
  <c r="H63" i="18"/>
  <c r="G63" i="18"/>
  <c r="F63" i="18"/>
  <c r="E63" i="18"/>
  <c r="D63" i="18"/>
  <c r="H62" i="18"/>
  <c r="G62" i="18"/>
  <c r="F62" i="18"/>
  <c r="E62" i="18"/>
  <c r="D62" i="18"/>
  <c r="H61" i="18"/>
  <c r="G61" i="18"/>
  <c r="F61" i="18"/>
  <c r="E61" i="18"/>
  <c r="D61" i="18"/>
  <c r="H60" i="18"/>
  <c r="G60" i="18"/>
  <c r="F60" i="18"/>
  <c r="E60" i="18"/>
  <c r="D60" i="18"/>
  <c r="H59" i="18"/>
  <c r="G59" i="18"/>
  <c r="F59" i="18"/>
  <c r="E59" i="18"/>
  <c r="D59" i="18"/>
  <c r="H58" i="18"/>
  <c r="G58" i="18"/>
  <c r="F58" i="18"/>
  <c r="E58" i="18"/>
  <c r="D58" i="18"/>
  <c r="H57" i="18"/>
  <c r="G57" i="18"/>
  <c r="F57" i="18"/>
  <c r="E57" i="18"/>
  <c r="D57" i="18"/>
  <c r="H56" i="18"/>
  <c r="G56" i="18"/>
  <c r="F56" i="18"/>
  <c r="E56" i="18"/>
  <c r="D56" i="18"/>
  <c r="H55" i="18"/>
  <c r="G55" i="18"/>
  <c r="F55" i="18"/>
  <c r="E55" i="18"/>
  <c r="D55" i="18"/>
  <c r="H54" i="18"/>
  <c r="G54" i="18"/>
  <c r="F54" i="18"/>
  <c r="E54" i="18"/>
  <c r="D54" i="18"/>
  <c r="H53" i="18"/>
  <c r="G53" i="18"/>
  <c r="F53" i="18"/>
  <c r="E53" i="18"/>
  <c r="D53" i="18"/>
  <c r="H52" i="18"/>
  <c r="G52" i="18"/>
  <c r="F52" i="18"/>
  <c r="E52" i="18"/>
  <c r="D52" i="18"/>
  <c r="H51" i="18"/>
  <c r="G51" i="18"/>
  <c r="F51" i="18"/>
  <c r="E51" i="18"/>
  <c r="D51" i="18"/>
  <c r="H50" i="18"/>
  <c r="G50" i="18"/>
  <c r="F50" i="18"/>
  <c r="E50" i="18"/>
  <c r="D50" i="18"/>
  <c r="H49" i="18"/>
  <c r="G49" i="18"/>
  <c r="F49" i="18"/>
  <c r="E49" i="18"/>
  <c r="D49" i="18"/>
  <c r="H48" i="18"/>
  <c r="G48" i="18"/>
  <c r="F48" i="18"/>
  <c r="E48" i="18"/>
  <c r="D48" i="18"/>
  <c r="H47" i="18"/>
  <c r="G47" i="18"/>
  <c r="F47" i="18"/>
  <c r="E47" i="18"/>
  <c r="D47" i="18"/>
  <c r="H46" i="18"/>
  <c r="G46" i="18"/>
  <c r="F46" i="18"/>
  <c r="E46" i="18"/>
  <c r="D46" i="18"/>
  <c r="H45" i="18"/>
  <c r="G45" i="18"/>
  <c r="F45" i="18"/>
  <c r="E45" i="18"/>
  <c r="D45" i="18"/>
  <c r="H44" i="18"/>
  <c r="G44" i="18"/>
  <c r="F44" i="18"/>
  <c r="E44" i="18"/>
  <c r="D44" i="18"/>
  <c r="H43" i="18"/>
  <c r="G43" i="18"/>
  <c r="F43" i="18"/>
  <c r="E43" i="18"/>
  <c r="D43" i="18"/>
  <c r="H42" i="18"/>
  <c r="G42" i="18"/>
  <c r="F42" i="18"/>
  <c r="E42" i="18"/>
  <c r="D42" i="18"/>
  <c r="H41" i="18"/>
  <c r="G41" i="18"/>
  <c r="F41" i="18"/>
  <c r="E41" i="18"/>
  <c r="D41" i="18"/>
  <c r="H40" i="18"/>
  <c r="G40" i="18"/>
  <c r="F40" i="18"/>
  <c r="E40" i="18"/>
  <c r="D40" i="18"/>
  <c r="H39" i="18"/>
  <c r="G39" i="18"/>
  <c r="F39" i="18"/>
  <c r="E39" i="18"/>
  <c r="D39" i="18"/>
  <c r="H38" i="18"/>
  <c r="G38" i="18"/>
  <c r="F38" i="18"/>
  <c r="E38" i="18"/>
  <c r="D38" i="18"/>
  <c r="H37" i="18"/>
  <c r="G37" i="18"/>
  <c r="F37" i="18"/>
  <c r="E37" i="18"/>
  <c r="D37" i="18"/>
  <c r="H36" i="18"/>
  <c r="G36" i="18"/>
  <c r="F36" i="18"/>
  <c r="E36" i="18"/>
  <c r="D36" i="18"/>
  <c r="H35" i="18"/>
  <c r="G35" i="18"/>
  <c r="F35" i="18"/>
  <c r="E35" i="18"/>
  <c r="D35" i="18"/>
  <c r="H34" i="18"/>
  <c r="G34" i="18"/>
  <c r="F34" i="18"/>
  <c r="E34" i="18"/>
  <c r="D34" i="18"/>
  <c r="H33" i="18"/>
  <c r="G33" i="18"/>
  <c r="F33" i="18"/>
  <c r="E33" i="18"/>
  <c r="D33" i="18"/>
  <c r="H32" i="18"/>
  <c r="G32" i="18"/>
  <c r="F32" i="18"/>
  <c r="E32" i="18"/>
  <c r="D32" i="18"/>
  <c r="H31" i="18"/>
  <c r="G31" i="18"/>
  <c r="F31" i="18"/>
  <c r="E31" i="18"/>
  <c r="D31" i="18"/>
  <c r="H30" i="18"/>
  <c r="G30" i="18"/>
  <c r="F30" i="18"/>
  <c r="E30" i="18"/>
  <c r="D30" i="18"/>
  <c r="H29" i="18"/>
  <c r="G29" i="18"/>
  <c r="F29" i="18"/>
  <c r="E29" i="18"/>
  <c r="D29" i="18"/>
  <c r="H28" i="18"/>
  <c r="G28" i="18"/>
  <c r="F28" i="18"/>
  <c r="E28" i="18"/>
  <c r="D28" i="18"/>
  <c r="H27" i="18"/>
  <c r="G27" i="18"/>
  <c r="F27" i="18"/>
  <c r="E27" i="18"/>
  <c r="D27" i="18"/>
  <c r="H26" i="18"/>
  <c r="G26" i="18"/>
  <c r="F26" i="18"/>
  <c r="E26" i="18"/>
  <c r="D26" i="18"/>
  <c r="H25" i="18"/>
  <c r="G25" i="18"/>
  <c r="F25" i="18"/>
  <c r="E25" i="18"/>
  <c r="D25" i="18"/>
  <c r="H24" i="18"/>
  <c r="G24" i="18"/>
  <c r="F24" i="18"/>
  <c r="E24" i="18"/>
  <c r="D24" i="18"/>
  <c r="H23" i="18"/>
  <c r="G23" i="18"/>
  <c r="F23" i="18"/>
  <c r="E23" i="18"/>
  <c r="D23" i="18"/>
  <c r="H22" i="18"/>
  <c r="G22" i="18"/>
  <c r="F22" i="18"/>
  <c r="E22" i="18"/>
  <c r="D22" i="18"/>
  <c r="H21" i="18"/>
  <c r="G21" i="18"/>
  <c r="F21" i="18"/>
  <c r="E21" i="18"/>
  <c r="D21" i="18"/>
  <c r="H20" i="18"/>
  <c r="G20" i="18"/>
  <c r="F20" i="18"/>
  <c r="E20" i="18"/>
  <c r="D20" i="18"/>
  <c r="H19" i="18"/>
  <c r="G19" i="18"/>
  <c r="F19" i="18"/>
  <c r="E19" i="18"/>
  <c r="D19" i="18"/>
  <c r="H18" i="18"/>
  <c r="G18" i="18"/>
  <c r="F18" i="18"/>
  <c r="E18" i="18"/>
  <c r="D18" i="18"/>
  <c r="H17" i="18"/>
  <c r="G17" i="18"/>
  <c r="F17" i="18"/>
  <c r="E17" i="18"/>
  <c r="D17" i="18"/>
  <c r="H16" i="18"/>
  <c r="G16" i="18"/>
  <c r="F16" i="18"/>
  <c r="E16" i="18"/>
  <c r="D16" i="18"/>
  <c r="H15" i="18"/>
  <c r="G15" i="18"/>
  <c r="F15" i="18"/>
  <c r="E15" i="18"/>
  <c r="D15" i="18"/>
  <c r="H14" i="18"/>
  <c r="G14" i="18"/>
  <c r="F14" i="18"/>
  <c r="E14" i="18"/>
  <c r="D14" i="18"/>
  <c r="H13" i="18"/>
  <c r="G13" i="18"/>
  <c r="F13" i="18"/>
  <c r="E13" i="18"/>
  <c r="D13" i="18"/>
  <c r="H12" i="18"/>
  <c r="G12" i="18"/>
  <c r="F12" i="18"/>
  <c r="E12" i="18"/>
  <c r="D12" i="18"/>
  <c r="H11" i="18"/>
  <c r="G11" i="18"/>
  <c r="F11" i="18"/>
  <c r="E11" i="18"/>
  <c r="D11" i="18"/>
  <c r="H10" i="18"/>
  <c r="G10" i="18"/>
  <c r="F10" i="18"/>
  <c r="E10" i="18"/>
  <c r="D10" i="18"/>
  <c r="H9" i="18"/>
  <c r="G9" i="18"/>
  <c r="F9" i="18"/>
  <c r="E9" i="18"/>
  <c r="D9" i="18"/>
  <c r="H8" i="18"/>
  <c r="G8" i="18"/>
  <c r="F8" i="18"/>
  <c r="E8" i="18"/>
  <c r="D8" i="18"/>
  <c r="H7" i="18"/>
  <c r="G7" i="18"/>
  <c r="F7" i="18"/>
  <c r="E7" i="18"/>
  <c r="D7" i="18"/>
  <c r="H6" i="18"/>
  <c r="G6" i="18"/>
  <c r="F6" i="18"/>
  <c r="E6" i="18"/>
  <c r="D6" i="18"/>
  <c r="H5" i="18"/>
  <c r="G5" i="18"/>
  <c r="F5" i="18"/>
  <c r="E5" i="18"/>
  <c r="D5" i="18"/>
  <c r="H4" i="18"/>
  <c r="G4" i="18"/>
  <c r="F4" i="18"/>
  <c r="E4" i="18"/>
  <c r="D4" i="11"/>
  <c r="D4" i="6" s="1"/>
  <c r="D4" i="13" s="1"/>
  <c r="D4" i="18"/>
  <c r="N89" i="6"/>
  <c r="N89" i="13" s="1"/>
  <c r="M89" i="6"/>
  <c r="M89" i="13" s="1"/>
  <c r="L89" i="6"/>
  <c r="L89" i="13" s="1"/>
  <c r="K89" i="6"/>
  <c r="K89" i="13" s="1"/>
  <c r="J89" i="6"/>
  <c r="J89" i="13" s="1"/>
  <c r="N88" i="6"/>
  <c r="N88" i="13" s="1"/>
  <c r="M88" i="6"/>
  <c r="M88" i="13" s="1"/>
  <c r="L88" i="6"/>
  <c r="L88" i="13" s="1"/>
  <c r="K88" i="6"/>
  <c r="K88" i="13" s="1"/>
  <c r="J88" i="6"/>
  <c r="J88" i="13" s="1"/>
  <c r="N87" i="6"/>
  <c r="N87" i="13" s="1"/>
  <c r="M87" i="6"/>
  <c r="M87" i="13" s="1"/>
  <c r="L87" i="6"/>
  <c r="L87" i="13" s="1"/>
  <c r="K87" i="6"/>
  <c r="K87" i="13" s="1"/>
  <c r="J87" i="6"/>
  <c r="J87" i="13" s="1"/>
  <c r="N86" i="6"/>
  <c r="N86" i="13" s="1"/>
  <c r="M86" i="6"/>
  <c r="M86" i="13" s="1"/>
  <c r="L86" i="6"/>
  <c r="L86" i="13" s="1"/>
  <c r="K86" i="6"/>
  <c r="K86" i="13" s="1"/>
  <c r="J86" i="6"/>
  <c r="J86" i="13" s="1"/>
  <c r="N85" i="6"/>
  <c r="N85" i="13" s="1"/>
  <c r="M85" i="6"/>
  <c r="M85" i="13" s="1"/>
  <c r="L85" i="6"/>
  <c r="L85" i="13" s="1"/>
  <c r="K85" i="6"/>
  <c r="K85" i="13" s="1"/>
  <c r="J85" i="6"/>
  <c r="J85" i="13" s="1"/>
  <c r="N84" i="6"/>
  <c r="N84" i="13" s="1"/>
  <c r="M84" i="6"/>
  <c r="M84" i="13" s="1"/>
  <c r="L84" i="6"/>
  <c r="L84" i="13" s="1"/>
  <c r="K84" i="6"/>
  <c r="K84" i="13" s="1"/>
  <c r="J84" i="6"/>
  <c r="J84" i="13" s="1"/>
  <c r="N83" i="6"/>
  <c r="N83" i="13" s="1"/>
  <c r="M83" i="6"/>
  <c r="M83" i="13" s="1"/>
  <c r="L83" i="6"/>
  <c r="L83" i="13" s="1"/>
  <c r="K83" i="6"/>
  <c r="K83" i="13" s="1"/>
  <c r="J83" i="6"/>
  <c r="J83" i="13" s="1"/>
  <c r="N82" i="6"/>
  <c r="N82" i="13" s="1"/>
  <c r="M82" i="6"/>
  <c r="M82" i="13" s="1"/>
  <c r="L82" i="6"/>
  <c r="L82" i="13" s="1"/>
  <c r="K82" i="6"/>
  <c r="K82" i="13" s="1"/>
  <c r="J82" i="6"/>
  <c r="J82" i="13" s="1"/>
  <c r="N81" i="6"/>
  <c r="N81" i="13" s="1"/>
  <c r="M81" i="6"/>
  <c r="M81" i="13" s="1"/>
  <c r="L81" i="6"/>
  <c r="L81" i="13" s="1"/>
  <c r="K81" i="6"/>
  <c r="K81" i="13" s="1"/>
  <c r="J81" i="6"/>
  <c r="J81" i="13" s="1"/>
  <c r="N80" i="6"/>
  <c r="N80" i="13" s="1"/>
  <c r="M80" i="6"/>
  <c r="M80" i="13" s="1"/>
  <c r="L80" i="6"/>
  <c r="L80" i="13" s="1"/>
  <c r="K80" i="6"/>
  <c r="K80" i="13" s="1"/>
  <c r="J80" i="6"/>
  <c r="J80" i="13" s="1"/>
  <c r="N79" i="6"/>
  <c r="N79" i="13" s="1"/>
  <c r="M79" i="6"/>
  <c r="M79" i="13" s="1"/>
  <c r="L79" i="6"/>
  <c r="L79" i="13" s="1"/>
  <c r="K79" i="6"/>
  <c r="K79" i="13" s="1"/>
  <c r="J79" i="6"/>
  <c r="J79" i="13" s="1"/>
  <c r="N78" i="6"/>
  <c r="N78" i="13" s="1"/>
  <c r="M78" i="6"/>
  <c r="M78" i="13" s="1"/>
  <c r="L78" i="6"/>
  <c r="L78" i="13" s="1"/>
  <c r="K78" i="6"/>
  <c r="K78" i="13" s="1"/>
  <c r="J78" i="6"/>
  <c r="J78" i="13" s="1"/>
  <c r="N77" i="6"/>
  <c r="N77" i="13" s="1"/>
  <c r="M77" i="6"/>
  <c r="M77" i="13" s="1"/>
  <c r="L77" i="6"/>
  <c r="L77" i="13" s="1"/>
  <c r="K77" i="6"/>
  <c r="K77" i="13" s="1"/>
  <c r="J77" i="6"/>
  <c r="J77" i="13" s="1"/>
  <c r="N76" i="6"/>
  <c r="N76" i="13" s="1"/>
  <c r="M76" i="6"/>
  <c r="M76" i="13" s="1"/>
  <c r="L76" i="6"/>
  <c r="L76" i="13" s="1"/>
  <c r="K76" i="6"/>
  <c r="K76" i="13" s="1"/>
  <c r="J76" i="6"/>
  <c r="J76" i="13" s="1"/>
  <c r="N75" i="6"/>
  <c r="N75" i="13" s="1"/>
  <c r="M75" i="6"/>
  <c r="M75" i="13" s="1"/>
  <c r="L75" i="6"/>
  <c r="L75" i="13" s="1"/>
  <c r="K75" i="6"/>
  <c r="K75" i="13" s="1"/>
  <c r="J75" i="6"/>
  <c r="J75" i="13" s="1"/>
  <c r="N74" i="6"/>
  <c r="N74" i="13" s="1"/>
  <c r="M74" i="6"/>
  <c r="M74" i="13" s="1"/>
  <c r="L74" i="6"/>
  <c r="L74" i="13" s="1"/>
  <c r="K74" i="6"/>
  <c r="K74" i="13" s="1"/>
  <c r="J74" i="6"/>
  <c r="J74" i="13" s="1"/>
  <c r="N73" i="6"/>
  <c r="N73" i="13" s="1"/>
  <c r="M73" i="6"/>
  <c r="M73" i="13" s="1"/>
  <c r="L73" i="6"/>
  <c r="L73" i="13" s="1"/>
  <c r="K73" i="6"/>
  <c r="K73" i="13" s="1"/>
  <c r="J73" i="6"/>
  <c r="J73" i="13" s="1"/>
  <c r="N72" i="6"/>
  <c r="N72" i="13" s="1"/>
  <c r="M72" i="6"/>
  <c r="M72" i="13" s="1"/>
  <c r="L72" i="6"/>
  <c r="L72" i="13" s="1"/>
  <c r="K72" i="6"/>
  <c r="K72" i="13" s="1"/>
  <c r="J72" i="6"/>
  <c r="J72" i="13" s="1"/>
  <c r="N71" i="6"/>
  <c r="N71" i="13" s="1"/>
  <c r="M71" i="6"/>
  <c r="M71" i="13" s="1"/>
  <c r="L71" i="6"/>
  <c r="L71" i="13" s="1"/>
  <c r="K71" i="6"/>
  <c r="K71" i="13" s="1"/>
  <c r="J71" i="6"/>
  <c r="J71" i="13" s="1"/>
  <c r="N70" i="6"/>
  <c r="N70" i="13" s="1"/>
  <c r="M70" i="6"/>
  <c r="M70" i="13" s="1"/>
  <c r="L70" i="6"/>
  <c r="L70" i="13" s="1"/>
  <c r="K70" i="6"/>
  <c r="K70" i="13" s="1"/>
  <c r="J70" i="6"/>
  <c r="J70" i="13" s="1"/>
  <c r="N69" i="6"/>
  <c r="N69" i="13" s="1"/>
  <c r="M69" i="6"/>
  <c r="M69" i="13" s="1"/>
  <c r="L69" i="6"/>
  <c r="L69" i="13" s="1"/>
  <c r="K69" i="6"/>
  <c r="K69" i="13" s="1"/>
  <c r="J69" i="6"/>
  <c r="J69" i="13" s="1"/>
  <c r="N68" i="6"/>
  <c r="N68" i="13" s="1"/>
  <c r="M68" i="6"/>
  <c r="M68" i="13" s="1"/>
  <c r="L68" i="6"/>
  <c r="L68" i="13" s="1"/>
  <c r="K68" i="6"/>
  <c r="K68" i="13" s="1"/>
  <c r="J68" i="6"/>
  <c r="J68" i="13" s="1"/>
  <c r="N67" i="6"/>
  <c r="N67" i="13" s="1"/>
  <c r="M67" i="6"/>
  <c r="M67" i="13" s="1"/>
  <c r="L67" i="6"/>
  <c r="L67" i="13" s="1"/>
  <c r="K67" i="6"/>
  <c r="K67" i="13" s="1"/>
  <c r="J67" i="6"/>
  <c r="J67" i="13" s="1"/>
  <c r="N66" i="6"/>
  <c r="N66" i="13" s="1"/>
  <c r="M66" i="6"/>
  <c r="M66" i="13" s="1"/>
  <c r="L66" i="6"/>
  <c r="L66" i="13" s="1"/>
  <c r="K66" i="6"/>
  <c r="K66" i="13" s="1"/>
  <c r="J66" i="6"/>
  <c r="J66" i="13" s="1"/>
  <c r="N65" i="6"/>
  <c r="N65" i="13" s="1"/>
  <c r="M65" i="6"/>
  <c r="M65" i="13" s="1"/>
  <c r="L65" i="6"/>
  <c r="L65" i="13" s="1"/>
  <c r="K65" i="6"/>
  <c r="K65" i="13" s="1"/>
  <c r="J65" i="6"/>
  <c r="J65" i="13" s="1"/>
  <c r="N64" i="6"/>
  <c r="N64" i="13" s="1"/>
  <c r="M64" i="6"/>
  <c r="M64" i="13" s="1"/>
  <c r="L64" i="6"/>
  <c r="L64" i="13" s="1"/>
  <c r="K64" i="6"/>
  <c r="K64" i="13" s="1"/>
  <c r="J64" i="6"/>
  <c r="J64" i="13" s="1"/>
  <c r="N63" i="6"/>
  <c r="N63" i="13" s="1"/>
  <c r="M63" i="6"/>
  <c r="M63" i="13" s="1"/>
  <c r="L63" i="6"/>
  <c r="L63" i="13" s="1"/>
  <c r="K63" i="6"/>
  <c r="K63" i="13" s="1"/>
  <c r="J63" i="6"/>
  <c r="J63" i="13" s="1"/>
  <c r="N62" i="6"/>
  <c r="N62" i="13" s="1"/>
  <c r="M62" i="6"/>
  <c r="M62" i="13" s="1"/>
  <c r="L62" i="6"/>
  <c r="L62" i="13" s="1"/>
  <c r="K62" i="6"/>
  <c r="K62" i="13" s="1"/>
  <c r="J62" i="6"/>
  <c r="J62" i="13" s="1"/>
  <c r="N61" i="6"/>
  <c r="N61" i="13" s="1"/>
  <c r="M61" i="6"/>
  <c r="M61" i="13" s="1"/>
  <c r="L61" i="6"/>
  <c r="L61" i="13" s="1"/>
  <c r="K61" i="6"/>
  <c r="K61" i="13" s="1"/>
  <c r="J61" i="6"/>
  <c r="J61" i="13" s="1"/>
  <c r="N60" i="6"/>
  <c r="N60" i="13" s="1"/>
  <c r="M60" i="6"/>
  <c r="M60" i="13" s="1"/>
  <c r="L60" i="6"/>
  <c r="L60" i="13" s="1"/>
  <c r="K60" i="6"/>
  <c r="K60" i="13" s="1"/>
  <c r="J60" i="6"/>
  <c r="J60" i="13" s="1"/>
  <c r="N59" i="6"/>
  <c r="N59" i="13" s="1"/>
  <c r="M59" i="6"/>
  <c r="M59" i="13" s="1"/>
  <c r="L59" i="6"/>
  <c r="L59" i="13" s="1"/>
  <c r="K59" i="6"/>
  <c r="K59" i="13" s="1"/>
  <c r="J59" i="6"/>
  <c r="J59" i="13" s="1"/>
  <c r="N58" i="6"/>
  <c r="N58" i="13" s="1"/>
  <c r="M58" i="6"/>
  <c r="M58" i="13" s="1"/>
  <c r="L58" i="6"/>
  <c r="L58" i="13" s="1"/>
  <c r="K58" i="6"/>
  <c r="K58" i="13" s="1"/>
  <c r="J58" i="6"/>
  <c r="J58" i="13" s="1"/>
  <c r="N57" i="6"/>
  <c r="N57" i="13" s="1"/>
  <c r="M57" i="6"/>
  <c r="M57" i="13" s="1"/>
  <c r="L57" i="6"/>
  <c r="L57" i="13" s="1"/>
  <c r="K57" i="6"/>
  <c r="K57" i="13" s="1"/>
  <c r="J57" i="6"/>
  <c r="J57" i="13" s="1"/>
  <c r="N56" i="6"/>
  <c r="N56" i="13" s="1"/>
  <c r="M56" i="6"/>
  <c r="M56" i="13" s="1"/>
  <c r="L56" i="6"/>
  <c r="L56" i="13" s="1"/>
  <c r="K56" i="6"/>
  <c r="K56" i="13" s="1"/>
  <c r="J56" i="6"/>
  <c r="J56" i="13" s="1"/>
  <c r="N55" i="6"/>
  <c r="N55" i="13" s="1"/>
  <c r="M55" i="6"/>
  <c r="M55" i="13" s="1"/>
  <c r="L55" i="6"/>
  <c r="L55" i="13" s="1"/>
  <c r="K55" i="6"/>
  <c r="K55" i="13" s="1"/>
  <c r="J55" i="6"/>
  <c r="J55" i="13" s="1"/>
  <c r="N54" i="6"/>
  <c r="N54" i="13" s="1"/>
  <c r="M54" i="6"/>
  <c r="M54" i="13" s="1"/>
  <c r="L54" i="6"/>
  <c r="L54" i="13" s="1"/>
  <c r="K54" i="6"/>
  <c r="K54" i="13" s="1"/>
  <c r="J54" i="6"/>
  <c r="J54" i="13" s="1"/>
  <c r="N53" i="6"/>
  <c r="N53" i="13" s="1"/>
  <c r="M53" i="6"/>
  <c r="M53" i="13" s="1"/>
  <c r="L53" i="6"/>
  <c r="L53" i="13" s="1"/>
  <c r="K53" i="6"/>
  <c r="K53" i="13" s="1"/>
  <c r="J53" i="6"/>
  <c r="J53" i="13" s="1"/>
  <c r="N52" i="6"/>
  <c r="N52" i="13" s="1"/>
  <c r="M52" i="6"/>
  <c r="M52" i="13" s="1"/>
  <c r="L52" i="6"/>
  <c r="L52" i="13" s="1"/>
  <c r="K52" i="6"/>
  <c r="K52" i="13" s="1"/>
  <c r="J52" i="6"/>
  <c r="J52" i="13" s="1"/>
  <c r="N51" i="6"/>
  <c r="N51" i="13" s="1"/>
  <c r="M51" i="6"/>
  <c r="M51" i="13" s="1"/>
  <c r="L51" i="6"/>
  <c r="L51" i="13" s="1"/>
  <c r="K51" i="6"/>
  <c r="K51" i="13" s="1"/>
  <c r="J51" i="6"/>
  <c r="J51" i="13" s="1"/>
  <c r="N50" i="6"/>
  <c r="N50" i="13" s="1"/>
  <c r="M50" i="6"/>
  <c r="M50" i="13" s="1"/>
  <c r="L50" i="6"/>
  <c r="L50" i="13" s="1"/>
  <c r="K50" i="6"/>
  <c r="K50" i="13" s="1"/>
  <c r="J50" i="6"/>
  <c r="J50" i="13" s="1"/>
  <c r="N49" i="6"/>
  <c r="N49" i="13" s="1"/>
  <c r="M49" i="6"/>
  <c r="M49" i="13" s="1"/>
  <c r="L49" i="6"/>
  <c r="L49" i="13" s="1"/>
  <c r="K49" i="6"/>
  <c r="K49" i="13" s="1"/>
  <c r="J49" i="6"/>
  <c r="J49" i="13" s="1"/>
  <c r="N48" i="6"/>
  <c r="N48" i="13" s="1"/>
  <c r="M48" i="6"/>
  <c r="M48" i="13" s="1"/>
  <c r="L48" i="6"/>
  <c r="L48" i="13" s="1"/>
  <c r="K48" i="6"/>
  <c r="K48" i="13" s="1"/>
  <c r="J48" i="6"/>
  <c r="J48" i="13" s="1"/>
  <c r="N47" i="6"/>
  <c r="N47" i="13" s="1"/>
  <c r="M47" i="6"/>
  <c r="M47" i="13" s="1"/>
  <c r="L47" i="6"/>
  <c r="L47" i="13" s="1"/>
  <c r="K47" i="6"/>
  <c r="K47" i="13" s="1"/>
  <c r="J47" i="6"/>
  <c r="J47" i="13" s="1"/>
  <c r="N46" i="6"/>
  <c r="N46" i="13" s="1"/>
  <c r="M46" i="6"/>
  <c r="M46" i="13" s="1"/>
  <c r="L46" i="6"/>
  <c r="L46" i="13" s="1"/>
  <c r="K46" i="6"/>
  <c r="K46" i="13" s="1"/>
  <c r="J46" i="6"/>
  <c r="J46" i="13" s="1"/>
  <c r="N45" i="6"/>
  <c r="N45" i="13" s="1"/>
  <c r="M45" i="6"/>
  <c r="M45" i="13" s="1"/>
  <c r="L45" i="6"/>
  <c r="L45" i="13" s="1"/>
  <c r="K45" i="6"/>
  <c r="K45" i="13" s="1"/>
  <c r="J45" i="6"/>
  <c r="J45" i="13" s="1"/>
  <c r="N44" i="6"/>
  <c r="N44" i="13" s="1"/>
  <c r="M44" i="6"/>
  <c r="M44" i="13" s="1"/>
  <c r="L44" i="6"/>
  <c r="L44" i="13" s="1"/>
  <c r="K44" i="6"/>
  <c r="K44" i="13" s="1"/>
  <c r="J44" i="6"/>
  <c r="J44" i="13" s="1"/>
  <c r="N43" i="6"/>
  <c r="N43" i="13" s="1"/>
  <c r="M43" i="6"/>
  <c r="M43" i="13" s="1"/>
  <c r="L43" i="6"/>
  <c r="L43" i="13" s="1"/>
  <c r="K43" i="6"/>
  <c r="K43" i="13" s="1"/>
  <c r="J43" i="6"/>
  <c r="J43" i="13" s="1"/>
  <c r="N42" i="6"/>
  <c r="N42" i="13" s="1"/>
  <c r="M42" i="6"/>
  <c r="M42" i="13" s="1"/>
  <c r="L42" i="6"/>
  <c r="L42" i="13" s="1"/>
  <c r="K42" i="6"/>
  <c r="K42" i="13" s="1"/>
  <c r="J42" i="6"/>
  <c r="J42" i="13" s="1"/>
  <c r="N41" i="6"/>
  <c r="N41" i="13" s="1"/>
  <c r="M41" i="6"/>
  <c r="M41" i="13" s="1"/>
  <c r="L41" i="6"/>
  <c r="L41" i="13" s="1"/>
  <c r="K41" i="6"/>
  <c r="K41" i="13" s="1"/>
  <c r="J41" i="6"/>
  <c r="J41" i="13" s="1"/>
  <c r="N40" i="6"/>
  <c r="N40" i="13" s="1"/>
  <c r="M40" i="6"/>
  <c r="M40" i="13" s="1"/>
  <c r="L40" i="6"/>
  <c r="L40" i="13" s="1"/>
  <c r="K40" i="6"/>
  <c r="K40" i="13" s="1"/>
  <c r="J40" i="6"/>
  <c r="J40" i="13" s="1"/>
  <c r="N39" i="6"/>
  <c r="N39" i="13" s="1"/>
  <c r="M39" i="6"/>
  <c r="M39" i="13" s="1"/>
  <c r="L39" i="6"/>
  <c r="L39" i="13" s="1"/>
  <c r="K39" i="6"/>
  <c r="K39" i="13" s="1"/>
  <c r="J39" i="6"/>
  <c r="J39" i="13" s="1"/>
  <c r="N38" i="6"/>
  <c r="N38" i="13" s="1"/>
  <c r="M38" i="6"/>
  <c r="M38" i="13" s="1"/>
  <c r="L38" i="6"/>
  <c r="L38" i="13" s="1"/>
  <c r="K38" i="6"/>
  <c r="K38" i="13" s="1"/>
  <c r="J38" i="6"/>
  <c r="J38" i="13" s="1"/>
  <c r="N37" i="6"/>
  <c r="N37" i="13" s="1"/>
  <c r="M37" i="6"/>
  <c r="M37" i="13" s="1"/>
  <c r="L37" i="6"/>
  <c r="L37" i="13" s="1"/>
  <c r="K37" i="6"/>
  <c r="K37" i="13" s="1"/>
  <c r="J37" i="6"/>
  <c r="J37" i="13" s="1"/>
  <c r="N36" i="6"/>
  <c r="N36" i="13" s="1"/>
  <c r="M36" i="6"/>
  <c r="M36" i="13" s="1"/>
  <c r="L36" i="6"/>
  <c r="L36" i="13" s="1"/>
  <c r="K36" i="6"/>
  <c r="K36" i="13" s="1"/>
  <c r="J36" i="6"/>
  <c r="J36" i="13" s="1"/>
  <c r="N35" i="6"/>
  <c r="N35" i="13" s="1"/>
  <c r="M35" i="6"/>
  <c r="M35" i="13" s="1"/>
  <c r="L35" i="6"/>
  <c r="L35" i="13" s="1"/>
  <c r="K35" i="6"/>
  <c r="K35" i="13" s="1"/>
  <c r="J35" i="6"/>
  <c r="J35" i="13" s="1"/>
  <c r="N34" i="6"/>
  <c r="N34" i="13" s="1"/>
  <c r="M34" i="6"/>
  <c r="M34" i="13" s="1"/>
  <c r="L34" i="6"/>
  <c r="L34" i="13" s="1"/>
  <c r="K34" i="6"/>
  <c r="K34" i="13" s="1"/>
  <c r="J34" i="6"/>
  <c r="J34" i="13" s="1"/>
  <c r="N33" i="6"/>
  <c r="N33" i="13" s="1"/>
  <c r="M33" i="6"/>
  <c r="M33" i="13" s="1"/>
  <c r="L33" i="6"/>
  <c r="L33" i="13" s="1"/>
  <c r="K33" i="6"/>
  <c r="K33" i="13" s="1"/>
  <c r="J33" i="6"/>
  <c r="J33" i="13" s="1"/>
  <c r="N32" i="6"/>
  <c r="N32" i="13" s="1"/>
  <c r="M32" i="6"/>
  <c r="M32" i="13" s="1"/>
  <c r="L32" i="6"/>
  <c r="L32" i="13" s="1"/>
  <c r="K32" i="6"/>
  <c r="K32" i="13" s="1"/>
  <c r="J32" i="6"/>
  <c r="J32" i="13" s="1"/>
  <c r="N31" i="6"/>
  <c r="N31" i="13" s="1"/>
  <c r="M31" i="6"/>
  <c r="M31" i="13" s="1"/>
  <c r="L31" i="6"/>
  <c r="L31" i="13" s="1"/>
  <c r="K31" i="6"/>
  <c r="K31" i="13" s="1"/>
  <c r="J31" i="6"/>
  <c r="J31" i="13" s="1"/>
  <c r="N30" i="6"/>
  <c r="N30" i="13" s="1"/>
  <c r="M30" i="6"/>
  <c r="M30" i="13" s="1"/>
  <c r="L30" i="6"/>
  <c r="L30" i="13" s="1"/>
  <c r="K30" i="6"/>
  <c r="K30" i="13" s="1"/>
  <c r="J30" i="6"/>
  <c r="J30" i="13" s="1"/>
  <c r="N29" i="6"/>
  <c r="N29" i="13" s="1"/>
  <c r="M29" i="6"/>
  <c r="M29" i="13" s="1"/>
  <c r="L29" i="6"/>
  <c r="L29" i="13" s="1"/>
  <c r="K29" i="6"/>
  <c r="K29" i="13" s="1"/>
  <c r="J29" i="6"/>
  <c r="J29" i="13" s="1"/>
  <c r="N28" i="6"/>
  <c r="N28" i="13" s="1"/>
  <c r="M28" i="6"/>
  <c r="M28" i="13" s="1"/>
  <c r="L28" i="6"/>
  <c r="L28" i="13" s="1"/>
  <c r="K28" i="6"/>
  <c r="K28" i="13" s="1"/>
  <c r="J28" i="6"/>
  <c r="J28" i="13" s="1"/>
  <c r="N27" i="6"/>
  <c r="N27" i="13" s="1"/>
  <c r="M27" i="6"/>
  <c r="M27" i="13" s="1"/>
  <c r="L27" i="6"/>
  <c r="L27" i="13" s="1"/>
  <c r="K27" i="6"/>
  <c r="K27" i="13" s="1"/>
  <c r="J27" i="6"/>
  <c r="J27" i="13" s="1"/>
  <c r="N26" i="6"/>
  <c r="N26" i="13" s="1"/>
  <c r="M26" i="6"/>
  <c r="M26" i="13" s="1"/>
  <c r="L26" i="6"/>
  <c r="L26" i="13" s="1"/>
  <c r="K26" i="6"/>
  <c r="K26" i="13" s="1"/>
  <c r="J26" i="6"/>
  <c r="J26" i="13" s="1"/>
  <c r="N25" i="6"/>
  <c r="N25" i="13" s="1"/>
  <c r="M25" i="6"/>
  <c r="M25" i="13" s="1"/>
  <c r="L25" i="6"/>
  <c r="L25" i="13" s="1"/>
  <c r="K25" i="6"/>
  <c r="K25" i="13" s="1"/>
  <c r="J25" i="6"/>
  <c r="J25" i="13" s="1"/>
  <c r="N24" i="6"/>
  <c r="N24" i="13" s="1"/>
  <c r="M24" i="6"/>
  <c r="M24" i="13" s="1"/>
  <c r="L24" i="6"/>
  <c r="L24" i="13" s="1"/>
  <c r="K24" i="6"/>
  <c r="K24" i="13" s="1"/>
  <c r="J24" i="6"/>
  <c r="J24" i="13" s="1"/>
  <c r="N23" i="6"/>
  <c r="N23" i="13" s="1"/>
  <c r="M23" i="6"/>
  <c r="M23" i="13" s="1"/>
  <c r="L23" i="6"/>
  <c r="L23" i="13" s="1"/>
  <c r="K23" i="6"/>
  <c r="K23" i="13" s="1"/>
  <c r="J23" i="6"/>
  <c r="J23" i="13" s="1"/>
  <c r="N22" i="6"/>
  <c r="N22" i="13" s="1"/>
  <c r="M22" i="6"/>
  <c r="M22" i="13" s="1"/>
  <c r="L22" i="6"/>
  <c r="L22" i="13" s="1"/>
  <c r="K22" i="6"/>
  <c r="K22" i="13" s="1"/>
  <c r="J22" i="6"/>
  <c r="J22" i="13" s="1"/>
  <c r="N21" i="6"/>
  <c r="N21" i="13" s="1"/>
  <c r="M21" i="6"/>
  <c r="M21" i="13" s="1"/>
  <c r="L21" i="6"/>
  <c r="L21" i="13" s="1"/>
  <c r="K21" i="6"/>
  <c r="K21" i="13" s="1"/>
  <c r="J21" i="6"/>
  <c r="J21" i="13" s="1"/>
  <c r="N20" i="6"/>
  <c r="N20" i="13" s="1"/>
  <c r="M20" i="6"/>
  <c r="M20" i="13" s="1"/>
  <c r="L20" i="6"/>
  <c r="L20" i="13" s="1"/>
  <c r="K20" i="6"/>
  <c r="K20" i="13" s="1"/>
  <c r="J20" i="6"/>
  <c r="J20" i="13" s="1"/>
  <c r="N19" i="6"/>
  <c r="N19" i="13" s="1"/>
  <c r="M19" i="6"/>
  <c r="M19" i="13" s="1"/>
  <c r="L19" i="6"/>
  <c r="L19" i="13" s="1"/>
  <c r="K19" i="6"/>
  <c r="K19" i="13" s="1"/>
  <c r="J19" i="6"/>
  <c r="J19" i="13" s="1"/>
  <c r="N18" i="6"/>
  <c r="N18" i="13" s="1"/>
  <c r="M18" i="6"/>
  <c r="M18" i="13" s="1"/>
  <c r="L18" i="6"/>
  <c r="L18" i="13" s="1"/>
  <c r="K18" i="6"/>
  <c r="K18" i="13" s="1"/>
  <c r="J18" i="6"/>
  <c r="J18" i="13" s="1"/>
  <c r="N17" i="6"/>
  <c r="N17" i="13" s="1"/>
  <c r="M17" i="6"/>
  <c r="M17" i="13" s="1"/>
  <c r="L17" i="6"/>
  <c r="L17" i="13" s="1"/>
  <c r="K17" i="6"/>
  <c r="K17" i="13" s="1"/>
  <c r="J17" i="6"/>
  <c r="J17" i="13" s="1"/>
  <c r="N16" i="6"/>
  <c r="N16" i="13" s="1"/>
  <c r="M16" i="6"/>
  <c r="M16" i="13" s="1"/>
  <c r="L16" i="6"/>
  <c r="L16" i="13" s="1"/>
  <c r="K16" i="6"/>
  <c r="K16" i="13" s="1"/>
  <c r="J16" i="6"/>
  <c r="J16" i="13" s="1"/>
  <c r="N15" i="6"/>
  <c r="N15" i="13" s="1"/>
  <c r="M15" i="6"/>
  <c r="M15" i="13" s="1"/>
  <c r="L15" i="6"/>
  <c r="L15" i="13" s="1"/>
  <c r="K15" i="6"/>
  <c r="K15" i="13" s="1"/>
  <c r="J15" i="6"/>
  <c r="J15" i="13" s="1"/>
  <c r="N14" i="6"/>
  <c r="N14" i="13" s="1"/>
  <c r="M14" i="6"/>
  <c r="M14" i="13" s="1"/>
  <c r="L14" i="6"/>
  <c r="L14" i="13" s="1"/>
  <c r="K14" i="6"/>
  <c r="K14" i="13" s="1"/>
  <c r="J14" i="6"/>
  <c r="J14" i="13" s="1"/>
  <c r="N13" i="6"/>
  <c r="N13" i="13" s="1"/>
  <c r="M13" i="6"/>
  <c r="M13" i="13" s="1"/>
  <c r="L13" i="6"/>
  <c r="L13" i="13" s="1"/>
  <c r="K13" i="6"/>
  <c r="K13" i="13" s="1"/>
  <c r="J13" i="6"/>
  <c r="J13" i="13" s="1"/>
  <c r="N12" i="6"/>
  <c r="N12" i="13" s="1"/>
  <c r="M12" i="6"/>
  <c r="M12" i="13" s="1"/>
  <c r="L12" i="6"/>
  <c r="L12" i="13" s="1"/>
  <c r="K12" i="6"/>
  <c r="K12" i="13" s="1"/>
  <c r="J12" i="6"/>
  <c r="J12" i="13" s="1"/>
  <c r="N11" i="6"/>
  <c r="N11" i="13" s="1"/>
  <c r="M11" i="6"/>
  <c r="M11" i="13" s="1"/>
  <c r="L11" i="6"/>
  <c r="L11" i="13" s="1"/>
  <c r="K11" i="6"/>
  <c r="K11" i="13" s="1"/>
  <c r="J11" i="6"/>
  <c r="J11" i="13" s="1"/>
  <c r="N10" i="6"/>
  <c r="N10" i="13" s="1"/>
  <c r="M10" i="6"/>
  <c r="M10" i="13" s="1"/>
  <c r="L10" i="6"/>
  <c r="L10" i="13" s="1"/>
  <c r="K10" i="6"/>
  <c r="K10" i="13" s="1"/>
  <c r="J10" i="6"/>
  <c r="J10" i="13" s="1"/>
  <c r="N9" i="6"/>
  <c r="N9" i="13" s="1"/>
  <c r="M9" i="6"/>
  <c r="M9" i="13" s="1"/>
  <c r="L9" i="6"/>
  <c r="L9" i="13" s="1"/>
  <c r="K9" i="6"/>
  <c r="K9" i="13" s="1"/>
  <c r="J9" i="6"/>
  <c r="J9" i="13" s="1"/>
  <c r="N8" i="6"/>
  <c r="N8" i="13" s="1"/>
  <c r="M8" i="6"/>
  <c r="M8" i="13" s="1"/>
  <c r="L8" i="6"/>
  <c r="L8" i="13" s="1"/>
  <c r="K8" i="6"/>
  <c r="K8" i="13" s="1"/>
  <c r="J8" i="6"/>
  <c r="J8" i="13" s="1"/>
  <c r="N7" i="6"/>
  <c r="N7" i="13" s="1"/>
  <c r="M7" i="6"/>
  <c r="M7" i="13" s="1"/>
  <c r="L7" i="6"/>
  <c r="L7" i="13" s="1"/>
  <c r="K7" i="6"/>
  <c r="K7" i="13" s="1"/>
  <c r="J7" i="6"/>
  <c r="J7" i="13" s="1"/>
  <c r="N6" i="6"/>
  <c r="N6" i="13" s="1"/>
  <c r="M6" i="6"/>
  <c r="M6" i="13" s="1"/>
  <c r="L6" i="6"/>
  <c r="L6" i="13" s="1"/>
  <c r="K6" i="6"/>
  <c r="K6" i="13" s="1"/>
  <c r="J6" i="6"/>
  <c r="J6" i="13" s="1"/>
  <c r="N5" i="6"/>
  <c r="N5" i="13" s="1"/>
  <c r="M5" i="6"/>
  <c r="M5" i="13" s="1"/>
  <c r="L5" i="6"/>
  <c r="L5" i="13" s="1"/>
  <c r="K5" i="6"/>
  <c r="K5" i="13" s="1"/>
  <c r="J5" i="6"/>
  <c r="J5" i="13" s="1"/>
  <c r="N4" i="6"/>
  <c r="N4" i="13" s="1"/>
  <c r="M4" i="6"/>
  <c r="M4" i="13" s="1"/>
  <c r="L4" i="6"/>
  <c r="L4" i="13" s="1"/>
  <c r="K4" i="6"/>
  <c r="K4" i="13" s="1"/>
  <c r="J4" i="6"/>
  <c r="J4" i="13" s="1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I89" i="6"/>
  <c r="I88" i="6"/>
  <c r="H88" i="6" s="1"/>
  <c r="H88" i="13" s="1"/>
  <c r="I87" i="6"/>
  <c r="I86" i="6"/>
  <c r="D86" i="6" s="1"/>
  <c r="D86" i="13" s="1"/>
  <c r="I85" i="6"/>
  <c r="H85" i="6" s="1"/>
  <c r="H85" i="13" s="1"/>
  <c r="I84" i="6"/>
  <c r="F84" i="6" s="1"/>
  <c r="F84" i="13" s="1"/>
  <c r="I83" i="6"/>
  <c r="I82" i="6"/>
  <c r="I81" i="6"/>
  <c r="I80" i="6"/>
  <c r="H80" i="6" s="1"/>
  <c r="H80" i="13" s="1"/>
  <c r="I79" i="6"/>
  <c r="I78" i="6"/>
  <c r="D78" i="6" s="1"/>
  <c r="D78" i="13" s="1"/>
  <c r="I77" i="6"/>
  <c r="H77" i="6" s="1"/>
  <c r="H77" i="13" s="1"/>
  <c r="I76" i="6"/>
  <c r="F76" i="6" s="1"/>
  <c r="F76" i="13" s="1"/>
  <c r="I75" i="6"/>
  <c r="I74" i="6"/>
  <c r="I73" i="6"/>
  <c r="I72" i="6"/>
  <c r="H72" i="6" s="1"/>
  <c r="H72" i="13" s="1"/>
  <c r="I71" i="6"/>
  <c r="I70" i="6"/>
  <c r="D70" i="6" s="1"/>
  <c r="D70" i="13" s="1"/>
  <c r="I69" i="6"/>
  <c r="H69" i="6" s="1"/>
  <c r="H69" i="13" s="1"/>
  <c r="I68" i="6"/>
  <c r="F68" i="6" s="1"/>
  <c r="F68" i="13" s="1"/>
  <c r="I67" i="6"/>
  <c r="I66" i="6"/>
  <c r="I65" i="6"/>
  <c r="I64" i="6"/>
  <c r="H64" i="6" s="1"/>
  <c r="H64" i="13" s="1"/>
  <c r="I63" i="6"/>
  <c r="I62" i="6"/>
  <c r="D62" i="6" s="1"/>
  <c r="D62" i="13" s="1"/>
  <c r="I61" i="6"/>
  <c r="H61" i="6" s="1"/>
  <c r="H61" i="13" s="1"/>
  <c r="I60" i="6"/>
  <c r="F60" i="6" s="1"/>
  <c r="F60" i="13" s="1"/>
  <c r="I59" i="6"/>
  <c r="I58" i="6"/>
  <c r="I57" i="6"/>
  <c r="I56" i="6"/>
  <c r="H56" i="6" s="1"/>
  <c r="H56" i="13" s="1"/>
  <c r="I55" i="6"/>
  <c r="I54" i="6"/>
  <c r="D54" i="6" s="1"/>
  <c r="D54" i="13" s="1"/>
  <c r="I53" i="6"/>
  <c r="H53" i="6" s="1"/>
  <c r="H53" i="13" s="1"/>
  <c r="I52" i="6"/>
  <c r="F52" i="6" s="1"/>
  <c r="F52" i="13" s="1"/>
  <c r="I51" i="6"/>
  <c r="F51" i="6" s="1"/>
  <c r="F51" i="13" s="1"/>
  <c r="I50" i="6"/>
  <c r="I49" i="6"/>
  <c r="I48" i="6"/>
  <c r="H48" i="6" s="1"/>
  <c r="H48" i="13" s="1"/>
  <c r="I47" i="6"/>
  <c r="I46" i="6"/>
  <c r="D46" i="6" s="1"/>
  <c r="D46" i="13" s="1"/>
  <c r="I45" i="6"/>
  <c r="H45" i="6" s="1"/>
  <c r="H45" i="13" s="1"/>
  <c r="I44" i="6"/>
  <c r="F44" i="6" s="1"/>
  <c r="F44" i="13" s="1"/>
  <c r="I43" i="6"/>
  <c r="I42" i="6"/>
  <c r="I41" i="6"/>
  <c r="I40" i="6"/>
  <c r="H40" i="6" s="1"/>
  <c r="H40" i="13" s="1"/>
  <c r="I39" i="6"/>
  <c r="I38" i="6"/>
  <c r="D38" i="6" s="1"/>
  <c r="D38" i="13" s="1"/>
  <c r="I37" i="6"/>
  <c r="H37" i="6" s="1"/>
  <c r="H37" i="13" s="1"/>
  <c r="I36" i="6"/>
  <c r="F36" i="6" s="1"/>
  <c r="F36" i="13" s="1"/>
  <c r="I35" i="6"/>
  <c r="D35" i="6" s="1"/>
  <c r="D35" i="13" s="1"/>
  <c r="I34" i="6"/>
  <c r="I33" i="6"/>
  <c r="I32" i="6"/>
  <c r="H32" i="6" s="1"/>
  <c r="H32" i="13" s="1"/>
  <c r="I31" i="6"/>
  <c r="I30" i="6"/>
  <c r="D30" i="6" s="1"/>
  <c r="D30" i="13" s="1"/>
  <c r="I29" i="6"/>
  <c r="H29" i="6" s="1"/>
  <c r="H29" i="13" s="1"/>
  <c r="I28" i="6"/>
  <c r="F28" i="6" s="1"/>
  <c r="F28" i="13" s="1"/>
  <c r="I27" i="6"/>
  <c r="I26" i="6"/>
  <c r="I25" i="6"/>
  <c r="I24" i="6"/>
  <c r="H24" i="6" s="1"/>
  <c r="H24" i="13" s="1"/>
  <c r="I23" i="6"/>
  <c r="I22" i="6"/>
  <c r="D22" i="6" s="1"/>
  <c r="D22" i="13" s="1"/>
  <c r="I21" i="6"/>
  <c r="H21" i="6" s="1"/>
  <c r="H21" i="13" s="1"/>
  <c r="I20" i="6"/>
  <c r="F20" i="6" s="1"/>
  <c r="F20" i="13" s="1"/>
  <c r="I19" i="6"/>
  <c r="I18" i="6"/>
  <c r="I17" i="6"/>
  <c r="I16" i="6"/>
  <c r="H16" i="6" s="1"/>
  <c r="H16" i="13" s="1"/>
  <c r="I15" i="6"/>
  <c r="I14" i="6"/>
  <c r="D14" i="6" s="1"/>
  <c r="D14" i="13" s="1"/>
  <c r="I13" i="6"/>
  <c r="H13" i="6" s="1"/>
  <c r="H13" i="13" s="1"/>
  <c r="I12" i="6"/>
  <c r="F12" i="6" s="1"/>
  <c r="F12" i="13" s="1"/>
  <c r="I11" i="6"/>
  <c r="F11" i="6" s="1"/>
  <c r="F11" i="13" s="1"/>
  <c r="I10" i="6"/>
  <c r="I9" i="6"/>
  <c r="I8" i="6"/>
  <c r="H8" i="6" s="1"/>
  <c r="H8" i="13" s="1"/>
  <c r="I7" i="6"/>
  <c r="I6" i="6"/>
  <c r="D6" i="6" s="1"/>
  <c r="D6" i="13" s="1"/>
  <c r="I5" i="6"/>
  <c r="H5" i="6" s="1"/>
  <c r="H5" i="13" s="1"/>
  <c r="H89" i="6"/>
  <c r="H89" i="13" s="1"/>
  <c r="G89" i="6"/>
  <c r="G89" i="13" s="1"/>
  <c r="F89" i="6"/>
  <c r="F89" i="13" s="1"/>
  <c r="E89" i="6"/>
  <c r="E89" i="13" s="1"/>
  <c r="D89" i="6"/>
  <c r="D89" i="13" s="1"/>
  <c r="G88" i="6"/>
  <c r="G88" i="13" s="1"/>
  <c r="F88" i="6"/>
  <c r="F88" i="13" s="1"/>
  <c r="E88" i="6"/>
  <c r="E88" i="13" s="1"/>
  <c r="D88" i="6"/>
  <c r="D88" i="13" s="1"/>
  <c r="H87" i="6"/>
  <c r="H87" i="13" s="1"/>
  <c r="G87" i="6"/>
  <c r="G87" i="13" s="1"/>
  <c r="F87" i="6"/>
  <c r="F87" i="13" s="1"/>
  <c r="E87" i="6"/>
  <c r="E87" i="13" s="1"/>
  <c r="D87" i="6"/>
  <c r="D87" i="13" s="1"/>
  <c r="H86" i="6"/>
  <c r="H86" i="13" s="1"/>
  <c r="G86" i="6"/>
  <c r="G86" i="13" s="1"/>
  <c r="F86" i="6"/>
  <c r="F86" i="13" s="1"/>
  <c r="E86" i="6"/>
  <c r="E86" i="13" s="1"/>
  <c r="E85" i="6"/>
  <c r="E85" i="13" s="1"/>
  <c r="D85" i="6"/>
  <c r="D85" i="13" s="1"/>
  <c r="H84" i="6"/>
  <c r="H84" i="13" s="1"/>
  <c r="G84" i="6"/>
  <c r="G84" i="13" s="1"/>
  <c r="H81" i="6"/>
  <c r="H81" i="13" s="1"/>
  <c r="G81" i="6"/>
  <c r="G81" i="13" s="1"/>
  <c r="F81" i="6"/>
  <c r="F81" i="13" s="1"/>
  <c r="E81" i="6"/>
  <c r="E81" i="13" s="1"/>
  <c r="D81" i="6"/>
  <c r="D81" i="13" s="1"/>
  <c r="G80" i="6"/>
  <c r="G80" i="13" s="1"/>
  <c r="F80" i="6"/>
  <c r="F80" i="13" s="1"/>
  <c r="E80" i="6"/>
  <c r="E80" i="13" s="1"/>
  <c r="D80" i="6"/>
  <c r="D80" i="13" s="1"/>
  <c r="H79" i="6"/>
  <c r="H79" i="13" s="1"/>
  <c r="G79" i="6"/>
  <c r="G79" i="13" s="1"/>
  <c r="F79" i="6"/>
  <c r="F79" i="13" s="1"/>
  <c r="E79" i="6"/>
  <c r="E79" i="13" s="1"/>
  <c r="D79" i="6"/>
  <c r="D79" i="13" s="1"/>
  <c r="H78" i="6"/>
  <c r="H78" i="13" s="1"/>
  <c r="G78" i="6"/>
  <c r="G78" i="13" s="1"/>
  <c r="F78" i="6"/>
  <c r="F78" i="13" s="1"/>
  <c r="E78" i="6"/>
  <c r="E78" i="13" s="1"/>
  <c r="E77" i="6"/>
  <c r="E77" i="13" s="1"/>
  <c r="D77" i="6"/>
  <c r="D77" i="13" s="1"/>
  <c r="H76" i="6"/>
  <c r="H76" i="13" s="1"/>
  <c r="G76" i="6"/>
  <c r="G76" i="13" s="1"/>
  <c r="H73" i="6"/>
  <c r="H73" i="13" s="1"/>
  <c r="G73" i="6"/>
  <c r="G73" i="13" s="1"/>
  <c r="F73" i="6"/>
  <c r="F73" i="13" s="1"/>
  <c r="E73" i="6"/>
  <c r="E73" i="13" s="1"/>
  <c r="D73" i="6"/>
  <c r="D73" i="13" s="1"/>
  <c r="G72" i="6"/>
  <c r="G72" i="13" s="1"/>
  <c r="F72" i="6"/>
  <c r="F72" i="13" s="1"/>
  <c r="E72" i="6"/>
  <c r="E72" i="13" s="1"/>
  <c r="D72" i="6"/>
  <c r="D72" i="13" s="1"/>
  <c r="H71" i="6"/>
  <c r="H71" i="13" s="1"/>
  <c r="G71" i="6"/>
  <c r="G71" i="13" s="1"/>
  <c r="F71" i="6"/>
  <c r="F71" i="13" s="1"/>
  <c r="E71" i="6"/>
  <c r="E71" i="13" s="1"/>
  <c r="D71" i="6"/>
  <c r="D71" i="13" s="1"/>
  <c r="H70" i="6"/>
  <c r="H70" i="13" s="1"/>
  <c r="G70" i="6"/>
  <c r="G70" i="13" s="1"/>
  <c r="F70" i="6"/>
  <c r="F70" i="13" s="1"/>
  <c r="E70" i="6"/>
  <c r="E70" i="13" s="1"/>
  <c r="E69" i="6"/>
  <c r="E69" i="13" s="1"/>
  <c r="D69" i="6"/>
  <c r="D69" i="13" s="1"/>
  <c r="H68" i="6"/>
  <c r="H68" i="13" s="1"/>
  <c r="G68" i="6"/>
  <c r="G68" i="13" s="1"/>
  <c r="H65" i="6"/>
  <c r="H65" i="13" s="1"/>
  <c r="G65" i="6"/>
  <c r="G65" i="13" s="1"/>
  <c r="F65" i="6"/>
  <c r="F65" i="13" s="1"/>
  <c r="E65" i="6"/>
  <c r="E65" i="13" s="1"/>
  <c r="D65" i="6"/>
  <c r="D65" i="13" s="1"/>
  <c r="G64" i="6"/>
  <c r="G64" i="13" s="1"/>
  <c r="F64" i="6"/>
  <c r="F64" i="13" s="1"/>
  <c r="E64" i="6"/>
  <c r="E64" i="13" s="1"/>
  <c r="D64" i="6"/>
  <c r="D64" i="13" s="1"/>
  <c r="H63" i="6"/>
  <c r="H63" i="13" s="1"/>
  <c r="G63" i="6"/>
  <c r="G63" i="13" s="1"/>
  <c r="F63" i="6"/>
  <c r="F63" i="13" s="1"/>
  <c r="E63" i="6"/>
  <c r="E63" i="13" s="1"/>
  <c r="D63" i="6"/>
  <c r="D63" i="13" s="1"/>
  <c r="H62" i="6"/>
  <c r="H62" i="13" s="1"/>
  <c r="G62" i="6"/>
  <c r="G62" i="13" s="1"/>
  <c r="F62" i="6"/>
  <c r="F62" i="13" s="1"/>
  <c r="E62" i="6"/>
  <c r="E62" i="13" s="1"/>
  <c r="E61" i="6"/>
  <c r="E61" i="13" s="1"/>
  <c r="D61" i="6"/>
  <c r="D61" i="13" s="1"/>
  <c r="H60" i="6"/>
  <c r="H60" i="13" s="1"/>
  <c r="G60" i="6"/>
  <c r="G60" i="13" s="1"/>
  <c r="D59" i="6"/>
  <c r="D59" i="13" s="1"/>
  <c r="H57" i="6"/>
  <c r="H57" i="13" s="1"/>
  <c r="G57" i="6"/>
  <c r="G57" i="13" s="1"/>
  <c r="F57" i="6"/>
  <c r="F57" i="13" s="1"/>
  <c r="E57" i="6"/>
  <c r="E57" i="13" s="1"/>
  <c r="D57" i="6"/>
  <c r="D57" i="13" s="1"/>
  <c r="G56" i="6"/>
  <c r="G56" i="13" s="1"/>
  <c r="F56" i="6"/>
  <c r="F56" i="13" s="1"/>
  <c r="E56" i="6"/>
  <c r="E56" i="13" s="1"/>
  <c r="D56" i="6"/>
  <c r="D56" i="13" s="1"/>
  <c r="H55" i="6"/>
  <c r="H55" i="13" s="1"/>
  <c r="G55" i="6"/>
  <c r="G55" i="13" s="1"/>
  <c r="F55" i="6"/>
  <c r="F55" i="13" s="1"/>
  <c r="E55" i="6"/>
  <c r="E55" i="13" s="1"/>
  <c r="D55" i="6"/>
  <c r="D55" i="13" s="1"/>
  <c r="H54" i="6"/>
  <c r="H54" i="13" s="1"/>
  <c r="G54" i="6"/>
  <c r="G54" i="13" s="1"/>
  <c r="F54" i="6"/>
  <c r="F54" i="13" s="1"/>
  <c r="E54" i="6"/>
  <c r="E54" i="13" s="1"/>
  <c r="E53" i="6"/>
  <c r="E53" i="13" s="1"/>
  <c r="D53" i="6"/>
  <c r="D53" i="13" s="1"/>
  <c r="H52" i="6"/>
  <c r="H52" i="13" s="1"/>
  <c r="G52" i="6"/>
  <c r="G52" i="13" s="1"/>
  <c r="E51" i="6"/>
  <c r="E51" i="13" s="1"/>
  <c r="D51" i="6"/>
  <c r="D51" i="13" s="1"/>
  <c r="H49" i="6"/>
  <c r="H49" i="13" s="1"/>
  <c r="G49" i="6"/>
  <c r="G49" i="13" s="1"/>
  <c r="F49" i="6"/>
  <c r="F49" i="13" s="1"/>
  <c r="E49" i="6"/>
  <c r="E49" i="13" s="1"/>
  <c r="D49" i="6"/>
  <c r="D49" i="13" s="1"/>
  <c r="G48" i="6"/>
  <c r="G48" i="13" s="1"/>
  <c r="F48" i="6"/>
  <c r="F48" i="13" s="1"/>
  <c r="E48" i="6"/>
  <c r="E48" i="13" s="1"/>
  <c r="D48" i="6"/>
  <c r="D48" i="13" s="1"/>
  <c r="H47" i="6"/>
  <c r="H47" i="13" s="1"/>
  <c r="G47" i="6"/>
  <c r="G47" i="13" s="1"/>
  <c r="F47" i="6"/>
  <c r="F47" i="13" s="1"/>
  <c r="E47" i="6"/>
  <c r="E47" i="13" s="1"/>
  <c r="D47" i="6"/>
  <c r="D47" i="13" s="1"/>
  <c r="H46" i="6"/>
  <c r="H46" i="13" s="1"/>
  <c r="G46" i="6"/>
  <c r="G46" i="13" s="1"/>
  <c r="F46" i="6"/>
  <c r="F46" i="13" s="1"/>
  <c r="E46" i="6"/>
  <c r="E46" i="13" s="1"/>
  <c r="E45" i="6"/>
  <c r="E45" i="13" s="1"/>
  <c r="D45" i="6"/>
  <c r="D45" i="13" s="1"/>
  <c r="H44" i="6"/>
  <c r="H44" i="13" s="1"/>
  <c r="G44" i="6"/>
  <c r="G44" i="13" s="1"/>
  <c r="F43" i="6"/>
  <c r="F43" i="13" s="1"/>
  <c r="E43" i="6"/>
  <c r="E43" i="13" s="1"/>
  <c r="H41" i="6"/>
  <c r="H41" i="13" s="1"/>
  <c r="G41" i="6"/>
  <c r="G41" i="13" s="1"/>
  <c r="F41" i="6"/>
  <c r="F41" i="13" s="1"/>
  <c r="E41" i="6"/>
  <c r="E41" i="13" s="1"/>
  <c r="D41" i="6"/>
  <c r="D41" i="13" s="1"/>
  <c r="G40" i="6"/>
  <c r="G40" i="13" s="1"/>
  <c r="F40" i="6"/>
  <c r="F40" i="13" s="1"/>
  <c r="E40" i="6"/>
  <c r="E40" i="13" s="1"/>
  <c r="D40" i="6"/>
  <c r="D40" i="13" s="1"/>
  <c r="H39" i="6"/>
  <c r="H39" i="13" s="1"/>
  <c r="G39" i="6"/>
  <c r="G39" i="13" s="1"/>
  <c r="F39" i="6"/>
  <c r="F39" i="13" s="1"/>
  <c r="E39" i="6"/>
  <c r="E39" i="13" s="1"/>
  <c r="D39" i="6"/>
  <c r="D39" i="13" s="1"/>
  <c r="H38" i="6"/>
  <c r="H38" i="13" s="1"/>
  <c r="G38" i="6"/>
  <c r="G38" i="13" s="1"/>
  <c r="F38" i="6"/>
  <c r="F38" i="13" s="1"/>
  <c r="E38" i="6"/>
  <c r="E38" i="13" s="1"/>
  <c r="E37" i="6"/>
  <c r="E37" i="13" s="1"/>
  <c r="D37" i="6"/>
  <c r="D37" i="13" s="1"/>
  <c r="H36" i="6"/>
  <c r="H36" i="13" s="1"/>
  <c r="G36" i="6"/>
  <c r="G36" i="13" s="1"/>
  <c r="F35" i="6"/>
  <c r="F35" i="13" s="1"/>
  <c r="H33" i="6"/>
  <c r="H33" i="13" s="1"/>
  <c r="G33" i="6"/>
  <c r="G33" i="13" s="1"/>
  <c r="F33" i="6"/>
  <c r="F33" i="13" s="1"/>
  <c r="E33" i="6"/>
  <c r="E33" i="13" s="1"/>
  <c r="D33" i="6"/>
  <c r="D33" i="13" s="1"/>
  <c r="G32" i="6"/>
  <c r="G32" i="13" s="1"/>
  <c r="F32" i="6"/>
  <c r="F32" i="13" s="1"/>
  <c r="E32" i="6"/>
  <c r="E32" i="13" s="1"/>
  <c r="D32" i="6"/>
  <c r="D32" i="13" s="1"/>
  <c r="H31" i="6"/>
  <c r="H31" i="13" s="1"/>
  <c r="G31" i="6"/>
  <c r="G31" i="13" s="1"/>
  <c r="F31" i="6"/>
  <c r="F31" i="13" s="1"/>
  <c r="E31" i="6"/>
  <c r="E31" i="13" s="1"/>
  <c r="D31" i="6"/>
  <c r="D31" i="13" s="1"/>
  <c r="H30" i="6"/>
  <c r="H30" i="13" s="1"/>
  <c r="G30" i="6"/>
  <c r="G30" i="13" s="1"/>
  <c r="F30" i="6"/>
  <c r="F30" i="13" s="1"/>
  <c r="E30" i="6"/>
  <c r="E30" i="13" s="1"/>
  <c r="E29" i="6"/>
  <c r="E29" i="13" s="1"/>
  <c r="D29" i="6"/>
  <c r="D29" i="13" s="1"/>
  <c r="H28" i="6"/>
  <c r="H28" i="13" s="1"/>
  <c r="G28" i="6"/>
  <c r="G28" i="13" s="1"/>
  <c r="H25" i="6"/>
  <c r="H25" i="13" s="1"/>
  <c r="G25" i="6"/>
  <c r="G25" i="13" s="1"/>
  <c r="F25" i="6"/>
  <c r="F25" i="13" s="1"/>
  <c r="E25" i="6"/>
  <c r="E25" i="13" s="1"/>
  <c r="D25" i="6"/>
  <c r="D25" i="13" s="1"/>
  <c r="G24" i="6"/>
  <c r="G24" i="13" s="1"/>
  <c r="F24" i="6"/>
  <c r="F24" i="13" s="1"/>
  <c r="E24" i="6"/>
  <c r="E24" i="13" s="1"/>
  <c r="D24" i="6"/>
  <c r="D24" i="13" s="1"/>
  <c r="H23" i="6"/>
  <c r="H23" i="13" s="1"/>
  <c r="G23" i="6"/>
  <c r="G23" i="13" s="1"/>
  <c r="F23" i="6"/>
  <c r="F23" i="13" s="1"/>
  <c r="E23" i="6"/>
  <c r="E23" i="13" s="1"/>
  <c r="D23" i="6"/>
  <c r="D23" i="13" s="1"/>
  <c r="H22" i="6"/>
  <c r="H22" i="13" s="1"/>
  <c r="G22" i="6"/>
  <c r="G22" i="13" s="1"/>
  <c r="F22" i="6"/>
  <c r="F22" i="13" s="1"/>
  <c r="E22" i="6"/>
  <c r="E22" i="13" s="1"/>
  <c r="E21" i="6"/>
  <c r="E21" i="13" s="1"/>
  <c r="D21" i="6"/>
  <c r="D21" i="13" s="1"/>
  <c r="H20" i="6"/>
  <c r="H20" i="13" s="1"/>
  <c r="G20" i="6"/>
  <c r="G20" i="13" s="1"/>
  <c r="H17" i="6"/>
  <c r="H17" i="13" s="1"/>
  <c r="G17" i="6"/>
  <c r="G17" i="13" s="1"/>
  <c r="F17" i="6"/>
  <c r="F17" i="13" s="1"/>
  <c r="E17" i="6"/>
  <c r="E17" i="13" s="1"/>
  <c r="D17" i="6"/>
  <c r="D17" i="13" s="1"/>
  <c r="G16" i="6"/>
  <c r="G16" i="13" s="1"/>
  <c r="F16" i="6"/>
  <c r="F16" i="13" s="1"/>
  <c r="E16" i="6"/>
  <c r="E16" i="13" s="1"/>
  <c r="D16" i="6"/>
  <c r="D16" i="13" s="1"/>
  <c r="H15" i="6"/>
  <c r="H15" i="13" s="1"/>
  <c r="G15" i="6"/>
  <c r="G15" i="13" s="1"/>
  <c r="F15" i="6"/>
  <c r="F15" i="13" s="1"/>
  <c r="E15" i="6"/>
  <c r="E15" i="13" s="1"/>
  <c r="D15" i="6"/>
  <c r="D15" i="13" s="1"/>
  <c r="H14" i="6"/>
  <c r="H14" i="13" s="1"/>
  <c r="G14" i="6"/>
  <c r="G14" i="13" s="1"/>
  <c r="F14" i="6"/>
  <c r="F14" i="13" s="1"/>
  <c r="E14" i="6"/>
  <c r="E14" i="13" s="1"/>
  <c r="E13" i="6"/>
  <c r="E13" i="13" s="1"/>
  <c r="D13" i="6"/>
  <c r="D13" i="13" s="1"/>
  <c r="H12" i="6"/>
  <c r="H12" i="13" s="1"/>
  <c r="G12" i="6"/>
  <c r="G12" i="13" s="1"/>
  <c r="H9" i="6"/>
  <c r="H9" i="13" s="1"/>
  <c r="G9" i="6"/>
  <c r="G9" i="13" s="1"/>
  <c r="F9" i="6"/>
  <c r="F9" i="13" s="1"/>
  <c r="E9" i="6"/>
  <c r="E9" i="13" s="1"/>
  <c r="D9" i="6"/>
  <c r="D9" i="13" s="1"/>
  <c r="G8" i="6"/>
  <c r="G8" i="13" s="1"/>
  <c r="F8" i="6"/>
  <c r="F8" i="13" s="1"/>
  <c r="E8" i="6"/>
  <c r="E8" i="13" s="1"/>
  <c r="D8" i="6"/>
  <c r="D8" i="13" s="1"/>
  <c r="H7" i="6"/>
  <c r="H7" i="13" s="1"/>
  <c r="G7" i="6"/>
  <c r="G7" i="13" s="1"/>
  <c r="F7" i="6"/>
  <c r="F7" i="13" s="1"/>
  <c r="E7" i="6"/>
  <c r="E7" i="13" s="1"/>
  <c r="D7" i="6"/>
  <c r="D7" i="13" s="1"/>
  <c r="H6" i="6"/>
  <c r="H6" i="13" s="1"/>
  <c r="G6" i="6"/>
  <c r="G6" i="13" s="1"/>
  <c r="F6" i="6"/>
  <c r="F6" i="13" s="1"/>
  <c r="E6" i="6"/>
  <c r="E6" i="13" s="1"/>
  <c r="E5" i="6"/>
  <c r="E5" i="13" s="1"/>
  <c r="D5" i="6"/>
  <c r="D5" i="13" s="1"/>
  <c r="H4" i="6"/>
  <c r="H4" i="13" s="1"/>
  <c r="G4" i="6"/>
  <c r="G4" i="13" s="1"/>
  <c r="F4" i="6"/>
  <c r="F4" i="13" s="1"/>
  <c r="E4" i="6"/>
  <c r="E4" i="13" s="1"/>
  <c r="I4" i="6"/>
  <c r="N89" i="3"/>
  <c r="M89" i="3"/>
  <c r="L89" i="3"/>
  <c r="K89" i="3"/>
  <c r="J89" i="3"/>
  <c r="N88" i="3"/>
  <c r="M88" i="3"/>
  <c r="L88" i="3"/>
  <c r="K88" i="3"/>
  <c r="J88" i="3"/>
  <c r="N87" i="3"/>
  <c r="M87" i="3"/>
  <c r="L87" i="3"/>
  <c r="K87" i="3"/>
  <c r="J87" i="3"/>
  <c r="N86" i="3"/>
  <c r="M86" i="3"/>
  <c r="L86" i="3"/>
  <c r="K86" i="3"/>
  <c r="J86" i="3"/>
  <c r="N85" i="3"/>
  <c r="M85" i="3"/>
  <c r="L85" i="3"/>
  <c r="K85" i="3"/>
  <c r="J85" i="3"/>
  <c r="N84" i="3"/>
  <c r="M84" i="3"/>
  <c r="L84" i="3"/>
  <c r="K84" i="3"/>
  <c r="J84" i="3"/>
  <c r="N83" i="3"/>
  <c r="M83" i="3"/>
  <c r="L83" i="3"/>
  <c r="K83" i="3"/>
  <c r="J83" i="3"/>
  <c r="N82" i="3"/>
  <c r="M82" i="3"/>
  <c r="L82" i="3"/>
  <c r="K82" i="3"/>
  <c r="J82" i="3"/>
  <c r="N81" i="3"/>
  <c r="M81" i="3"/>
  <c r="L81" i="3"/>
  <c r="K81" i="3"/>
  <c r="J81" i="3"/>
  <c r="N80" i="3"/>
  <c r="M80" i="3"/>
  <c r="L80" i="3"/>
  <c r="K80" i="3"/>
  <c r="J80" i="3"/>
  <c r="N79" i="3"/>
  <c r="M79" i="3"/>
  <c r="L79" i="3"/>
  <c r="K79" i="3"/>
  <c r="J79" i="3"/>
  <c r="N78" i="3"/>
  <c r="M78" i="3"/>
  <c r="L78" i="3"/>
  <c r="K78" i="3"/>
  <c r="J78" i="3"/>
  <c r="N77" i="3"/>
  <c r="M77" i="3"/>
  <c r="L77" i="3"/>
  <c r="K77" i="3"/>
  <c r="J77" i="3"/>
  <c r="N76" i="3"/>
  <c r="M76" i="3"/>
  <c r="L76" i="3"/>
  <c r="K76" i="3"/>
  <c r="J76" i="3"/>
  <c r="N75" i="3"/>
  <c r="M75" i="3"/>
  <c r="L75" i="3"/>
  <c r="K75" i="3"/>
  <c r="J75" i="3"/>
  <c r="N74" i="3"/>
  <c r="M74" i="3"/>
  <c r="L74" i="3"/>
  <c r="K74" i="3"/>
  <c r="J74" i="3"/>
  <c r="N73" i="3"/>
  <c r="M73" i="3"/>
  <c r="L73" i="3"/>
  <c r="K73" i="3"/>
  <c r="J73" i="3"/>
  <c r="N72" i="3"/>
  <c r="M72" i="3"/>
  <c r="L72" i="3"/>
  <c r="K72" i="3"/>
  <c r="J72" i="3"/>
  <c r="N71" i="3"/>
  <c r="M71" i="3"/>
  <c r="L71" i="3"/>
  <c r="K71" i="3"/>
  <c r="J71" i="3"/>
  <c r="N70" i="3"/>
  <c r="M70" i="3"/>
  <c r="L70" i="3"/>
  <c r="K70" i="3"/>
  <c r="J70" i="3"/>
  <c r="N69" i="3"/>
  <c r="M69" i="3"/>
  <c r="L69" i="3"/>
  <c r="K69" i="3"/>
  <c r="J69" i="3"/>
  <c r="N68" i="3"/>
  <c r="M68" i="3"/>
  <c r="L68" i="3"/>
  <c r="K68" i="3"/>
  <c r="J68" i="3"/>
  <c r="N67" i="3"/>
  <c r="M67" i="3"/>
  <c r="L67" i="3"/>
  <c r="K67" i="3"/>
  <c r="J67" i="3"/>
  <c r="N66" i="3"/>
  <c r="M66" i="3"/>
  <c r="L66" i="3"/>
  <c r="K66" i="3"/>
  <c r="J66" i="3"/>
  <c r="N65" i="3"/>
  <c r="M65" i="3"/>
  <c r="L65" i="3"/>
  <c r="K65" i="3"/>
  <c r="J65" i="3"/>
  <c r="N64" i="3"/>
  <c r="M64" i="3"/>
  <c r="L64" i="3"/>
  <c r="K64" i="3"/>
  <c r="J64" i="3"/>
  <c r="N63" i="3"/>
  <c r="M63" i="3"/>
  <c r="L63" i="3"/>
  <c r="K63" i="3"/>
  <c r="J63" i="3"/>
  <c r="N62" i="3"/>
  <c r="M62" i="3"/>
  <c r="L62" i="3"/>
  <c r="K62" i="3"/>
  <c r="J62" i="3"/>
  <c r="N61" i="3"/>
  <c r="M61" i="3"/>
  <c r="L61" i="3"/>
  <c r="K61" i="3"/>
  <c r="J61" i="3"/>
  <c r="N60" i="3"/>
  <c r="M60" i="3"/>
  <c r="L60" i="3"/>
  <c r="K60" i="3"/>
  <c r="J60" i="3"/>
  <c r="N59" i="3"/>
  <c r="M59" i="3"/>
  <c r="L59" i="3"/>
  <c r="K59" i="3"/>
  <c r="J59" i="3"/>
  <c r="N58" i="3"/>
  <c r="M58" i="3"/>
  <c r="L58" i="3"/>
  <c r="K58" i="3"/>
  <c r="J58" i="3"/>
  <c r="N57" i="3"/>
  <c r="M57" i="3"/>
  <c r="L57" i="3"/>
  <c r="K57" i="3"/>
  <c r="J57" i="3"/>
  <c r="N56" i="3"/>
  <c r="M56" i="3"/>
  <c r="L56" i="3"/>
  <c r="K56" i="3"/>
  <c r="J56" i="3"/>
  <c r="N55" i="3"/>
  <c r="M55" i="3"/>
  <c r="L55" i="3"/>
  <c r="K55" i="3"/>
  <c r="J55" i="3"/>
  <c r="N54" i="3"/>
  <c r="M54" i="3"/>
  <c r="L54" i="3"/>
  <c r="K54" i="3"/>
  <c r="J54" i="3"/>
  <c r="N53" i="3"/>
  <c r="M53" i="3"/>
  <c r="L53" i="3"/>
  <c r="K53" i="3"/>
  <c r="J53" i="3"/>
  <c r="N52" i="3"/>
  <c r="M52" i="3"/>
  <c r="L52" i="3"/>
  <c r="K52" i="3"/>
  <c r="J52" i="3"/>
  <c r="N51" i="3"/>
  <c r="M51" i="3"/>
  <c r="L51" i="3"/>
  <c r="K51" i="3"/>
  <c r="J51" i="3"/>
  <c r="N50" i="3"/>
  <c r="M50" i="3"/>
  <c r="L50" i="3"/>
  <c r="K50" i="3"/>
  <c r="J50" i="3"/>
  <c r="N49" i="3"/>
  <c r="M49" i="3"/>
  <c r="L49" i="3"/>
  <c r="K49" i="3"/>
  <c r="J49" i="3"/>
  <c r="N48" i="3"/>
  <c r="M48" i="3"/>
  <c r="L48" i="3"/>
  <c r="K48" i="3"/>
  <c r="J48" i="3"/>
  <c r="N47" i="3"/>
  <c r="M47" i="3"/>
  <c r="L47" i="3"/>
  <c r="K47" i="3"/>
  <c r="J47" i="3"/>
  <c r="N46" i="3"/>
  <c r="M46" i="3"/>
  <c r="L46" i="3"/>
  <c r="K46" i="3"/>
  <c r="J46" i="3"/>
  <c r="N45" i="3"/>
  <c r="M45" i="3"/>
  <c r="L45" i="3"/>
  <c r="K45" i="3"/>
  <c r="J45" i="3"/>
  <c r="N44" i="3"/>
  <c r="M44" i="3"/>
  <c r="L44" i="3"/>
  <c r="K44" i="3"/>
  <c r="J44" i="3"/>
  <c r="N43" i="3"/>
  <c r="M43" i="3"/>
  <c r="L43" i="3"/>
  <c r="K43" i="3"/>
  <c r="J43" i="3"/>
  <c r="N42" i="3"/>
  <c r="M42" i="3"/>
  <c r="L42" i="3"/>
  <c r="K42" i="3"/>
  <c r="J42" i="3"/>
  <c r="N41" i="3"/>
  <c r="M41" i="3"/>
  <c r="L41" i="3"/>
  <c r="K41" i="3"/>
  <c r="J41" i="3"/>
  <c r="N40" i="3"/>
  <c r="M40" i="3"/>
  <c r="L40" i="3"/>
  <c r="K40" i="3"/>
  <c r="J40" i="3"/>
  <c r="N39" i="3"/>
  <c r="M39" i="3"/>
  <c r="L39" i="3"/>
  <c r="K39" i="3"/>
  <c r="J39" i="3"/>
  <c r="N38" i="3"/>
  <c r="M38" i="3"/>
  <c r="L38" i="3"/>
  <c r="K38" i="3"/>
  <c r="J38" i="3"/>
  <c r="N37" i="3"/>
  <c r="M37" i="3"/>
  <c r="L37" i="3"/>
  <c r="K37" i="3"/>
  <c r="J37" i="3"/>
  <c r="N36" i="3"/>
  <c r="M36" i="3"/>
  <c r="L36" i="3"/>
  <c r="K36" i="3"/>
  <c r="J36" i="3"/>
  <c r="N35" i="3"/>
  <c r="M35" i="3"/>
  <c r="L35" i="3"/>
  <c r="K35" i="3"/>
  <c r="J35" i="3"/>
  <c r="N34" i="3"/>
  <c r="M34" i="3"/>
  <c r="L34" i="3"/>
  <c r="K34" i="3"/>
  <c r="J34" i="3"/>
  <c r="N33" i="3"/>
  <c r="M33" i="3"/>
  <c r="L33" i="3"/>
  <c r="K33" i="3"/>
  <c r="J33" i="3"/>
  <c r="N32" i="3"/>
  <c r="M32" i="3"/>
  <c r="L32" i="3"/>
  <c r="K32" i="3"/>
  <c r="J32" i="3"/>
  <c r="N31" i="3"/>
  <c r="M31" i="3"/>
  <c r="L31" i="3"/>
  <c r="K31" i="3"/>
  <c r="J31" i="3"/>
  <c r="N30" i="3"/>
  <c r="M30" i="3"/>
  <c r="L30" i="3"/>
  <c r="K30" i="3"/>
  <c r="J30" i="3"/>
  <c r="N29" i="3"/>
  <c r="M29" i="3"/>
  <c r="L29" i="3"/>
  <c r="K29" i="3"/>
  <c r="J29" i="3"/>
  <c r="N28" i="3"/>
  <c r="M28" i="3"/>
  <c r="L28" i="3"/>
  <c r="K28" i="3"/>
  <c r="J28" i="3"/>
  <c r="N27" i="3"/>
  <c r="M27" i="3"/>
  <c r="L27" i="3"/>
  <c r="K27" i="3"/>
  <c r="J27" i="3"/>
  <c r="N26" i="3"/>
  <c r="M26" i="3"/>
  <c r="L26" i="3"/>
  <c r="K26" i="3"/>
  <c r="J26" i="3"/>
  <c r="N25" i="3"/>
  <c r="M25" i="3"/>
  <c r="L25" i="3"/>
  <c r="K25" i="3"/>
  <c r="J25" i="3"/>
  <c r="N24" i="3"/>
  <c r="M24" i="3"/>
  <c r="L24" i="3"/>
  <c r="K24" i="3"/>
  <c r="J24" i="3"/>
  <c r="N23" i="3"/>
  <c r="M23" i="3"/>
  <c r="L23" i="3"/>
  <c r="K23" i="3"/>
  <c r="J23" i="3"/>
  <c r="N22" i="3"/>
  <c r="M22" i="3"/>
  <c r="L22" i="3"/>
  <c r="K22" i="3"/>
  <c r="J22" i="3"/>
  <c r="N21" i="3"/>
  <c r="M21" i="3"/>
  <c r="L21" i="3"/>
  <c r="K21" i="3"/>
  <c r="J21" i="3"/>
  <c r="N20" i="3"/>
  <c r="M20" i="3"/>
  <c r="L20" i="3"/>
  <c r="K20" i="3"/>
  <c r="J20" i="3"/>
  <c r="N19" i="3"/>
  <c r="M19" i="3"/>
  <c r="L19" i="3"/>
  <c r="K19" i="3"/>
  <c r="J19" i="3"/>
  <c r="N18" i="3"/>
  <c r="M18" i="3"/>
  <c r="L18" i="3"/>
  <c r="K18" i="3"/>
  <c r="J18" i="3"/>
  <c r="N17" i="3"/>
  <c r="M17" i="3"/>
  <c r="L17" i="3"/>
  <c r="K17" i="3"/>
  <c r="J17" i="3"/>
  <c r="N16" i="3"/>
  <c r="M16" i="3"/>
  <c r="L16" i="3"/>
  <c r="K16" i="3"/>
  <c r="J16" i="3"/>
  <c r="N15" i="3"/>
  <c r="M15" i="3"/>
  <c r="L15" i="3"/>
  <c r="K15" i="3"/>
  <c r="J15" i="3"/>
  <c r="N14" i="3"/>
  <c r="M14" i="3"/>
  <c r="L14" i="3"/>
  <c r="K14" i="3"/>
  <c r="J14" i="3"/>
  <c r="N13" i="3"/>
  <c r="M13" i="3"/>
  <c r="L13" i="3"/>
  <c r="K13" i="3"/>
  <c r="J13" i="3"/>
  <c r="N12" i="3"/>
  <c r="M12" i="3"/>
  <c r="L12" i="3"/>
  <c r="K12" i="3"/>
  <c r="J12" i="3"/>
  <c r="N11" i="3"/>
  <c r="M11" i="3"/>
  <c r="L11" i="3"/>
  <c r="K11" i="3"/>
  <c r="J11" i="3"/>
  <c r="N10" i="3"/>
  <c r="M10" i="3"/>
  <c r="L10" i="3"/>
  <c r="K10" i="3"/>
  <c r="J10" i="3"/>
  <c r="N9" i="3"/>
  <c r="M9" i="3"/>
  <c r="L9" i="3"/>
  <c r="K9" i="3"/>
  <c r="J9" i="3"/>
  <c r="N8" i="3"/>
  <c r="M8" i="3"/>
  <c r="L8" i="3"/>
  <c r="K8" i="3"/>
  <c r="J8" i="3"/>
  <c r="N7" i="3"/>
  <c r="M7" i="3"/>
  <c r="L7" i="3"/>
  <c r="K7" i="3"/>
  <c r="J7" i="3"/>
  <c r="N6" i="3"/>
  <c r="M6" i="3"/>
  <c r="L6" i="3"/>
  <c r="K6" i="3"/>
  <c r="J6" i="3"/>
  <c r="N5" i="3"/>
  <c r="M5" i="3"/>
  <c r="L5" i="3"/>
  <c r="K5" i="3"/>
  <c r="J5" i="3"/>
  <c r="N4" i="3"/>
  <c r="M4" i="3"/>
  <c r="L4" i="3"/>
  <c r="K4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J4" i="3"/>
  <c r="H89" i="3"/>
  <c r="G89" i="3"/>
  <c r="F89" i="3"/>
  <c r="E89" i="3"/>
  <c r="D89" i="3"/>
  <c r="H88" i="3"/>
  <c r="G88" i="3"/>
  <c r="F88" i="3"/>
  <c r="E88" i="3"/>
  <c r="D88" i="3"/>
  <c r="H87" i="3"/>
  <c r="G87" i="3"/>
  <c r="F87" i="3"/>
  <c r="E87" i="3"/>
  <c r="D87" i="3"/>
  <c r="H86" i="3"/>
  <c r="G86" i="3"/>
  <c r="F86" i="3"/>
  <c r="E86" i="3"/>
  <c r="D86" i="3"/>
  <c r="H85" i="3"/>
  <c r="G85" i="3"/>
  <c r="F85" i="3"/>
  <c r="E85" i="3"/>
  <c r="D85" i="3"/>
  <c r="H84" i="3"/>
  <c r="G84" i="3"/>
  <c r="F84" i="3"/>
  <c r="E84" i="3"/>
  <c r="D84" i="3"/>
  <c r="H83" i="3"/>
  <c r="G83" i="3"/>
  <c r="F83" i="3"/>
  <c r="E83" i="3"/>
  <c r="D83" i="3"/>
  <c r="H82" i="3"/>
  <c r="G82" i="3"/>
  <c r="F82" i="3"/>
  <c r="E82" i="3"/>
  <c r="D82" i="3"/>
  <c r="H81" i="3"/>
  <c r="G81" i="3"/>
  <c r="F81" i="3"/>
  <c r="E81" i="3"/>
  <c r="D81" i="3"/>
  <c r="H80" i="3"/>
  <c r="G80" i="3"/>
  <c r="F80" i="3"/>
  <c r="E80" i="3"/>
  <c r="D80" i="3"/>
  <c r="H79" i="3"/>
  <c r="G79" i="3"/>
  <c r="F79" i="3"/>
  <c r="E79" i="3"/>
  <c r="D79" i="3"/>
  <c r="H78" i="3"/>
  <c r="G78" i="3"/>
  <c r="F78" i="3"/>
  <c r="E78" i="3"/>
  <c r="D78" i="3"/>
  <c r="H77" i="3"/>
  <c r="G77" i="3"/>
  <c r="F77" i="3"/>
  <c r="E77" i="3"/>
  <c r="D77" i="3"/>
  <c r="H76" i="3"/>
  <c r="G76" i="3"/>
  <c r="F76" i="3"/>
  <c r="E76" i="3"/>
  <c r="D76" i="3"/>
  <c r="H75" i="3"/>
  <c r="G75" i="3"/>
  <c r="F75" i="3"/>
  <c r="E75" i="3"/>
  <c r="D75" i="3"/>
  <c r="H74" i="3"/>
  <c r="G74" i="3"/>
  <c r="F74" i="3"/>
  <c r="E74" i="3"/>
  <c r="D74" i="3"/>
  <c r="H73" i="3"/>
  <c r="G73" i="3"/>
  <c r="F73" i="3"/>
  <c r="E73" i="3"/>
  <c r="D73" i="3"/>
  <c r="H72" i="3"/>
  <c r="G72" i="3"/>
  <c r="F72" i="3"/>
  <c r="E72" i="3"/>
  <c r="D72" i="3"/>
  <c r="H71" i="3"/>
  <c r="G71" i="3"/>
  <c r="F71" i="3"/>
  <c r="E71" i="3"/>
  <c r="D71" i="3"/>
  <c r="H70" i="3"/>
  <c r="G70" i="3"/>
  <c r="F70" i="3"/>
  <c r="E70" i="3"/>
  <c r="D70" i="3"/>
  <c r="H69" i="3"/>
  <c r="G69" i="3"/>
  <c r="F69" i="3"/>
  <c r="E69" i="3"/>
  <c r="D69" i="3"/>
  <c r="H68" i="3"/>
  <c r="G68" i="3"/>
  <c r="F68" i="3"/>
  <c r="E68" i="3"/>
  <c r="D68" i="3"/>
  <c r="H67" i="3"/>
  <c r="G67" i="3"/>
  <c r="F67" i="3"/>
  <c r="E67" i="3"/>
  <c r="D67" i="3"/>
  <c r="H66" i="3"/>
  <c r="G66" i="3"/>
  <c r="F66" i="3"/>
  <c r="E66" i="3"/>
  <c r="D66" i="3"/>
  <c r="H65" i="3"/>
  <c r="G65" i="3"/>
  <c r="F65" i="3"/>
  <c r="E65" i="3"/>
  <c r="D65" i="3"/>
  <c r="H64" i="3"/>
  <c r="G64" i="3"/>
  <c r="F64" i="3"/>
  <c r="E64" i="3"/>
  <c r="D64" i="3"/>
  <c r="H63" i="3"/>
  <c r="G63" i="3"/>
  <c r="F63" i="3"/>
  <c r="E63" i="3"/>
  <c r="D63" i="3"/>
  <c r="H62" i="3"/>
  <c r="G62" i="3"/>
  <c r="F62" i="3"/>
  <c r="E62" i="3"/>
  <c r="D62" i="3"/>
  <c r="H61" i="3"/>
  <c r="G61" i="3"/>
  <c r="F61" i="3"/>
  <c r="E61" i="3"/>
  <c r="D61" i="3"/>
  <c r="H60" i="3"/>
  <c r="G60" i="3"/>
  <c r="F60" i="3"/>
  <c r="E60" i="3"/>
  <c r="D60" i="3"/>
  <c r="H59" i="3"/>
  <c r="G59" i="3"/>
  <c r="F59" i="3"/>
  <c r="E59" i="3"/>
  <c r="D59" i="3"/>
  <c r="H58" i="3"/>
  <c r="G58" i="3"/>
  <c r="F58" i="3"/>
  <c r="E58" i="3"/>
  <c r="D58" i="3"/>
  <c r="H57" i="3"/>
  <c r="G57" i="3"/>
  <c r="F57" i="3"/>
  <c r="E57" i="3"/>
  <c r="D57" i="3"/>
  <c r="H56" i="3"/>
  <c r="G56" i="3"/>
  <c r="F56" i="3"/>
  <c r="E56" i="3"/>
  <c r="D56" i="3"/>
  <c r="H55" i="3"/>
  <c r="G55" i="3"/>
  <c r="F55" i="3"/>
  <c r="E55" i="3"/>
  <c r="D55" i="3"/>
  <c r="H54" i="3"/>
  <c r="G54" i="3"/>
  <c r="F54" i="3"/>
  <c r="E54" i="3"/>
  <c r="D54" i="3"/>
  <c r="H53" i="3"/>
  <c r="G53" i="3"/>
  <c r="F53" i="3"/>
  <c r="E53" i="3"/>
  <c r="D53" i="3"/>
  <c r="H52" i="3"/>
  <c r="G52" i="3"/>
  <c r="F52" i="3"/>
  <c r="E52" i="3"/>
  <c r="D52" i="3"/>
  <c r="H51" i="3"/>
  <c r="G51" i="3"/>
  <c r="F51" i="3"/>
  <c r="E51" i="3"/>
  <c r="D51" i="3"/>
  <c r="H50" i="3"/>
  <c r="G50" i="3"/>
  <c r="F50" i="3"/>
  <c r="E50" i="3"/>
  <c r="D50" i="3"/>
  <c r="H49" i="3"/>
  <c r="G49" i="3"/>
  <c r="F49" i="3"/>
  <c r="E49" i="3"/>
  <c r="D49" i="3"/>
  <c r="H48" i="3"/>
  <c r="G48" i="3"/>
  <c r="F48" i="3"/>
  <c r="E48" i="3"/>
  <c r="D48" i="3"/>
  <c r="H47" i="3"/>
  <c r="G47" i="3"/>
  <c r="F47" i="3"/>
  <c r="E47" i="3"/>
  <c r="D47" i="3"/>
  <c r="H46" i="3"/>
  <c r="G46" i="3"/>
  <c r="F46" i="3"/>
  <c r="E46" i="3"/>
  <c r="D46" i="3"/>
  <c r="H45" i="3"/>
  <c r="G45" i="3"/>
  <c r="F45" i="3"/>
  <c r="E45" i="3"/>
  <c r="D45" i="3"/>
  <c r="H44" i="3"/>
  <c r="G44" i="3"/>
  <c r="F44" i="3"/>
  <c r="E44" i="3"/>
  <c r="D44" i="3"/>
  <c r="H43" i="3"/>
  <c r="G43" i="3"/>
  <c r="F43" i="3"/>
  <c r="E43" i="3"/>
  <c r="D43" i="3"/>
  <c r="H42" i="3"/>
  <c r="G42" i="3"/>
  <c r="F42" i="3"/>
  <c r="E42" i="3"/>
  <c r="D42" i="3"/>
  <c r="H41" i="3"/>
  <c r="G41" i="3"/>
  <c r="F41" i="3"/>
  <c r="E41" i="3"/>
  <c r="D41" i="3"/>
  <c r="H40" i="3"/>
  <c r="G40" i="3"/>
  <c r="F40" i="3"/>
  <c r="E40" i="3"/>
  <c r="D40" i="3"/>
  <c r="H39" i="3"/>
  <c r="G39" i="3"/>
  <c r="F39" i="3"/>
  <c r="E39" i="3"/>
  <c r="D39" i="3"/>
  <c r="H38" i="3"/>
  <c r="G38" i="3"/>
  <c r="F38" i="3"/>
  <c r="E38" i="3"/>
  <c r="D38" i="3"/>
  <c r="H37" i="3"/>
  <c r="G37" i="3"/>
  <c r="F37" i="3"/>
  <c r="E37" i="3"/>
  <c r="D37" i="3"/>
  <c r="H36" i="3"/>
  <c r="G36" i="3"/>
  <c r="F36" i="3"/>
  <c r="E36" i="3"/>
  <c r="D36" i="3"/>
  <c r="H35" i="3"/>
  <c r="G35" i="3"/>
  <c r="F35" i="3"/>
  <c r="E35" i="3"/>
  <c r="D35" i="3"/>
  <c r="H34" i="3"/>
  <c r="G34" i="3"/>
  <c r="F34" i="3"/>
  <c r="E34" i="3"/>
  <c r="D34" i="3"/>
  <c r="H33" i="3"/>
  <c r="G33" i="3"/>
  <c r="F33" i="3"/>
  <c r="E33" i="3"/>
  <c r="D33" i="3"/>
  <c r="H32" i="3"/>
  <c r="G32" i="3"/>
  <c r="F32" i="3"/>
  <c r="E32" i="3"/>
  <c r="D32" i="3"/>
  <c r="H31" i="3"/>
  <c r="G31" i="3"/>
  <c r="F31" i="3"/>
  <c r="E31" i="3"/>
  <c r="D31" i="3"/>
  <c r="H30" i="3"/>
  <c r="G30" i="3"/>
  <c r="F30" i="3"/>
  <c r="E30" i="3"/>
  <c r="D30" i="3"/>
  <c r="H29" i="3"/>
  <c r="G29" i="3"/>
  <c r="F29" i="3"/>
  <c r="E29" i="3"/>
  <c r="D29" i="3"/>
  <c r="H28" i="3"/>
  <c r="G28" i="3"/>
  <c r="F28" i="3"/>
  <c r="E28" i="3"/>
  <c r="D28" i="3"/>
  <c r="H27" i="3"/>
  <c r="G27" i="3"/>
  <c r="F27" i="3"/>
  <c r="E27" i="3"/>
  <c r="D27" i="3"/>
  <c r="H26" i="3"/>
  <c r="G26" i="3"/>
  <c r="F26" i="3"/>
  <c r="E26" i="3"/>
  <c r="D26" i="3"/>
  <c r="H25" i="3"/>
  <c r="G25" i="3"/>
  <c r="F25" i="3"/>
  <c r="E25" i="3"/>
  <c r="D25" i="3"/>
  <c r="H24" i="3"/>
  <c r="G24" i="3"/>
  <c r="F24" i="3"/>
  <c r="E24" i="3"/>
  <c r="D24" i="3"/>
  <c r="H23" i="3"/>
  <c r="G23" i="3"/>
  <c r="F23" i="3"/>
  <c r="E23" i="3"/>
  <c r="D23" i="3"/>
  <c r="H22" i="3"/>
  <c r="G22" i="3"/>
  <c r="F22" i="3"/>
  <c r="E22" i="3"/>
  <c r="D22" i="3"/>
  <c r="H21" i="3"/>
  <c r="G21" i="3"/>
  <c r="F21" i="3"/>
  <c r="E21" i="3"/>
  <c r="D21" i="3"/>
  <c r="H20" i="3"/>
  <c r="G20" i="3"/>
  <c r="F20" i="3"/>
  <c r="E20" i="3"/>
  <c r="D20" i="3"/>
  <c r="H19" i="3"/>
  <c r="G19" i="3"/>
  <c r="F19" i="3"/>
  <c r="E19" i="3"/>
  <c r="D19" i="3"/>
  <c r="H18" i="3"/>
  <c r="G18" i="3"/>
  <c r="F18" i="3"/>
  <c r="E18" i="3"/>
  <c r="D18" i="3"/>
  <c r="H17" i="3"/>
  <c r="G17" i="3"/>
  <c r="F17" i="3"/>
  <c r="E17" i="3"/>
  <c r="D17" i="3"/>
  <c r="H16" i="3"/>
  <c r="G16" i="3"/>
  <c r="F16" i="3"/>
  <c r="E16" i="3"/>
  <c r="D16" i="3"/>
  <c r="H15" i="3"/>
  <c r="G15" i="3"/>
  <c r="F15" i="3"/>
  <c r="E15" i="3"/>
  <c r="D15" i="3"/>
  <c r="H14" i="3"/>
  <c r="G14" i="3"/>
  <c r="F14" i="3"/>
  <c r="E14" i="3"/>
  <c r="D14" i="3"/>
  <c r="H13" i="3"/>
  <c r="G13" i="3"/>
  <c r="F13" i="3"/>
  <c r="E13" i="3"/>
  <c r="D13" i="3"/>
  <c r="H12" i="3"/>
  <c r="G12" i="3"/>
  <c r="F12" i="3"/>
  <c r="E12" i="3"/>
  <c r="D12" i="3"/>
  <c r="H11" i="3"/>
  <c r="G11" i="3"/>
  <c r="F11" i="3"/>
  <c r="E11" i="3"/>
  <c r="D11" i="3"/>
  <c r="H10" i="3"/>
  <c r="G10" i="3"/>
  <c r="F10" i="3"/>
  <c r="E10" i="3"/>
  <c r="D10" i="3"/>
  <c r="H9" i="3"/>
  <c r="G9" i="3"/>
  <c r="F9" i="3"/>
  <c r="E9" i="3"/>
  <c r="D9" i="3"/>
  <c r="H8" i="3"/>
  <c r="G8" i="3"/>
  <c r="F8" i="3"/>
  <c r="E8" i="3"/>
  <c r="D8" i="3"/>
  <c r="H7" i="3"/>
  <c r="G7" i="3"/>
  <c r="F7" i="3"/>
  <c r="E7" i="3"/>
  <c r="D7" i="3"/>
  <c r="H6" i="3"/>
  <c r="G6" i="3"/>
  <c r="F6" i="3"/>
  <c r="E6" i="3"/>
  <c r="D6" i="3"/>
  <c r="H5" i="3"/>
  <c r="G5" i="3"/>
  <c r="F5" i="3"/>
  <c r="E5" i="3"/>
  <c r="D5" i="3"/>
  <c r="H4" i="3"/>
  <c r="G4" i="3"/>
  <c r="F4" i="3"/>
  <c r="E4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D4" i="3"/>
  <c r="I4" i="3"/>
  <c r="H18" i="6" l="1"/>
  <c r="H18" i="13" s="1"/>
  <c r="G18" i="6"/>
  <c r="G18" i="13" s="1"/>
  <c r="F18" i="6"/>
  <c r="F18" i="13" s="1"/>
  <c r="E18" i="6"/>
  <c r="E18" i="13" s="1"/>
  <c r="D18" i="6"/>
  <c r="D18" i="13" s="1"/>
  <c r="H42" i="6"/>
  <c r="H42" i="13" s="1"/>
  <c r="G42" i="6"/>
  <c r="G42" i="13" s="1"/>
  <c r="F42" i="6"/>
  <c r="F42" i="13" s="1"/>
  <c r="E42" i="6"/>
  <c r="E42" i="13" s="1"/>
  <c r="D42" i="6"/>
  <c r="D42" i="13" s="1"/>
  <c r="H66" i="6"/>
  <c r="H66" i="13" s="1"/>
  <c r="G66" i="6"/>
  <c r="G66" i="13" s="1"/>
  <c r="D66" i="6"/>
  <c r="D66" i="13" s="1"/>
  <c r="F66" i="6"/>
  <c r="F66" i="13" s="1"/>
  <c r="E66" i="6"/>
  <c r="E66" i="13" s="1"/>
  <c r="G19" i="6"/>
  <c r="G19" i="13" s="1"/>
  <c r="H19" i="6"/>
  <c r="H19" i="13" s="1"/>
  <c r="H67" i="6"/>
  <c r="H67" i="13" s="1"/>
  <c r="G67" i="6"/>
  <c r="G67" i="13" s="1"/>
  <c r="H10" i="6"/>
  <c r="H10" i="13" s="1"/>
  <c r="G10" i="6"/>
  <c r="G10" i="13" s="1"/>
  <c r="F10" i="6"/>
  <c r="F10" i="13" s="1"/>
  <c r="E10" i="6"/>
  <c r="E10" i="13" s="1"/>
  <c r="D10" i="6"/>
  <c r="D10" i="13" s="1"/>
  <c r="H34" i="6"/>
  <c r="H34" i="13" s="1"/>
  <c r="G34" i="6"/>
  <c r="G34" i="13" s="1"/>
  <c r="D34" i="6"/>
  <c r="D34" i="13" s="1"/>
  <c r="F34" i="6"/>
  <c r="F34" i="13" s="1"/>
  <c r="E34" i="6"/>
  <c r="E34" i="13" s="1"/>
  <c r="H58" i="6"/>
  <c r="H58" i="13" s="1"/>
  <c r="G58" i="6"/>
  <c r="G58" i="13" s="1"/>
  <c r="F58" i="6"/>
  <c r="F58" i="13" s="1"/>
  <c r="E58" i="6"/>
  <c r="E58" i="13" s="1"/>
  <c r="D58" i="6"/>
  <c r="D58" i="13" s="1"/>
  <c r="H82" i="6"/>
  <c r="H82" i="13" s="1"/>
  <c r="G82" i="6"/>
  <c r="G82" i="13" s="1"/>
  <c r="D82" i="6"/>
  <c r="D82" i="13" s="1"/>
  <c r="F82" i="6"/>
  <c r="F82" i="13" s="1"/>
  <c r="E82" i="6"/>
  <c r="E82" i="13" s="1"/>
  <c r="G27" i="6"/>
  <c r="G27" i="13" s="1"/>
  <c r="H27" i="6"/>
  <c r="H27" i="13" s="1"/>
  <c r="G43" i="6"/>
  <c r="G43" i="13" s="1"/>
  <c r="H43" i="6"/>
  <c r="H43" i="13" s="1"/>
  <c r="G59" i="6"/>
  <c r="G59" i="13" s="1"/>
  <c r="H59" i="6"/>
  <c r="H59" i="13" s="1"/>
  <c r="G75" i="6"/>
  <c r="G75" i="13" s="1"/>
  <c r="H75" i="6"/>
  <c r="H75" i="13" s="1"/>
  <c r="F75" i="6"/>
  <c r="F75" i="13" s="1"/>
  <c r="D11" i="6"/>
  <c r="D11" i="13" s="1"/>
  <c r="F59" i="6"/>
  <c r="F59" i="13" s="1"/>
  <c r="E67" i="6"/>
  <c r="E67" i="13" s="1"/>
  <c r="D75" i="6"/>
  <c r="D75" i="13" s="1"/>
  <c r="E11" i="6"/>
  <c r="E11" i="13" s="1"/>
  <c r="E75" i="6"/>
  <c r="E75" i="13" s="1"/>
  <c r="E19" i="6"/>
  <c r="E19" i="13" s="1"/>
  <c r="D27" i="6"/>
  <c r="D27" i="13" s="1"/>
  <c r="F19" i="6"/>
  <c r="F19" i="13" s="1"/>
  <c r="E27" i="6"/>
  <c r="E27" i="13" s="1"/>
  <c r="H26" i="6"/>
  <c r="H26" i="13" s="1"/>
  <c r="G26" i="6"/>
  <c r="G26" i="13" s="1"/>
  <c r="F26" i="6"/>
  <c r="F26" i="13" s="1"/>
  <c r="E26" i="6"/>
  <c r="E26" i="13" s="1"/>
  <c r="D26" i="6"/>
  <c r="D26" i="13" s="1"/>
  <c r="H50" i="6"/>
  <c r="H50" i="13" s="1"/>
  <c r="G50" i="6"/>
  <c r="G50" i="13" s="1"/>
  <c r="D50" i="6"/>
  <c r="D50" i="13" s="1"/>
  <c r="F50" i="6"/>
  <c r="F50" i="13" s="1"/>
  <c r="E50" i="6"/>
  <c r="E50" i="13" s="1"/>
  <c r="H74" i="6"/>
  <c r="H74" i="13" s="1"/>
  <c r="G74" i="6"/>
  <c r="G74" i="13" s="1"/>
  <c r="F74" i="6"/>
  <c r="F74" i="13" s="1"/>
  <c r="E74" i="6"/>
  <c r="E74" i="13" s="1"/>
  <c r="D74" i="6"/>
  <c r="D74" i="13" s="1"/>
  <c r="G11" i="6"/>
  <c r="G11" i="13" s="1"/>
  <c r="H11" i="6"/>
  <c r="H11" i="13" s="1"/>
  <c r="H35" i="6"/>
  <c r="H35" i="13" s="1"/>
  <c r="G35" i="6"/>
  <c r="G35" i="13" s="1"/>
  <c r="H51" i="6"/>
  <c r="H51" i="13" s="1"/>
  <c r="G51" i="6"/>
  <c r="G51" i="13" s="1"/>
  <c r="H83" i="6"/>
  <c r="H83" i="13" s="1"/>
  <c r="G83" i="6"/>
  <c r="G83" i="13" s="1"/>
  <c r="F83" i="6"/>
  <c r="F83" i="13" s="1"/>
  <c r="E59" i="6"/>
  <c r="E59" i="13" s="1"/>
  <c r="D67" i="6"/>
  <c r="D67" i="13" s="1"/>
  <c r="D83" i="6"/>
  <c r="D83" i="13" s="1"/>
  <c r="D19" i="6"/>
  <c r="D19" i="13" s="1"/>
  <c r="F67" i="6"/>
  <c r="F67" i="13" s="1"/>
  <c r="E83" i="6"/>
  <c r="E83" i="13" s="1"/>
  <c r="F27" i="6"/>
  <c r="F27" i="13" s="1"/>
  <c r="E35" i="6"/>
  <c r="E35" i="13" s="1"/>
  <c r="D43" i="6"/>
  <c r="D43" i="13" s="1"/>
  <c r="F5" i="6"/>
  <c r="F5" i="13" s="1"/>
  <c r="F13" i="6"/>
  <c r="F13" i="13" s="1"/>
  <c r="F21" i="6"/>
  <c r="F21" i="13" s="1"/>
  <c r="F29" i="6"/>
  <c r="F29" i="13" s="1"/>
  <c r="F37" i="6"/>
  <c r="F37" i="13" s="1"/>
  <c r="F45" i="6"/>
  <c r="F45" i="13" s="1"/>
  <c r="F53" i="6"/>
  <c r="F53" i="13" s="1"/>
  <c r="F61" i="6"/>
  <c r="F61" i="13" s="1"/>
  <c r="F69" i="6"/>
  <c r="F69" i="13" s="1"/>
  <c r="F77" i="6"/>
  <c r="F77" i="13" s="1"/>
  <c r="F85" i="6"/>
  <c r="F85" i="13" s="1"/>
  <c r="G5" i="6"/>
  <c r="G5" i="13" s="1"/>
  <c r="D12" i="6"/>
  <c r="D12" i="13" s="1"/>
  <c r="G13" i="6"/>
  <c r="G13" i="13" s="1"/>
  <c r="D20" i="6"/>
  <c r="D20" i="13" s="1"/>
  <c r="G21" i="6"/>
  <c r="G21" i="13" s="1"/>
  <c r="D28" i="6"/>
  <c r="D28" i="13" s="1"/>
  <c r="G29" i="6"/>
  <c r="G29" i="13" s="1"/>
  <c r="D36" i="6"/>
  <c r="D36" i="13" s="1"/>
  <c r="G37" i="6"/>
  <c r="G37" i="13" s="1"/>
  <c r="D44" i="6"/>
  <c r="D44" i="13" s="1"/>
  <c r="G45" i="6"/>
  <c r="G45" i="13" s="1"/>
  <c r="D52" i="6"/>
  <c r="D52" i="13" s="1"/>
  <c r="G53" i="6"/>
  <c r="G53" i="13" s="1"/>
  <c r="D60" i="6"/>
  <c r="D60" i="13" s="1"/>
  <c r="G61" i="6"/>
  <c r="G61" i="13" s="1"/>
  <c r="D68" i="6"/>
  <c r="D68" i="13" s="1"/>
  <c r="G69" i="6"/>
  <c r="G69" i="13" s="1"/>
  <c r="D76" i="6"/>
  <c r="D76" i="13" s="1"/>
  <c r="G77" i="6"/>
  <c r="G77" i="13" s="1"/>
  <c r="D84" i="6"/>
  <c r="D84" i="13" s="1"/>
  <c r="G85" i="6"/>
  <c r="G85" i="13" s="1"/>
  <c r="E12" i="6"/>
  <c r="E12" i="13" s="1"/>
  <c r="E20" i="6"/>
  <c r="E20" i="13" s="1"/>
  <c r="E28" i="6"/>
  <c r="E28" i="13" s="1"/>
  <c r="E36" i="6"/>
  <c r="E36" i="13" s="1"/>
  <c r="E44" i="6"/>
  <c r="E44" i="13" s="1"/>
  <c r="E52" i="6"/>
  <c r="E52" i="13" s="1"/>
  <c r="E60" i="6"/>
  <c r="E60" i="13" s="1"/>
  <c r="E68" i="6"/>
  <c r="E68" i="13" s="1"/>
  <c r="E76" i="6"/>
  <c r="E76" i="13" s="1"/>
  <c r="E84" i="6"/>
  <c r="E84" i="13" s="1"/>
  <c r="D5" i="15"/>
  <c r="H6" i="25"/>
  <c r="H23" i="25"/>
  <c r="G23" i="25"/>
  <c r="F23" i="25"/>
  <c r="E23" i="25"/>
  <c r="D23" i="25"/>
  <c r="C23" i="25"/>
  <c r="D6" i="25"/>
  <c r="E6" i="25"/>
  <c r="F6" i="25"/>
  <c r="G6" i="25"/>
  <c r="C6" i="25"/>
  <c r="D14" i="16" l="1"/>
  <c r="D15" i="16" s="1"/>
  <c r="C14" i="16"/>
  <c r="C15" i="16" s="1"/>
  <c r="J30" i="16" l="1"/>
  <c r="J44" i="16" s="1"/>
  <c r="I30" i="16"/>
  <c r="I44" i="16" s="1"/>
  <c r="F30" i="16"/>
  <c r="F44" i="16" s="1"/>
  <c r="G30" i="16"/>
  <c r="G44" i="16" s="1"/>
  <c r="M30" i="16"/>
  <c r="M44" i="16" s="1"/>
  <c r="E30" i="16"/>
  <c r="E44" i="16" s="1"/>
  <c r="K37" i="16"/>
  <c r="K51" i="16" s="1"/>
  <c r="C37" i="16"/>
  <c r="C51" i="16" s="1"/>
  <c r="L37" i="16"/>
  <c r="D30" i="16"/>
  <c r="D44" i="16" s="1"/>
  <c r="L30" i="16"/>
  <c r="L44" i="16" s="1"/>
  <c r="K30" i="16"/>
  <c r="K44" i="16" s="1"/>
  <c r="C30" i="16"/>
  <c r="D37" i="16"/>
  <c r="M37" i="16"/>
  <c r="G37" i="16"/>
  <c r="I37" i="16"/>
  <c r="J37" i="16"/>
  <c r="J51" i="16" s="1"/>
  <c r="E37" i="16"/>
  <c r="E51" i="16" s="1"/>
  <c r="F37" i="16"/>
  <c r="F51" i="16" s="1"/>
  <c r="D8" i="16"/>
  <c r="D7" i="15" s="1"/>
  <c r="C8" i="16"/>
  <c r="C7" i="15" s="1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4" i="18"/>
  <c r="J73" i="18" l="1"/>
  <c r="N73" i="18"/>
  <c r="M73" i="18"/>
  <c r="K73" i="18"/>
  <c r="L73" i="18"/>
  <c r="N41" i="18"/>
  <c r="K41" i="18"/>
  <c r="L41" i="18"/>
  <c r="M41" i="18"/>
  <c r="J41" i="18"/>
  <c r="M86" i="18"/>
  <c r="L86" i="18"/>
  <c r="K86" i="18"/>
  <c r="N86" i="18"/>
  <c r="J86" i="18"/>
  <c r="M62" i="18"/>
  <c r="J62" i="18"/>
  <c r="L62" i="18"/>
  <c r="N62" i="18"/>
  <c r="K62" i="18"/>
  <c r="N22" i="18"/>
  <c r="J22" i="18"/>
  <c r="K22" i="18"/>
  <c r="M22" i="18"/>
  <c r="L22" i="18"/>
  <c r="N69" i="18"/>
  <c r="J69" i="18"/>
  <c r="L69" i="18"/>
  <c r="K69" i="18"/>
  <c r="M69" i="18"/>
  <c r="J45" i="18"/>
  <c r="N45" i="18"/>
  <c r="K45" i="18"/>
  <c r="L45" i="18"/>
  <c r="M45" i="18"/>
  <c r="K21" i="18"/>
  <c r="M21" i="18"/>
  <c r="J21" i="18"/>
  <c r="L21" i="18"/>
  <c r="N21" i="18"/>
  <c r="K13" i="18"/>
  <c r="M13" i="18"/>
  <c r="J13" i="18"/>
  <c r="L13" i="18"/>
  <c r="N13" i="18"/>
  <c r="M5" i="18"/>
  <c r="K5" i="18"/>
  <c r="J5" i="18"/>
  <c r="N5" i="18"/>
  <c r="L5" i="18"/>
  <c r="J89" i="18"/>
  <c r="N89" i="18"/>
  <c r="M89" i="18"/>
  <c r="K89" i="18"/>
  <c r="L89" i="18"/>
  <c r="J57" i="18"/>
  <c r="N57" i="18"/>
  <c r="M57" i="18"/>
  <c r="L57" i="18"/>
  <c r="K57" i="18"/>
  <c r="K33" i="18"/>
  <c r="M33" i="18"/>
  <c r="J33" i="18"/>
  <c r="L33" i="18"/>
  <c r="N33" i="18"/>
  <c r="M78" i="18"/>
  <c r="J78" i="18"/>
  <c r="K78" i="18"/>
  <c r="N78" i="18"/>
  <c r="L78" i="18"/>
  <c r="M46" i="18"/>
  <c r="N46" i="18"/>
  <c r="K46" i="18"/>
  <c r="L46" i="18"/>
  <c r="J46" i="18"/>
  <c r="N30" i="18"/>
  <c r="J30" i="18"/>
  <c r="M30" i="18"/>
  <c r="K30" i="18"/>
  <c r="L30" i="18"/>
  <c r="N14" i="18"/>
  <c r="J14" i="18"/>
  <c r="L14" i="18"/>
  <c r="K14" i="18"/>
  <c r="M14" i="18"/>
  <c r="N77" i="18"/>
  <c r="J77" i="18"/>
  <c r="M77" i="18"/>
  <c r="L77" i="18"/>
  <c r="K77" i="18"/>
  <c r="N53" i="18"/>
  <c r="J53" i="18"/>
  <c r="L53" i="18"/>
  <c r="M53" i="18"/>
  <c r="K53" i="18"/>
  <c r="K37" i="18"/>
  <c r="N37" i="18"/>
  <c r="J37" i="18"/>
  <c r="L37" i="18"/>
  <c r="M37" i="18"/>
  <c r="K76" i="18"/>
  <c r="N76" i="18"/>
  <c r="M76" i="18"/>
  <c r="L76" i="18"/>
  <c r="J76" i="18"/>
  <c r="K60" i="18"/>
  <c r="N60" i="18"/>
  <c r="M60" i="18"/>
  <c r="L60" i="18"/>
  <c r="J60" i="18"/>
  <c r="J44" i="18"/>
  <c r="N44" i="18"/>
  <c r="M44" i="18"/>
  <c r="K44" i="18"/>
  <c r="L44" i="18"/>
  <c r="L28" i="18"/>
  <c r="M28" i="18"/>
  <c r="N28" i="18"/>
  <c r="K28" i="18"/>
  <c r="J28" i="18"/>
  <c r="L83" i="18"/>
  <c r="K83" i="18"/>
  <c r="M83" i="18"/>
  <c r="J83" i="18"/>
  <c r="N83" i="18"/>
  <c r="L59" i="18"/>
  <c r="N59" i="18"/>
  <c r="M59" i="18"/>
  <c r="J59" i="18"/>
  <c r="K59" i="18"/>
  <c r="L51" i="18"/>
  <c r="K51" i="18"/>
  <c r="J51" i="18"/>
  <c r="M51" i="18"/>
  <c r="N51" i="18"/>
  <c r="M35" i="18"/>
  <c r="N35" i="18"/>
  <c r="J35" i="18"/>
  <c r="L35" i="18"/>
  <c r="K35" i="18"/>
  <c r="M27" i="18"/>
  <c r="K27" i="18"/>
  <c r="L27" i="18"/>
  <c r="J27" i="18"/>
  <c r="N27" i="18"/>
  <c r="M19" i="18"/>
  <c r="J19" i="18"/>
  <c r="N19" i="18"/>
  <c r="L19" i="18"/>
  <c r="K19" i="18"/>
  <c r="M11" i="18"/>
  <c r="L11" i="18"/>
  <c r="N11" i="18"/>
  <c r="K11" i="18"/>
  <c r="J11" i="18"/>
  <c r="J65" i="18"/>
  <c r="N65" i="18"/>
  <c r="K65" i="18"/>
  <c r="L65" i="18"/>
  <c r="M65" i="18"/>
  <c r="K25" i="18"/>
  <c r="J25" i="18"/>
  <c r="N25" i="18"/>
  <c r="M25" i="18"/>
  <c r="L25" i="18"/>
  <c r="M70" i="18"/>
  <c r="L70" i="18"/>
  <c r="K70" i="18"/>
  <c r="J70" i="18"/>
  <c r="N70" i="18"/>
  <c r="M54" i="18"/>
  <c r="L54" i="18"/>
  <c r="J54" i="18"/>
  <c r="N54" i="18"/>
  <c r="K54" i="18"/>
  <c r="N38" i="18"/>
  <c r="J38" i="18"/>
  <c r="M38" i="18"/>
  <c r="K38" i="18"/>
  <c r="L38" i="18"/>
  <c r="J6" i="18"/>
  <c r="L6" i="18"/>
  <c r="K6" i="18"/>
  <c r="N6" i="18"/>
  <c r="M6" i="18"/>
  <c r="N85" i="18"/>
  <c r="J85" i="18"/>
  <c r="L85" i="18"/>
  <c r="K85" i="18"/>
  <c r="M85" i="18"/>
  <c r="N61" i="18"/>
  <c r="J61" i="18"/>
  <c r="M61" i="18"/>
  <c r="L61" i="18"/>
  <c r="K61" i="18"/>
  <c r="K29" i="18"/>
  <c r="L29" i="18"/>
  <c r="N29" i="18"/>
  <c r="M29" i="18"/>
  <c r="J29" i="18"/>
  <c r="K84" i="18"/>
  <c r="L84" i="18"/>
  <c r="N84" i="18"/>
  <c r="M84" i="18"/>
  <c r="J84" i="18"/>
  <c r="K68" i="18"/>
  <c r="L68" i="18"/>
  <c r="J68" i="18"/>
  <c r="N68" i="18"/>
  <c r="M68" i="18"/>
  <c r="K52" i="18"/>
  <c r="L52" i="18"/>
  <c r="J52" i="18"/>
  <c r="N52" i="18"/>
  <c r="M52" i="18"/>
  <c r="L36" i="18"/>
  <c r="J36" i="18"/>
  <c r="N36" i="18"/>
  <c r="M36" i="18"/>
  <c r="K36" i="18"/>
  <c r="L20" i="18"/>
  <c r="N20" i="18"/>
  <c r="J20" i="18"/>
  <c r="K20" i="18"/>
  <c r="M20" i="18"/>
  <c r="L12" i="18"/>
  <c r="K12" i="18"/>
  <c r="N12" i="18"/>
  <c r="M12" i="18"/>
  <c r="J12" i="18"/>
  <c r="L75" i="18"/>
  <c r="N75" i="18"/>
  <c r="J75" i="18"/>
  <c r="M75" i="18"/>
  <c r="K75" i="18"/>
  <c r="L67" i="18"/>
  <c r="K67" i="18"/>
  <c r="N67" i="18"/>
  <c r="M67" i="18"/>
  <c r="J67" i="18"/>
  <c r="L43" i="18"/>
  <c r="J43" i="18"/>
  <c r="N43" i="18"/>
  <c r="M43" i="18"/>
  <c r="K43" i="18"/>
  <c r="L4" i="18"/>
  <c r="M4" i="18"/>
  <c r="N4" i="18"/>
  <c r="J4" i="18"/>
  <c r="K4" i="18"/>
  <c r="M82" i="18"/>
  <c r="K82" i="18"/>
  <c r="L82" i="18"/>
  <c r="N82" i="18"/>
  <c r="J82" i="18"/>
  <c r="M74" i="18"/>
  <c r="N74" i="18"/>
  <c r="J74" i="18"/>
  <c r="K74" i="18"/>
  <c r="L74" i="18"/>
  <c r="M66" i="18"/>
  <c r="K66" i="18"/>
  <c r="L66" i="18"/>
  <c r="N66" i="18"/>
  <c r="J66" i="18"/>
  <c r="M58" i="18"/>
  <c r="N58" i="18"/>
  <c r="J58" i="18"/>
  <c r="K58" i="18"/>
  <c r="L58" i="18"/>
  <c r="L50" i="18"/>
  <c r="M50" i="18"/>
  <c r="N50" i="18"/>
  <c r="K50" i="18"/>
  <c r="J50" i="18"/>
  <c r="K42" i="18"/>
  <c r="L42" i="18"/>
  <c r="N42" i="18"/>
  <c r="M42" i="18"/>
  <c r="J42" i="18"/>
  <c r="J34" i="18"/>
  <c r="N34" i="18"/>
  <c r="K34" i="18"/>
  <c r="M34" i="18"/>
  <c r="L34" i="18"/>
  <c r="J26" i="18"/>
  <c r="N26" i="18"/>
  <c r="L26" i="18"/>
  <c r="M26" i="18"/>
  <c r="K26" i="18"/>
  <c r="J18" i="18"/>
  <c r="N18" i="18"/>
  <c r="M18" i="18"/>
  <c r="L18" i="18"/>
  <c r="K18" i="18"/>
  <c r="J10" i="18"/>
  <c r="N10" i="18"/>
  <c r="K10" i="18"/>
  <c r="L10" i="18"/>
  <c r="M10" i="18"/>
  <c r="K8" i="18"/>
  <c r="N8" i="18"/>
  <c r="M8" i="18"/>
  <c r="L8" i="18"/>
  <c r="J8" i="18"/>
  <c r="J81" i="18"/>
  <c r="N81" i="18"/>
  <c r="K81" i="18"/>
  <c r="M81" i="18"/>
  <c r="L81" i="18"/>
  <c r="N49" i="18"/>
  <c r="L49" i="18"/>
  <c r="M49" i="18"/>
  <c r="K49" i="18"/>
  <c r="J49" i="18"/>
  <c r="K17" i="18"/>
  <c r="N17" i="18"/>
  <c r="L17" i="18"/>
  <c r="J17" i="18"/>
  <c r="M17" i="18"/>
  <c r="K9" i="18"/>
  <c r="L9" i="18"/>
  <c r="M9" i="18"/>
  <c r="N9" i="18"/>
  <c r="J9" i="18"/>
  <c r="K88" i="18"/>
  <c r="M88" i="18"/>
  <c r="J88" i="18"/>
  <c r="N88" i="18"/>
  <c r="L88" i="18"/>
  <c r="K80" i="18"/>
  <c r="J80" i="18"/>
  <c r="M80" i="18"/>
  <c r="N80" i="18"/>
  <c r="L80" i="18"/>
  <c r="K72" i="18"/>
  <c r="M72" i="18"/>
  <c r="J72" i="18"/>
  <c r="N72" i="18"/>
  <c r="L72" i="18"/>
  <c r="K64" i="18"/>
  <c r="J64" i="18"/>
  <c r="L64" i="18"/>
  <c r="N64" i="18"/>
  <c r="M64" i="18"/>
  <c r="K56" i="18"/>
  <c r="M56" i="18"/>
  <c r="N56" i="18"/>
  <c r="L56" i="18"/>
  <c r="J56" i="18"/>
  <c r="K48" i="18"/>
  <c r="M48" i="18"/>
  <c r="N48" i="18"/>
  <c r="J48" i="18"/>
  <c r="L48" i="18"/>
  <c r="L40" i="18"/>
  <c r="J40" i="18"/>
  <c r="K40" i="18"/>
  <c r="N40" i="18"/>
  <c r="M40" i="18"/>
  <c r="L32" i="18"/>
  <c r="N32" i="18"/>
  <c r="K32" i="18"/>
  <c r="M32" i="18"/>
  <c r="J32" i="18"/>
  <c r="L24" i="18"/>
  <c r="K24" i="18"/>
  <c r="M24" i="18"/>
  <c r="J24" i="18"/>
  <c r="N24" i="18"/>
  <c r="L16" i="18"/>
  <c r="M16" i="18"/>
  <c r="J16" i="18"/>
  <c r="N16" i="18"/>
  <c r="K16" i="18"/>
  <c r="L87" i="18"/>
  <c r="M87" i="18"/>
  <c r="N87" i="18"/>
  <c r="K87" i="18"/>
  <c r="J87" i="18"/>
  <c r="L79" i="18"/>
  <c r="J79" i="18"/>
  <c r="M79" i="18"/>
  <c r="N79" i="18"/>
  <c r="K79" i="18"/>
  <c r="L71" i="18"/>
  <c r="M71" i="18"/>
  <c r="J71" i="18"/>
  <c r="N71" i="18"/>
  <c r="K71" i="18"/>
  <c r="L63" i="18"/>
  <c r="J63" i="18"/>
  <c r="M63" i="18"/>
  <c r="N63" i="18"/>
  <c r="K63" i="18"/>
  <c r="L55" i="18"/>
  <c r="M55" i="18"/>
  <c r="J55" i="18"/>
  <c r="K55" i="18"/>
  <c r="N55" i="18"/>
  <c r="M47" i="18"/>
  <c r="K47" i="18"/>
  <c r="N47" i="18"/>
  <c r="L47" i="18"/>
  <c r="J47" i="18"/>
  <c r="M39" i="18"/>
  <c r="K39" i="18"/>
  <c r="N39" i="18"/>
  <c r="L39" i="18"/>
  <c r="J39" i="18"/>
  <c r="M31" i="18"/>
  <c r="L31" i="18"/>
  <c r="K31" i="18"/>
  <c r="N31" i="18"/>
  <c r="J31" i="18"/>
  <c r="M23" i="18"/>
  <c r="J23" i="18"/>
  <c r="N23" i="18"/>
  <c r="L23" i="18"/>
  <c r="K23" i="18"/>
  <c r="M15" i="18"/>
  <c r="N15" i="18"/>
  <c r="K15" i="18"/>
  <c r="L15" i="18"/>
  <c r="J15" i="18"/>
  <c r="M7" i="18"/>
  <c r="L7" i="18"/>
  <c r="N7" i="18"/>
  <c r="K7" i="18"/>
  <c r="J7" i="18"/>
  <c r="L51" i="16"/>
  <c r="O37" i="16"/>
  <c r="C44" i="16"/>
  <c r="O30" i="16"/>
  <c r="G51" i="16"/>
  <c r="M51" i="16"/>
  <c r="I51" i="16"/>
  <c r="D51" i="16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4" i="19"/>
  <c r="M78" i="19" l="1"/>
  <c r="J78" i="19"/>
  <c r="K78" i="19"/>
  <c r="N78" i="19"/>
  <c r="L78" i="19"/>
  <c r="M54" i="19"/>
  <c r="L54" i="19"/>
  <c r="K54" i="19"/>
  <c r="J54" i="19"/>
  <c r="N54" i="19"/>
  <c r="M22" i="19"/>
  <c r="L22" i="19"/>
  <c r="N22" i="19"/>
  <c r="K22" i="19"/>
  <c r="J22" i="19"/>
  <c r="J77" i="19"/>
  <c r="N77" i="19"/>
  <c r="M77" i="19"/>
  <c r="K77" i="19"/>
  <c r="L77" i="19"/>
  <c r="J45" i="19"/>
  <c r="N45" i="19"/>
  <c r="M45" i="19"/>
  <c r="L45" i="19"/>
  <c r="K45" i="19"/>
  <c r="J13" i="19"/>
  <c r="N13" i="19"/>
  <c r="M13" i="19"/>
  <c r="L13" i="19"/>
  <c r="K13" i="19"/>
  <c r="K84" i="19"/>
  <c r="L84" i="19"/>
  <c r="N84" i="19"/>
  <c r="M84" i="19"/>
  <c r="J84" i="19"/>
  <c r="K44" i="19"/>
  <c r="N44" i="19"/>
  <c r="J44" i="19"/>
  <c r="M44" i="19"/>
  <c r="L44" i="19"/>
  <c r="K12" i="19"/>
  <c r="N12" i="19"/>
  <c r="M12" i="19"/>
  <c r="L12" i="19"/>
  <c r="J12" i="19"/>
  <c r="L67" i="19"/>
  <c r="K67" i="19"/>
  <c r="N67" i="19"/>
  <c r="M67" i="19"/>
  <c r="J67" i="19"/>
  <c r="L27" i="19"/>
  <c r="N27" i="19"/>
  <c r="J27" i="19"/>
  <c r="M27" i="19"/>
  <c r="K27" i="19"/>
  <c r="M74" i="19"/>
  <c r="N74" i="19"/>
  <c r="K74" i="19"/>
  <c r="J74" i="19"/>
  <c r="L74" i="19"/>
  <c r="M66" i="19"/>
  <c r="K66" i="19"/>
  <c r="N66" i="19"/>
  <c r="L66" i="19"/>
  <c r="J66" i="19"/>
  <c r="M58" i="19"/>
  <c r="N58" i="19"/>
  <c r="K58" i="19"/>
  <c r="J58" i="19"/>
  <c r="L58" i="19"/>
  <c r="M50" i="19"/>
  <c r="K50" i="19"/>
  <c r="N50" i="19"/>
  <c r="J50" i="19"/>
  <c r="L50" i="19"/>
  <c r="M42" i="19"/>
  <c r="N42" i="19"/>
  <c r="L42" i="19"/>
  <c r="K42" i="19"/>
  <c r="J42" i="19"/>
  <c r="M34" i="19"/>
  <c r="K34" i="19"/>
  <c r="L34" i="19"/>
  <c r="J34" i="19"/>
  <c r="N34" i="19"/>
  <c r="M26" i="19"/>
  <c r="N26" i="19"/>
  <c r="L26" i="19"/>
  <c r="J26" i="19"/>
  <c r="K26" i="19"/>
  <c r="M18" i="19"/>
  <c r="K18" i="19"/>
  <c r="L18" i="19"/>
  <c r="J18" i="19"/>
  <c r="N18" i="19"/>
  <c r="M10" i="19"/>
  <c r="N10" i="19"/>
  <c r="J10" i="19"/>
  <c r="L10" i="19"/>
  <c r="K10" i="19"/>
  <c r="M86" i="19"/>
  <c r="L86" i="19"/>
  <c r="N86" i="19"/>
  <c r="K86" i="19"/>
  <c r="J86" i="19"/>
  <c r="M46" i="19"/>
  <c r="J46" i="19"/>
  <c r="N46" i="19"/>
  <c r="L46" i="19"/>
  <c r="K46" i="19"/>
  <c r="M6" i="19"/>
  <c r="L6" i="19"/>
  <c r="N6" i="19"/>
  <c r="J6" i="19"/>
  <c r="K6" i="19"/>
  <c r="J61" i="19"/>
  <c r="N61" i="19"/>
  <c r="K61" i="19"/>
  <c r="M61" i="19"/>
  <c r="L61" i="19"/>
  <c r="J21" i="19"/>
  <c r="N21" i="19"/>
  <c r="L21" i="19"/>
  <c r="K21" i="19"/>
  <c r="M21" i="19"/>
  <c r="K52" i="19"/>
  <c r="L52" i="19"/>
  <c r="M52" i="19"/>
  <c r="J52" i="19"/>
  <c r="N52" i="19"/>
  <c r="K20" i="19"/>
  <c r="L20" i="19"/>
  <c r="N20" i="19"/>
  <c r="J20" i="19"/>
  <c r="M20" i="19"/>
  <c r="L51" i="19"/>
  <c r="K51" i="19"/>
  <c r="M51" i="19"/>
  <c r="J51" i="19"/>
  <c r="N51" i="19"/>
  <c r="L19" i="19"/>
  <c r="K19" i="19"/>
  <c r="N19" i="19"/>
  <c r="M19" i="19"/>
  <c r="J19" i="19"/>
  <c r="K4" i="19"/>
  <c r="L4" i="19"/>
  <c r="J4" i="19"/>
  <c r="N4" i="19"/>
  <c r="M4" i="19"/>
  <c r="M82" i="19"/>
  <c r="K82" i="19"/>
  <c r="N82" i="19"/>
  <c r="L82" i="19"/>
  <c r="J82" i="19"/>
  <c r="N89" i="19"/>
  <c r="J89" i="19"/>
  <c r="M89" i="19"/>
  <c r="L89" i="19"/>
  <c r="K89" i="19"/>
  <c r="N81" i="19"/>
  <c r="J81" i="19"/>
  <c r="K81" i="19"/>
  <c r="M81" i="19"/>
  <c r="L81" i="19"/>
  <c r="N73" i="19"/>
  <c r="J73" i="19"/>
  <c r="M73" i="19"/>
  <c r="L73" i="19"/>
  <c r="K73" i="19"/>
  <c r="N65" i="19"/>
  <c r="J65" i="19"/>
  <c r="K65" i="19"/>
  <c r="M65" i="19"/>
  <c r="L65" i="19"/>
  <c r="N57" i="19"/>
  <c r="J57" i="19"/>
  <c r="M57" i="19"/>
  <c r="K57" i="19"/>
  <c r="L57" i="19"/>
  <c r="N49" i="19"/>
  <c r="J49" i="19"/>
  <c r="K49" i="19"/>
  <c r="M49" i="19"/>
  <c r="L49" i="19"/>
  <c r="N41" i="19"/>
  <c r="J41" i="19"/>
  <c r="M41" i="19"/>
  <c r="K41" i="19"/>
  <c r="L41" i="19"/>
  <c r="N33" i="19"/>
  <c r="J33" i="19"/>
  <c r="K33" i="19"/>
  <c r="M33" i="19"/>
  <c r="L33" i="19"/>
  <c r="N25" i="19"/>
  <c r="J25" i="19"/>
  <c r="M25" i="19"/>
  <c r="L25" i="19"/>
  <c r="K25" i="19"/>
  <c r="N17" i="19"/>
  <c r="J17" i="19"/>
  <c r="K17" i="19"/>
  <c r="L17" i="19"/>
  <c r="M17" i="19"/>
  <c r="N9" i="19"/>
  <c r="J9" i="19"/>
  <c r="M9" i="19"/>
  <c r="L9" i="19"/>
  <c r="K9" i="19"/>
  <c r="M62" i="19"/>
  <c r="J62" i="19"/>
  <c r="N62" i="19"/>
  <c r="L62" i="19"/>
  <c r="K62" i="19"/>
  <c r="M30" i="19"/>
  <c r="J30" i="19"/>
  <c r="N30" i="19"/>
  <c r="L30" i="19"/>
  <c r="K30" i="19"/>
  <c r="J69" i="19"/>
  <c r="N69" i="19"/>
  <c r="L69" i="19"/>
  <c r="M69" i="19"/>
  <c r="K69" i="19"/>
  <c r="J37" i="19"/>
  <c r="N37" i="19"/>
  <c r="L37" i="19"/>
  <c r="K37" i="19"/>
  <c r="M37" i="19"/>
  <c r="J5" i="19"/>
  <c r="N5" i="19"/>
  <c r="L5" i="19"/>
  <c r="M5" i="19"/>
  <c r="K5" i="19"/>
  <c r="K76" i="19"/>
  <c r="N76" i="19"/>
  <c r="M76" i="19"/>
  <c r="L76" i="19"/>
  <c r="J76" i="19"/>
  <c r="K60" i="19"/>
  <c r="N60" i="19"/>
  <c r="M60" i="19"/>
  <c r="J60" i="19"/>
  <c r="L60" i="19"/>
  <c r="K28" i="19"/>
  <c r="N28" i="19"/>
  <c r="M28" i="19"/>
  <c r="L28" i="19"/>
  <c r="J28" i="19"/>
  <c r="L83" i="19"/>
  <c r="K83" i="19"/>
  <c r="N83" i="19"/>
  <c r="M83" i="19"/>
  <c r="J83" i="19"/>
  <c r="L43" i="19"/>
  <c r="N43" i="19"/>
  <c r="M43" i="19"/>
  <c r="J43" i="19"/>
  <c r="K43" i="19"/>
  <c r="L11" i="19"/>
  <c r="N11" i="19"/>
  <c r="M11" i="19"/>
  <c r="J11" i="19"/>
  <c r="K11" i="19"/>
  <c r="K88" i="19"/>
  <c r="M88" i="19"/>
  <c r="L88" i="19"/>
  <c r="J88" i="19"/>
  <c r="N88" i="19"/>
  <c r="K80" i="19"/>
  <c r="J80" i="19"/>
  <c r="N80" i="19"/>
  <c r="M80" i="19"/>
  <c r="L80" i="19"/>
  <c r="K72" i="19"/>
  <c r="M72" i="19"/>
  <c r="L72" i="19"/>
  <c r="J72" i="19"/>
  <c r="N72" i="19"/>
  <c r="K64" i="19"/>
  <c r="J64" i="19"/>
  <c r="N64" i="19"/>
  <c r="M64" i="19"/>
  <c r="L64" i="19"/>
  <c r="K56" i="19"/>
  <c r="M56" i="19"/>
  <c r="N56" i="19"/>
  <c r="L56" i="19"/>
  <c r="J56" i="19"/>
  <c r="K48" i="19"/>
  <c r="J48" i="19"/>
  <c r="M48" i="19"/>
  <c r="L48" i="19"/>
  <c r="N48" i="19"/>
  <c r="K40" i="19"/>
  <c r="M40" i="19"/>
  <c r="N40" i="19"/>
  <c r="J40" i="19"/>
  <c r="L40" i="19"/>
  <c r="K32" i="19"/>
  <c r="J32" i="19"/>
  <c r="M32" i="19"/>
  <c r="L32" i="19"/>
  <c r="N32" i="19"/>
  <c r="K24" i="19"/>
  <c r="M24" i="19"/>
  <c r="J24" i="19"/>
  <c r="N24" i="19"/>
  <c r="L24" i="19"/>
  <c r="K16" i="19"/>
  <c r="J16" i="19"/>
  <c r="N16" i="19"/>
  <c r="M16" i="19"/>
  <c r="L16" i="19"/>
  <c r="K8" i="19"/>
  <c r="M8" i="19"/>
  <c r="N8" i="19"/>
  <c r="J8" i="19"/>
  <c r="L8" i="19"/>
  <c r="M70" i="19"/>
  <c r="L70" i="19"/>
  <c r="K70" i="19"/>
  <c r="N70" i="19"/>
  <c r="J70" i="19"/>
  <c r="M38" i="19"/>
  <c r="L38" i="19"/>
  <c r="K38" i="19"/>
  <c r="J38" i="19"/>
  <c r="N38" i="19"/>
  <c r="M14" i="19"/>
  <c r="J14" i="19"/>
  <c r="L14" i="19"/>
  <c r="K14" i="19"/>
  <c r="N14" i="19"/>
  <c r="J85" i="19"/>
  <c r="N85" i="19"/>
  <c r="L85" i="19"/>
  <c r="M85" i="19"/>
  <c r="K85" i="19"/>
  <c r="J53" i="19"/>
  <c r="N53" i="19"/>
  <c r="L53" i="19"/>
  <c r="M53" i="19"/>
  <c r="K53" i="19"/>
  <c r="J29" i="19"/>
  <c r="N29" i="19"/>
  <c r="M29" i="19"/>
  <c r="L29" i="19"/>
  <c r="K29" i="19"/>
  <c r="K68" i="19"/>
  <c r="L68" i="19"/>
  <c r="M68" i="19"/>
  <c r="J68" i="19"/>
  <c r="N68" i="19"/>
  <c r="K36" i="19"/>
  <c r="L36" i="19"/>
  <c r="N36" i="19"/>
  <c r="J36" i="19"/>
  <c r="M36" i="19"/>
  <c r="L75" i="19"/>
  <c r="N75" i="19"/>
  <c r="K75" i="19"/>
  <c r="J75" i="19"/>
  <c r="M75" i="19"/>
  <c r="L59" i="19"/>
  <c r="N59" i="19"/>
  <c r="M59" i="19"/>
  <c r="J59" i="19"/>
  <c r="K59" i="19"/>
  <c r="L35" i="19"/>
  <c r="K35" i="19"/>
  <c r="M35" i="19"/>
  <c r="J35" i="19"/>
  <c r="N35" i="19"/>
  <c r="L87" i="19"/>
  <c r="M87" i="19"/>
  <c r="K87" i="19"/>
  <c r="N87" i="19"/>
  <c r="J87" i="19"/>
  <c r="L79" i="19"/>
  <c r="J79" i="19"/>
  <c r="N79" i="19"/>
  <c r="M79" i="19"/>
  <c r="K79" i="19"/>
  <c r="L71" i="19"/>
  <c r="M71" i="19"/>
  <c r="K71" i="19"/>
  <c r="J71" i="19"/>
  <c r="N71" i="19"/>
  <c r="L63" i="19"/>
  <c r="J63" i="19"/>
  <c r="N63" i="19"/>
  <c r="M63" i="19"/>
  <c r="K63" i="19"/>
  <c r="L55" i="19"/>
  <c r="M55" i="19"/>
  <c r="K55" i="19"/>
  <c r="J55" i="19"/>
  <c r="N55" i="19"/>
  <c r="L47" i="19"/>
  <c r="J47" i="19"/>
  <c r="M47" i="19"/>
  <c r="N47" i="19"/>
  <c r="K47" i="19"/>
  <c r="L39" i="19"/>
  <c r="M39" i="19"/>
  <c r="N39" i="19"/>
  <c r="K39" i="19"/>
  <c r="J39" i="19"/>
  <c r="L31" i="19"/>
  <c r="J31" i="19"/>
  <c r="M31" i="19"/>
  <c r="N31" i="19"/>
  <c r="K31" i="19"/>
  <c r="L23" i="19"/>
  <c r="M23" i="19"/>
  <c r="N23" i="19"/>
  <c r="J23" i="19"/>
  <c r="K23" i="19"/>
  <c r="L15" i="19"/>
  <c r="J15" i="19"/>
  <c r="M15" i="19"/>
  <c r="K15" i="19"/>
  <c r="N15" i="19"/>
  <c r="L7" i="19"/>
  <c r="M7" i="19"/>
  <c r="J7" i="19"/>
  <c r="N7" i="19"/>
  <c r="K7" i="19"/>
  <c r="C9" i="16"/>
  <c r="D71" i="20" s="1"/>
  <c r="M11" i="20" l="1"/>
  <c r="M11" i="22" s="1"/>
  <c r="K29" i="20"/>
  <c r="K29" i="22" s="1"/>
  <c r="N46" i="20"/>
  <c r="N46" i="22" s="1"/>
  <c r="N62" i="20"/>
  <c r="N62" i="22" s="1"/>
  <c r="M83" i="20"/>
  <c r="M83" i="22" s="1"/>
  <c r="H40" i="20"/>
  <c r="H40" i="22" s="1"/>
  <c r="E87" i="20"/>
  <c r="E87" i="22" s="1"/>
  <c r="H7" i="20"/>
  <c r="H7" i="22" s="1"/>
  <c r="L5" i="20"/>
  <c r="L5" i="22" s="1"/>
  <c r="K42" i="20"/>
  <c r="K42" i="22" s="1"/>
  <c r="M72" i="20"/>
  <c r="M72" i="22" s="1"/>
  <c r="H29" i="20"/>
  <c r="H29" i="22" s="1"/>
  <c r="F63" i="20"/>
  <c r="F63" i="22" s="1"/>
  <c r="M13" i="20"/>
  <c r="M13" i="22" s="1"/>
  <c r="L12" i="20"/>
  <c r="L12" i="22" s="1"/>
  <c r="M73" i="20"/>
  <c r="M73" i="22" s="1"/>
  <c r="N14" i="20"/>
  <c r="N14" i="22" s="1"/>
  <c r="N30" i="20"/>
  <c r="L48" i="20"/>
  <c r="L48" i="22" s="1"/>
  <c r="M67" i="20"/>
  <c r="M67" i="22" s="1"/>
  <c r="K85" i="20"/>
  <c r="K85" i="22" s="1"/>
  <c r="F18" i="20"/>
  <c r="F18" i="22" s="1"/>
  <c r="F42" i="20"/>
  <c r="F42" i="22" s="1"/>
  <c r="H64" i="20"/>
  <c r="H64" i="22" s="1"/>
  <c r="G4" i="20"/>
  <c r="G4" i="22" s="1"/>
  <c r="E22" i="20"/>
  <c r="E22" i="22" s="1"/>
  <c r="K10" i="20"/>
  <c r="K10" i="22" s="1"/>
  <c r="L45" i="20"/>
  <c r="L45" i="22" s="1"/>
  <c r="M80" i="20"/>
  <c r="M80" i="22" s="1"/>
  <c r="D33" i="20"/>
  <c r="D33" i="22" s="1"/>
  <c r="E76" i="20"/>
  <c r="E76" i="22" s="1"/>
  <c r="L18" i="20"/>
  <c r="L18" i="22" s="1"/>
  <c r="J86" i="20"/>
  <c r="J86" i="22" s="1"/>
  <c r="K75" i="20"/>
  <c r="K75" i="22" s="1"/>
  <c r="L16" i="20"/>
  <c r="L16" i="22" s="1"/>
  <c r="L32" i="20"/>
  <c r="L32" i="22" s="1"/>
  <c r="K53" i="20"/>
  <c r="K53" i="22" s="1"/>
  <c r="K69" i="20"/>
  <c r="K69" i="22" s="1"/>
  <c r="L88" i="20"/>
  <c r="L88" i="22" s="1"/>
  <c r="D20" i="20"/>
  <c r="D20" i="22" s="1"/>
  <c r="G45" i="20"/>
  <c r="G45" i="22" s="1"/>
  <c r="E71" i="20"/>
  <c r="E71" i="22" s="1"/>
  <c r="J9" i="20"/>
  <c r="J9" i="22" s="1"/>
  <c r="D27" i="20"/>
  <c r="D27" i="22" s="1"/>
  <c r="L13" i="20"/>
  <c r="L13" i="22" s="1"/>
  <c r="J47" i="20"/>
  <c r="J47" i="22" s="1"/>
  <c r="L85" i="20"/>
  <c r="L85" i="22" s="1"/>
  <c r="G34" i="20"/>
  <c r="G34" i="22" s="1"/>
  <c r="H77" i="20"/>
  <c r="H77" i="22" s="1"/>
  <c r="N56" i="20"/>
  <c r="N56" i="22" s="1"/>
  <c r="E51" i="20"/>
  <c r="E51" i="22" s="1"/>
  <c r="E4" i="20"/>
  <c r="E4" i="22" s="1"/>
  <c r="M27" i="20"/>
  <c r="M27" i="22" s="1"/>
  <c r="K61" i="20"/>
  <c r="K61" i="22" s="1"/>
  <c r="G13" i="20"/>
  <c r="G13" i="22" s="1"/>
  <c r="D60" i="20"/>
  <c r="D60" i="22" s="1"/>
  <c r="N69" i="20"/>
  <c r="N69" i="22" s="1"/>
  <c r="N35" i="20"/>
  <c r="N35" i="22" s="1"/>
  <c r="J12" i="20"/>
  <c r="J12" i="22" s="1"/>
  <c r="H16" i="20"/>
  <c r="H16" i="22" s="1"/>
  <c r="J18" i="20"/>
  <c r="J18" i="22" s="1"/>
  <c r="K37" i="20"/>
  <c r="K37" i="22" s="1"/>
  <c r="N54" i="20"/>
  <c r="N54" i="22" s="1"/>
  <c r="N70" i="20"/>
  <c r="N70" i="22" s="1"/>
  <c r="K4" i="20"/>
  <c r="K4" i="22" s="1"/>
  <c r="H24" i="20"/>
  <c r="H24" i="22" s="1"/>
  <c r="L23" i="20"/>
  <c r="L23" i="22" s="1"/>
  <c r="M24" i="20"/>
  <c r="M24" i="22" s="1"/>
  <c r="J87" i="20"/>
  <c r="J87" i="22" s="1"/>
  <c r="E84" i="20"/>
  <c r="E84" i="22" s="1"/>
  <c r="L81" i="20"/>
  <c r="L81" i="22" s="1"/>
  <c r="N22" i="20"/>
  <c r="N22" i="22" s="1"/>
  <c r="L40" i="20"/>
  <c r="L40" i="22" s="1"/>
  <c r="L56" i="20"/>
  <c r="L56" i="22" s="1"/>
  <c r="J74" i="20"/>
  <c r="J74" i="22" s="1"/>
  <c r="G5" i="20"/>
  <c r="G5" i="22" s="1"/>
  <c r="F26" i="20"/>
  <c r="F26" i="22" s="1"/>
  <c r="F50" i="20"/>
  <c r="F50" i="22" s="1"/>
  <c r="F74" i="20"/>
  <c r="F74" i="22" s="1"/>
  <c r="K52" i="20"/>
  <c r="K52" i="22" s="1"/>
  <c r="G36" i="20"/>
  <c r="G36" i="22" s="1"/>
  <c r="K26" i="20"/>
  <c r="K26" i="22" s="1"/>
  <c r="M56" i="20"/>
  <c r="M56" i="22" s="1"/>
  <c r="H5" i="20"/>
  <c r="H5" i="22" s="1"/>
  <c r="F55" i="20"/>
  <c r="F55" i="22" s="1"/>
  <c r="F87" i="20"/>
  <c r="F87" i="22" s="1"/>
  <c r="E9" i="20"/>
  <c r="E9" i="22" s="1"/>
  <c r="G89" i="20"/>
  <c r="G89" i="22" s="1"/>
  <c r="J10" i="20"/>
  <c r="J10" i="22" s="1"/>
  <c r="K45" i="20"/>
  <c r="K45" i="22" s="1"/>
  <c r="J82" i="20"/>
  <c r="J82" i="22" s="1"/>
  <c r="F34" i="20"/>
  <c r="F34" i="22" s="1"/>
  <c r="G85" i="20"/>
  <c r="G85" i="22" s="1"/>
  <c r="F89" i="20"/>
  <c r="F89" i="22" s="1"/>
  <c r="L69" i="20"/>
  <c r="L69" i="22" s="1"/>
  <c r="E60" i="20"/>
  <c r="E60" i="22" s="1"/>
  <c r="L17" i="20"/>
  <c r="L17" i="22" s="1"/>
  <c r="G61" i="20"/>
  <c r="G61" i="22" s="1"/>
  <c r="E47" i="20"/>
  <c r="E47" i="22" s="1"/>
  <c r="H72" i="20"/>
  <c r="H72" i="22" s="1"/>
  <c r="H31" i="20"/>
  <c r="H31" i="22" s="1"/>
  <c r="K50" i="20"/>
  <c r="K50" i="22" s="1"/>
  <c r="G42" i="20"/>
  <c r="G42" i="22" s="1"/>
  <c r="K71" i="20"/>
  <c r="K71" i="22" s="1"/>
  <c r="N6" i="20"/>
  <c r="N6" i="22" s="1"/>
  <c r="L24" i="20"/>
  <c r="L24" i="22" s="1"/>
  <c r="J42" i="20"/>
  <c r="J42" i="22" s="1"/>
  <c r="J58" i="20"/>
  <c r="J58" i="22" s="1"/>
  <c r="M75" i="20"/>
  <c r="M75" i="22" s="1"/>
  <c r="F10" i="20"/>
  <c r="F10" i="22" s="1"/>
  <c r="D28" i="20"/>
  <c r="D28" i="22" s="1"/>
  <c r="H56" i="20"/>
  <c r="H56" i="22" s="1"/>
  <c r="D76" i="20"/>
  <c r="D76" i="22" s="1"/>
  <c r="K60" i="20"/>
  <c r="K60" i="22" s="1"/>
  <c r="E54" i="20"/>
  <c r="E54" i="22" s="1"/>
  <c r="L29" i="20"/>
  <c r="L29" i="22" s="1"/>
  <c r="M64" i="20"/>
  <c r="M64" i="22" s="1"/>
  <c r="G10" i="20"/>
  <c r="G10" i="22" s="1"/>
  <c r="D57" i="20"/>
  <c r="D57" i="22" s="1"/>
  <c r="E89" i="20"/>
  <c r="E89" i="22" s="1"/>
  <c r="D54" i="20"/>
  <c r="D54" i="22" s="1"/>
  <c r="K78" i="20"/>
  <c r="K78" i="22" s="1"/>
  <c r="D25" i="20"/>
  <c r="D25" i="22" s="1"/>
  <c r="L8" i="20"/>
  <c r="L8" i="22" s="1"/>
  <c r="J26" i="20"/>
  <c r="J26" i="22" s="1"/>
  <c r="M43" i="20"/>
  <c r="M43" i="22" s="1"/>
  <c r="M59" i="20"/>
  <c r="M59" i="22" s="1"/>
  <c r="K77" i="20"/>
  <c r="K77" i="22" s="1"/>
  <c r="D12" i="20"/>
  <c r="D12" i="22" s="1"/>
  <c r="E31" i="20"/>
  <c r="E31" i="22" s="1"/>
  <c r="F58" i="20"/>
  <c r="F58" i="22" s="1"/>
  <c r="E79" i="20"/>
  <c r="E79" i="22" s="1"/>
  <c r="J65" i="20"/>
  <c r="J65" i="22" s="1"/>
  <c r="H79" i="20"/>
  <c r="H79" i="22" s="1"/>
  <c r="J31" i="20"/>
  <c r="J31" i="22" s="1"/>
  <c r="N67" i="20"/>
  <c r="N67" i="22" s="1"/>
  <c r="F15" i="20"/>
  <c r="F15" i="22" s="1"/>
  <c r="G58" i="20"/>
  <c r="G58" i="22" s="1"/>
  <c r="H15" i="20"/>
  <c r="H15" i="22" s="1"/>
  <c r="E73" i="20"/>
  <c r="E73" i="22" s="1"/>
  <c r="K5" i="20"/>
  <c r="K5" i="22" s="1"/>
  <c r="M19" i="20"/>
  <c r="M19" i="22" s="1"/>
  <c r="J34" i="20"/>
  <c r="J34" i="22" s="1"/>
  <c r="M51" i="20"/>
  <c r="M51" i="22" s="1"/>
  <c r="J66" i="20"/>
  <c r="J66" i="22" s="1"/>
  <c r="L80" i="20"/>
  <c r="L80" i="22" s="1"/>
  <c r="H8" i="20"/>
  <c r="H8" i="22" s="1"/>
  <c r="E23" i="20"/>
  <c r="E23" i="22" s="1"/>
  <c r="E39" i="20"/>
  <c r="E39" i="22" s="1"/>
  <c r="E55" i="20"/>
  <c r="E55" i="22" s="1"/>
  <c r="G69" i="20"/>
  <c r="G69" i="22" s="1"/>
  <c r="D84" i="20"/>
  <c r="D84" i="22" s="1"/>
  <c r="L39" i="20"/>
  <c r="L39" i="22" s="1"/>
  <c r="F17" i="20"/>
  <c r="F17" i="22" s="1"/>
  <c r="D75" i="20"/>
  <c r="D75" i="22" s="1"/>
  <c r="N19" i="20"/>
  <c r="N19" i="22" s="1"/>
  <c r="M40" i="20"/>
  <c r="M40" i="22" s="1"/>
  <c r="L61" i="20"/>
  <c r="L61" i="22" s="1"/>
  <c r="N83" i="20"/>
  <c r="N83" i="22" s="1"/>
  <c r="E20" i="20"/>
  <c r="E20" i="22" s="1"/>
  <c r="H45" i="20"/>
  <c r="H45" i="22" s="1"/>
  <c r="G74" i="20"/>
  <c r="G74" i="22" s="1"/>
  <c r="M82" i="20"/>
  <c r="M82" i="22" s="1"/>
  <c r="M69" i="20"/>
  <c r="M69" i="22" s="1"/>
  <c r="F33" i="20"/>
  <c r="F33" i="22" s="1"/>
  <c r="M47" i="20"/>
  <c r="M47" i="22" s="1"/>
  <c r="M9" i="20"/>
  <c r="M9" i="22" s="1"/>
  <c r="H32" i="20"/>
  <c r="H32" i="22" s="1"/>
  <c r="H48" i="20"/>
  <c r="H48" i="22" s="1"/>
  <c r="E63" i="20"/>
  <c r="E63" i="22" s="1"/>
  <c r="G77" i="20"/>
  <c r="G77" i="22" s="1"/>
  <c r="N13" i="20"/>
  <c r="N13" i="22" s="1"/>
  <c r="L79" i="20"/>
  <c r="L79" i="22" s="1"/>
  <c r="F49" i="20"/>
  <c r="F49" i="22" s="1"/>
  <c r="N11" i="20"/>
  <c r="N11" i="22" s="1"/>
  <c r="M32" i="20"/>
  <c r="M32" i="22" s="1"/>
  <c r="J55" i="20"/>
  <c r="J55" i="22" s="1"/>
  <c r="N75" i="20"/>
  <c r="N75" i="22" s="1"/>
  <c r="H13" i="20"/>
  <c r="H13" i="22" s="1"/>
  <c r="D41" i="20"/>
  <c r="D41" i="22" s="1"/>
  <c r="H61" i="20"/>
  <c r="H61" i="22" s="1"/>
  <c r="F84" i="20"/>
  <c r="F84" i="22" s="1"/>
  <c r="L26" i="20"/>
  <c r="L26" i="22" s="1"/>
  <c r="G87" i="20"/>
  <c r="G87" i="22" s="1"/>
  <c r="H33" i="20"/>
  <c r="H33" i="22" s="1"/>
  <c r="M44" i="20"/>
  <c r="M44" i="22" s="1"/>
  <c r="D87" i="20"/>
  <c r="D87" i="22" s="1"/>
  <c r="K46" i="20"/>
  <c r="K46" i="22" s="1"/>
  <c r="N78" i="20"/>
  <c r="N78" i="22" s="1"/>
  <c r="E7" i="20"/>
  <c r="E7" i="22" s="1"/>
  <c r="G21" i="20"/>
  <c r="G21" i="22" s="1"/>
  <c r="D36" i="20"/>
  <c r="D36" i="22" s="1"/>
  <c r="G53" i="20"/>
  <c r="G53" i="22" s="1"/>
  <c r="D68" i="20"/>
  <c r="D68" i="22" s="1"/>
  <c r="F82" i="20"/>
  <c r="F82" i="22" s="1"/>
  <c r="L31" i="20"/>
  <c r="L31" i="22" s="1"/>
  <c r="G12" i="20"/>
  <c r="G12" i="22" s="1"/>
  <c r="D59" i="20"/>
  <c r="D59" i="22" s="1"/>
  <c r="M16" i="20"/>
  <c r="M16" i="22" s="1"/>
  <c r="J39" i="20"/>
  <c r="J39" i="22" s="1"/>
  <c r="K58" i="20"/>
  <c r="K58" i="22" s="1"/>
  <c r="K82" i="20"/>
  <c r="K82" i="22" s="1"/>
  <c r="G18" i="20"/>
  <c r="G18" i="22" s="1"/>
  <c r="E44" i="20"/>
  <c r="E44" i="22" s="1"/>
  <c r="F71" i="20"/>
  <c r="F71" i="22" s="1"/>
  <c r="L63" i="20"/>
  <c r="L63" i="22" s="1"/>
  <c r="K63" i="20"/>
  <c r="K63" i="22" s="1"/>
  <c r="K20" i="20"/>
  <c r="K20" i="22" s="1"/>
  <c r="L44" i="20"/>
  <c r="L44" i="22" s="1"/>
  <c r="F85" i="20"/>
  <c r="F85" i="22" s="1"/>
  <c r="G73" i="20"/>
  <c r="G73" i="22" s="1"/>
  <c r="L84" i="20"/>
  <c r="L84" i="22" s="1"/>
  <c r="J19" i="20"/>
  <c r="J19" i="22" s="1"/>
  <c r="J24" i="20"/>
  <c r="J24" i="22" s="1"/>
  <c r="J20" i="20"/>
  <c r="J20" i="22" s="1"/>
  <c r="D22" i="20"/>
  <c r="D22" i="22" s="1"/>
  <c r="G52" i="20"/>
  <c r="G52" i="22" s="1"/>
  <c r="J5" i="20"/>
  <c r="J5" i="22" s="1"/>
  <c r="E64" i="20"/>
  <c r="E64" i="22" s="1"/>
  <c r="M84" i="20"/>
  <c r="M84" i="22" s="1"/>
  <c r="D18" i="20"/>
  <c r="D18" i="22" s="1"/>
  <c r="M6" i="20"/>
  <c r="M6" i="22" s="1"/>
  <c r="L53" i="20"/>
  <c r="L53" i="22" s="1"/>
  <c r="J71" i="20"/>
  <c r="J71" i="22" s="1"/>
  <c r="L4" i="20"/>
  <c r="L4" i="22" s="1"/>
  <c r="G26" i="20"/>
  <c r="G26" i="22" s="1"/>
  <c r="D49" i="20"/>
  <c r="D49" i="22" s="1"/>
  <c r="D73" i="20"/>
  <c r="D73" i="22" s="1"/>
  <c r="L47" i="20"/>
  <c r="L47" i="22" s="1"/>
  <c r="N24" i="20"/>
  <c r="N24" i="22" s="1"/>
  <c r="G47" i="20"/>
  <c r="G47" i="22" s="1"/>
  <c r="K9" i="20"/>
  <c r="K9" i="22" s="1"/>
  <c r="F61" i="20"/>
  <c r="F61" i="22" s="1"/>
  <c r="F83" i="20"/>
  <c r="F83" i="22" s="1"/>
  <c r="L51" i="20"/>
  <c r="L51" i="22" s="1"/>
  <c r="D26" i="20"/>
  <c r="D26" i="22" s="1"/>
  <c r="F5" i="20"/>
  <c r="F5" i="22" s="1"/>
  <c r="J85" i="20"/>
  <c r="J85" i="22" s="1"/>
  <c r="J77" i="20"/>
  <c r="J77" i="22" s="1"/>
  <c r="F40" i="20"/>
  <c r="F40" i="22" s="1"/>
  <c r="D79" i="20"/>
  <c r="D79" i="22" s="1"/>
  <c r="H82" i="20"/>
  <c r="H82" i="22" s="1"/>
  <c r="H55" i="20"/>
  <c r="H55" i="22" s="1"/>
  <c r="L50" i="20"/>
  <c r="L50" i="22" s="1"/>
  <c r="E41" i="20"/>
  <c r="E41" i="22" s="1"/>
  <c r="N61" i="20"/>
  <c r="N61" i="22" s="1"/>
  <c r="F46" i="20"/>
  <c r="F46" i="22" s="1"/>
  <c r="E18" i="20"/>
  <c r="E18" i="22" s="1"/>
  <c r="G65" i="20"/>
  <c r="G65" i="22" s="1"/>
  <c r="K6" i="20"/>
  <c r="K6" i="22" s="1"/>
  <c r="G54" i="20"/>
  <c r="G54" i="22" s="1"/>
  <c r="N60" i="20"/>
  <c r="N60" i="22" s="1"/>
  <c r="E77" i="20"/>
  <c r="E77" i="22" s="1"/>
  <c r="J61" i="20"/>
  <c r="J61" i="22" s="1"/>
  <c r="M39" i="20"/>
  <c r="M39" i="22" s="1"/>
  <c r="F67" i="20"/>
  <c r="F67" i="22" s="1"/>
  <c r="M71" i="20"/>
  <c r="M71" i="22" s="1"/>
  <c r="N41" i="20"/>
  <c r="N41" i="22" s="1"/>
  <c r="K62" i="20"/>
  <c r="K62" i="22" s="1"/>
  <c r="L22" i="20"/>
  <c r="L22" i="22" s="1"/>
  <c r="H38" i="20"/>
  <c r="H38" i="22" s="1"/>
  <c r="M26" i="20"/>
  <c r="M26" i="22" s="1"/>
  <c r="K84" i="20"/>
  <c r="K84" i="22" s="1"/>
  <c r="F41" i="20"/>
  <c r="F41" i="22" s="1"/>
  <c r="J7" i="20"/>
  <c r="J7" i="22" s="1"/>
  <c r="N27" i="20"/>
  <c r="N27" i="22" s="1"/>
  <c r="N43" i="20"/>
  <c r="N43" i="22" s="1"/>
  <c r="N59" i="20"/>
  <c r="N59" i="22" s="1"/>
  <c r="L77" i="20"/>
  <c r="L77" i="22" s="1"/>
  <c r="D9" i="20"/>
  <c r="D9" i="22" s="1"/>
  <c r="E28" i="20"/>
  <c r="E28" i="22" s="1"/>
  <c r="F47" i="20"/>
  <c r="F47" i="22" s="1"/>
  <c r="H69" i="20"/>
  <c r="H69" i="22" s="1"/>
  <c r="D89" i="20"/>
  <c r="D89" i="22" s="1"/>
  <c r="D35" i="20"/>
  <c r="D35" i="22" s="1"/>
  <c r="J44" i="20"/>
  <c r="J44" i="22" s="1"/>
  <c r="H34" i="20"/>
  <c r="H34" i="22" s="1"/>
  <c r="J41" i="20"/>
  <c r="J41" i="22" s="1"/>
  <c r="K89" i="20"/>
  <c r="K89" i="22" s="1"/>
  <c r="K80" i="20"/>
  <c r="K80" i="22" s="1"/>
  <c r="H52" i="20"/>
  <c r="H52" i="22" s="1"/>
  <c r="H49" i="20"/>
  <c r="H49" i="22" s="1"/>
  <c r="M49" i="20"/>
  <c r="M49" i="22" s="1"/>
  <c r="D66" i="20"/>
  <c r="D66" i="22" s="1"/>
  <c r="J29" i="20"/>
  <c r="J29" i="22" s="1"/>
  <c r="H71" i="20"/>
  <c r="H71" i="22" s="1"/>
  <c r="H28" i="20"/>
  <c r="H28" i="22" s="1"/>
  <c r="G62" i="20"/>
  <c r="G62" i="22" s="1"/>
  <c r="F37" i="20"/>
  <c r="F37" i="22" s="1"/>
  <c r="K57" i="20"/>
  <c r="K57" i="22" s="1"/>
  <c r="H76" i="20"/>
  <c r="H76" i="22" s="1"/>
  <c r="L35" i="20"/>
  <c r="L35" i="22" s="1"/>
  <c r="N7" i="20"/>
  <c r="N7" i="22" s="1"/>
  <c r="M60" i="20"/>
  <c r="M60" i="22" s="1"/>
  <c r="L27" i="20"/>
  <c r="L27" i="22" s="1"/>
  <c r="N20" i="20"/>
  <c r="N20" i="22" s="1"/>
  <c r="L62" i="20"/>
  <c r="L62" i="22" s="1"/>
  <c r="G27" i="20"/>
  <c r="G27" i="22" s="1"/>
  <c r="H78" i="20"/>
  <c r="H78" i="22" s="1"/>
  <c r="J37" i="20"/>
  <c r="J37" i="22" s="1"/>
  <c r="L11" i="20"/>
  <c r="L11" i="22" s="1"/>
  <c r="M7" i="20"/>
  <c r="M7" i="22" s="1"/>
  <c r="E11" i="20"/>
  <c r="E11" i="22" s="1"/>
  <c r="H9" i="20"/>
  <c r="H9" i="22" s="1"/>
  <c r="N89" i="20"/>
  <c r="N89" i="22" s="1"/>
  <c r="M20" i="20"/>
  <c r="M20" i="22" s="1"/>
  <c r="L89" i="20"/>
  <c r="L89" i="22" s="1"/>
  <c r="F13" i="20"/>
  <c r="F13" i="22" s="1"/>
  <c r="K35" i="20"/>
  <c r="K35" i="22" s="1"/>
  <c r="L86" i="20"/>
  <c r="L86" i="22" s="1"/>
  <c r="G51" i="20"/>
  <c r="G51" i="22" s="1"/>
  <c r="D15" i="20"/>
  <c r="D15" i="22" s="1"/>
  <c r="H21" i="20"/>
  <c r="H21" i="22" s="1"/>
  <c r="E36" i="20"/>
  <c r="E36" i="22" s="1"/>
  <c r="G50" i="20"/>
  <c r="G50" i="22" s="1"/>
  <c r="D65" i="20"/>
  <c r="D65" i="22" s="1"/>
  <c r="F79" i="20"/>
  <c r="F79" i="22" s="1"/>
  <c r="N5" i="20"/>
  <c r="N5" i="22" s="1"/>
  <c r="F73" i="20"/>
  <c r="F73" i="22" s="1"/>
  <c r="K31" i="20"/>
  <c r="K31" i="22" s="1"/>
  <c r="L82" i="20"/>
  <c r="L82" i="22" s="1"/>
  <c r="G55" i="20"/>
  <c r="G55" i="22" s="1"/>
  <c r="J81" i="20"/>
  <c r="J81" i="22" s="1"/>
  <c r="L60" i="20"/>
  <c r="L60" i="22" s="1"/>
  <c r="F78" i="20"/>
  <c r="F78" i="22" s="1"/>
  <c r="K32" i="20"/>
  <c r="K32" i="22" s="1"/>
  <c r="J22" i="20"/>
  <c r="J22" i="22" s="1"/>
  <c r="D24" i="20"/>
  <c r="D24" i="22" s="1"/>
  <c r="F27" i="20"/>
  <c r="F27" i="22" s="1"/>
  <c r="F45" i="20"/>
  <c r="F45" i="22" s="1"/>
  <c r="N31" i="20"/>
  <c r="N31" i="22" s="1"/>
  <c r="E8" i="20"/>
  <c r="E8" i="22" s="1"/>
  <c r="E42" i="20"/>
  <c r="E42" i="22" s="1"/>
  <c r="N36" i="20"/>
  <c r="N36" i="22" s="1"/>
  <c r="J88" i="20"/>
  <c r="J88" i="22" s="1"/>
  <c r="E53" i="20"/>
  <c r="E53" i="22" s="1"/>
  <c r="D39" i="20"/>
  <c r="D39" i="22" s="1"/>
  <c r="K18" i="20"/>
  <c r="K18" i="22" s="1"/>
  <c r="K34" i="20"/>
  <c r="K34" i="22" s="1"/>
  <c r="M48" i="20"/>
  <c r="M48" i="22" s="1"/>
  <c r="J63" i="20"/>
  <c r="J63" i="22" s="1"/>
  <c r="J79" i="20"/>
  <c r="J79" i="22" s="1"/>
  <c r="F7" i="20"/>
  <c r="F7" i="22" s="1"/>
  <c r="F23" i="20"/>
  <c r="F23" i="22" s="1"/>
  <c r="H37" i="20"/>
  <c r="H37" i="22" s="1"/>
  <c r="E52" i="20"/>
  <c r="E52" i="22" s="1"/>
  <c r="G66" i="20"/>
  <c r="G66" i="22" s="1"/>
  <c r="D81" i="20"/>
  <c r="D81" i="22" s="1"/>
  <c r="K28" i="20"/>
  <c r="K28" i="22" s="1"/>
  <c r="M5" i="20"/>
  <c r="M5" i="22" s="1"/>
  <c r="M37" i="20"/>
  <c r="M37" i="22" s="1"/>
  <c r="N88" i="20"/>
  <c r="N88" i="22" s="1"/>
  <c r="F60" i="20"/>
  <c r="F60" i="22" s="1"/>
  <c r="E14" i="20"/>
  <c r="E14" i="22" s="1"/>
  <c r="M63" i="20"/>
  <c r="M63" i="22" s="1"/>
  <c r="M76" i="20"/>
  <c r="M76" i="22" s="1"/>
  <c r="K56" i="20"/>
  <c r="K56" i="22" s="1"/>
  <c r="K33" i="20"/>
  <c r="K33" i="22" s="1"/>
  <c r="D40" i="20"/>
  <c r="D40" i="22" s="1"/>
  <c r="G46" i="20"/>
  <c r="G46" i="22" s="1"/>
  <c r="H51" i="20"/>
  <c r="H51" i="22" s="1"/>
  <c r="L33" i="20"/>
  <c r="L33" i="22" s="1"/>
  <c r="D21" i="20"/>
  <c r="D21" i="22" s="1"/>
  <c r="D63" i="20"/>
  <c r="D63" i="22" s="1"/>
  <c r="J48" i="20"/>
  <c r="J48" i="22" s="1"/>
  <c r="E13" i="20"/>
  <c r="E13" i="22" s="1"/>
  <c r="F64" i="20"/>
  <c r="F64" i="22" s="1"/>
  <c r="D71" i="22"/>
  <c r="N30" i="22"/>
  <c r="K13" i="20"/>
  <c r="K21" i="20"/>
  <c r="M35" i="20"/>
  <c r="J50" i="20"/>
  <c r="L64" i="20"/>
  <c r="L72" i="20"/>
  <c r="N86" i="20"/>
  <c r="E15" i="20"/>
  <c r="G29" i="20"/>
  <c r="G37" i="20"/>
  <c r="D44" i="20"/>
  <c r="D52" i="20"/>
  <c r="F66" i="20"/>
  <c r="H80" i="20"/>
  <c r="H88" i="20"/>
  <c r="L7" i="20"/>
  <c r="K44" i="20"/>
  <c r="J89" i="20"/>
  <c r="E70" i="20"/>
  <c r="J15" i="20"/>
  <c r="J23" i="20"/>
  <c r="L37" i="20"/>
  <c r="N51" i="20"/>
  <c r="K66" i="20"/>
  <c r="K74" i="20"/>
  <c r="M88" i="20"/>
  <c r="D17" i="20"/>
  <c r="F31" i="20"/>
  <c r="F39" i="20"/>
  <c r="H53" i="20"/>
  <c r="E68" i="20"/>
  <c r="G82" i="20"/>
  <c r="G79" i="20"/>
  <c r="G39" i="20"/>
  <c r="L15" i="20"/>
  <c r="L55" i="20"/>
  <c r="F9" i="20"/>
  <c r="K17" i="20"/>
  <c r="J46" i="20"/>
  <c r="J70" i="20"/>
  <c r="G9" i="20"/>
  <c r="E35" i="20"/>
  <c r="G57" i="20"/>
  <c r="H84" i="20"/>
  <c r="G6" i="20"/>
  <c r="E40" i="20"/>
  <c r="F75" i="20"/>
  <c r="K81" i="20"/>
  <c r="K8" i="20"/>
  <c r="M54" i="20"/>
  <c r="G16" i="20"/>
  <c r="E66" i="20"/>
  <c r="J11" i="20"/>
  <c r="N23" i="20"/>
  <c r="M36" i="20"/>
  <c r="M52" i="20"/>
  <c r="J67" i="20"/>
  <c r="H65" i="20"/>
  <c r="L14" i="20"/>
  <c r="K27" i="20"/>
  <c r="J40" i="20"/>
  <c r="N52" i="20"/>
  <c r="M65" i="20"/>
  <c r="L78" i="20"/>
  <c r="E5" i="20"/>
  <c r="H30" i="20"/>
  <c r="G43" i="20"/>
  <c r="F56" i="20"/>
  <c r="E69" i="20"/>
  <c r="D82" i="20"/>
  <c r="M46" i="20"/>
  <c r="G24" i="20"/>
  <c r="G88" i="20"/>
  <c r="D9" i="16"/>
  <c r="M25" i="21" s="1"/>
  <c r="J76" i="20"/>
  <c r="G15" i="20"/>
  <c r="F28" i="20"/>
  <c r="H66" i="20"/>
  <c r="L20" i="20"/>
  <c r="K49" i="20"/>
  <c r="H12" i="20"/>
  <c r="H36" i="20"/>
  <c r="H60" i="20"/>
  <c r="D88" i="20"/>
  <c r="F11" i="20"/>
  <c r="D45" i="20"/>
  <c r="E80" i="20"/>
  <c r="K16" i="20"/>
  <c r="L59" i="20"/>
  <c r="F21" i="20"/>
  <c r="G72" i="20"/>
  <c r="M12" i="20"/>
  <c r="L25" i="20"/>
  <c r="K38" i="20"/>
  <c r="K54" i="20"/>
  <c r="K70" i="20"/>
  <c r="H25" i="20"/>
  <c r="G70" i="20"/>
  <c r="N28" i="20"/>
  <c r="M41" i="20"/>
  <c r="L54" i="20"/>
  <c r="K67" i="20"/>
  <c r="H6" i="20"/>
  <c r="G19" i="20"/>
  <c r="F32" i="20"/>
  <c r="E45" i="20"/>
  <c r="H70" i="20"/>
  <c r="G83" i="20"/>
  <c r="H86" i="20"/>
  <c r="D10" i="20"/>
  <c r="G80" i="20"/>
  <c r="H59" i="20"/>
  <c r="H35" i="20"/>
  <c r="G8" i="20"/>
  <c r="M70" i="20"/>
  <c r="J45" i="20"/>
  <c r="J21" i="20"/>
  <c r="G78" i="20"/>
  <c r="D61" i="20"/>
  <c r="H41" i="20"/>
  <c r="G22" i="20"/>
  <c r="D5" i="20"/>
  <c r="L73" i="20"/>
  <c r="F86" i="20"/>
  <c r="E75" i="20"/>
  <c r="F62" i="20"/>
  <c r="G49" i="20"/>
  <c r="G33" i="20"/>
  <c r="H20" i="20"/>
  <c r="D8" i="20"/>
  <c r="L68" i="20"/>
  <c r="J54" i="20"/>
  <c r="K41" i="20"/>
  <c r="J30" i="20"/>
  <c r="N18" i="20"/>
  <c r="E82" i="20"/>
  <c r="D55" i="20"/>
  <c r="E34" i="20"/>
  <c r="H11" i="20"/>
  <c r="N73" i="20"/>
  <c r="N49" i="20"/>
  <c r="K24" i="20"/>
  <c r="F19" i="20"/>
  <c r="J14" i="20"/>
  <c r="E86" i="20"/>
  <c r="D67" i="20"/>
  <c r="H47" i="20"/>
  <c r="G28" i="20"/>
  <c r="K36" i="20"/>
  <c r="E81" i="20"/>
  <c r="G71" i="20"/>
  <c r="E65" i="20"/>
  <c r="H58" i="20"/>
  <c r="F52" i="20"/>
  <c r="D46" i="20"/>
  <c r="E33" i="20"/>
  <c r="H26" i="20"/>
  <c r="D14" i="20"/>
  <c r="G7" i="20"/>
  <c r="K87" i="20"/>
  <c r="N80" i="20"/>
  <c r="L74" i="20"/>
  <c r="J68" i="20"/>
  <c r="M61" i="20"/>
  <c r="K55" i="20"/>
  <c r="N48" i="20"/>
  <c r="L42" i="20"/>
  <c r="J36" i="20"/>
  <c r="M29" i="20"/>
  <c r="K23" i="20"/>
  <c r="N16" i="20"/>
  <c r="L10" i="20"/>
  <c r="H87" i="20"/>
  <c r="G68" i="20"/>
  <c r="D51" i="20"/>
  <c r="E30" i="20"/>
  <c r="D11" i="20"/>
  <c r="N77" i="20"/>
  <c r="M58" i="20"/>
  <c r="M42" i="20"/>
  <c r="N21" i="20"/>
  <c r="G64" i="20"/>
  <c r="D31" i="20"/>
  <c r="N81" i="20"/>
  <c r="J53" i="20"/>
  <c r="M22" i="20"/>
  <c r="F80" i="20"/>
  <c r="D74" i="20"/>
  <c r="G67" i="20"/>
  <c r="E61" i="20"/>
  <c r="H54" i="20"/>
  <c r="F48" i="20"/>
  <c r="D42" i="20"/>
  <c r="G35" i="20"/>
  <c r="E29" i="20"/>
  <c r="H22" i="20"/>
  <c r="F16" i="20"/>
  <c r="M89" i="20"/>
  <c r="K83" i="20"/>
  <c r="N76" i="20"/>
  <c r="L70" i="20"/>
  <c r="J64" i="20"/>
  <c r="M57" i="20"/>
  <c r="K51" i="20"/>
  <c r="N44" i="20"/>
  <c r="L38" i="20"/>
  <c r="J32" i="20"/>
  <c r="M25" i="20"/>
  <c r="K19" i="20"/>
  <c r="N12" i="20"/>
  <c r="L6" i="20"/>
  <c r="E26" i="20"/>
  <c r="K40" i="20"/>
  <c r="H81" i="20"/>
  <c r="F59" i="20"/>
  <c r="G38" i="20"/>
  <c r="G14" i="20"/>
  <c r="N79" i="20"/>
  <c r="N63" i="20"/>
  <c r="L57" i="20"/>
  <c r="J51" i="20"/>
  <c r="L41" i="20"/>
  <c r="J35" i="20"/>
  <c r="M28" i="20"/>
  <c r="K22" i="20"/>
  <c r="N15" i="20"/>
  <c r="L9" i="20"/>
  <c r="H83" i="20"/>
  <c r="E58" i="20"/>
  <c r="G32" i="20"/>
  <c r="E10" i="20"/>
  <c r="K72" i="20"/>
  <c r="K48" i="20"/>
  <c r="N25" i="20"/>
  <c r="H89" i="20"/>
  <c r="E72" i="20"/>
  <c r="D53" i="20"/>
  <c r="F35" i="20"/>
  <c r="N87" i="20"/>
  <c r="L65" i="20"/>
  <c r="G81" i="20"/>
  <c r="E67" i="20"/>
  <c r="F54" i="20"/>
  <c r="G41" i="20"/>
  <c r="D32" i="20"/>
  <c r="E19" i="20"/>
  <c r="F6" i="20"/>
  <c r="M79" i="20"/>
  <c r="N66" i="20"/>
  <c r="M55" i="20"/>
  <c r="N42" i="20"/>
  <c r="L28" i="20"/>
  <c r="N4" i="20"/>
  <c r="N8" i="20"/>
  <c r="F65" i="20"/>
  <c r="F25" i="20"/>
  <c r="D86" i="20"/>
  <c r="H74" i="20"/>
  <c r="H85" i="20"/>
  <c r="H14" i="20"/>
  <c r="K11" i="20"/>
  <c r="E74" i="20"/>
  <c r="F53" i="20"/>
  <c r="K88" i="20"/>
  <c r="K64" i="20"/>
  <c r="J13" i="20"/>
  <c r="H73" i="20"/>
  <c r="E56" i="20"/>
  <c r="D37" i="20"/>
  <c r="H17" i="20"/>
  <c r="K86" i="20"/>
  <c r="M68" i="20"/>
  <c r="E83" i="20"/>
  <c r="D72" i="20"/>
  <c r="E59" i="20"/>
  <c r="D48" i="20"/>
  <c r="F30" i="20"/>
  <c r="G17" i="20"/>
  <c r="J4" i="20"/>
  <c r="J78" i="20"/>
  <c r="K65" i="20"/>
  <c r="N50" i="20"/>
  <c r="J38" i="20"/>
  <c r="N26" i="20"/>
  <c r="M15" i="20"/>
  <c r="H75" i="20"/>
  <c r="E50" i="20"/>
  <c r="F29" i="20"/>
  <c r="D7" i="20"/>
  <c r="J69" i="20"/>
  <c r="L43" i="20"/>
  <c r="N17" i="20"/>
  <c r="F81" i="20"/>
  <c r="E62" i="20"/>
  <c r="D43" i="20"/>
  <c r="H23" i="20"/>
  <c r="L71" i="20"/>
  <c r="J49" i="20"/>
  <c r="N29" i="20"/>
  <c r="K12" i="20"/>
  <c r="D78" i="20"/>
  <c r="D70" i="20"/>
  <c r="G63" i="20"/>
  <c r="E57" i="20"/>
  <c r="H50" i="20"/>
  <c r="F44" i="20"/>
  <c r="D38" i="20"/>
  <c r="G31" i="20"/>
  <c r="E25" i="20"/>
  <c r="H18" i="20"/>
  <c r="F12" i="20"/>
  <c r="D6" i="20"/>
  <c r="M85" i="20"/>
  <c r="K79" i="20"/>
  <c r="N72" i="20"/>
  <c r="L66" i="20"/>
  <c r="J60" i="20"/>
  <c r="M53" i="20"/>
  <c r="K47" i="20"/>
  <c r="N40" i="20"/>
  <c r="L34" i="20"/>
  <c r="J28" i="20"/>
  <c r="M21" i="20"/>
  <c r="K15" i="20"/>
  <c r="D83" i="20"/>
  <c r="E46" i="20"/>
  <c r="E6" i="20"/>
  <c r="J73" i="20"/>
  <c r="N53" i="20"/>
  <c r="N37" i="20"/>
  <c r="J17" i="20"/>
  <c r="H4" i="20"/>
  <c r="D58" i="20"/>
  <c r="J80" i="20"/>
  <c r="J16" i="20"/>
  <c r="H67" i="20"/>
  <c r="D47" i="20"/>
  <c r="H19" i="20"/>
  <c r="L83" i="20"/>
  <c r="N57" i="20"/>
  <c r="N33" i="20"/>
  <c r="G86" i="20"/>
  <c r="D69" i="20"/>
  <c r="F51" i="20"/>
  <c r="E32" i="20"/>
  <c r="D13" i="20"/>
  <c r="J83" i="20"/>
  <c r="L49" i="20"/>
  <c r="D80" i="20"/>
  <c r="H68" i="20"/>
  <c r="D56" i="20"/>
  <c r="H44" i="20"/>
  <c r="E27" i="20"/>
  <c r="F14" i="20"/>
  <c r="M87" i="20"/>
  <c r="N74" i="20"/>
  <c r="J62" i="20"/>
  <c r="L36" i="20"/>
  <c r="M23" i="20"/>
  <c r="N10" i="20"/>
  <c r="F69" i="20"/>
  <c r="H43" i="20"/>
  <c r="D23" i="20"/>
  <c r="M86" i="20"/>
  <c r="M62" i="20"/>
  <c r="M38" i="20"/>
  <c r="D29" i="20"/>
  <c r="G25" i="20"/>
  <c r="K73" i="20"/>
  <c r="N34" i="20"/>
  <c r="G76" i="20"/>
  <c r="F57" i="20"/>
  <c r="E38" i="20"/>
  <c r="D19" i="20"/>
  <c r="N85" i="20"/>
  <c r="M66" i="20"/>
  <c r="N45" i="20"/>
  <c r="J25" i="20"/>
  <c r="D4" i="20"/>
  <c r="F76" i="20"/>
  <c r="F68" i="20"/>
  <c r="D62" i="20"/>
  <c r="E49" i="20"/>
  <c r="H42" i="20"/>
  <c r="F36" i="20"/>
  <c r="D30" i="20"/>
  <c r="G23" i="20"/>
  <c r="E17" i="20"/>
  <c r="H10" i="20"/>
  <c r="M4" i="20"/>
  <c r="J84" i="20"/>
  <c r="M77" i="20"/>
  <c r="N64" i="20"/>
  <c r="L58" i="20"/>
  <c r="J52" i="20"/>
  <c r="M45" i="20"/>
  <c r="K39" i="20"/>
  <c r="N32" i="20"/>
  <c r="K7" i="20"/>
  <c r="E78" i="20"/>
  <c r="G60" i="20"/>
  <c r="H39" i="20"/>
  <c r="G20" i="20"/>
  <c r="L87" i="20"/>
  <c r="K68" i="20"/>
  <c r="M50" i="20"/>
  <c r="J33" i="20"/>
  <c r="M10" i="20"/>
  <c r="E12" i="20"/>
  <c r="L21" i="20"/>
  <c r="M8" i="20"/>
  <c r="G84" i="20"/>
  <c r="H63" i="20"/>
  <c r="G44" i="20"/>
  <c r="M74" i="20"/>
  <c r="J57" i="20"/>
  <c r="M34" i="20"/>
  <c r="M18" i="20"/>
  <c r="N38" i="20"/>
  <c r="K25" i="20"/>
  <c r="L52" i="20"/>
  <c r="L76" i="20"/>
  <c r="D16" i="20"/>
  <c r="F38" i="20"/>
  <c r="D64" i="20"/>
  <c r="N47" i="20"/>
  <c r="E16" i="20"/>
  <c r="E48" i="20"/>
  <c r="D85" i="20"/>
  <c r="L19" i="20"/>
  <c r="N65" i="20"/>
  <c r="H27" i="20"/>
  <c r="F77" i="20"/>
  <c r="K14" i="20"/>
  <c r="J27" i="20"/>
  <c r="N39" i="20"/>
  <c r="N55" i="20"/>
  <c r="J75" i="20"/>
  <c r="G30" i="20"/>
  <c r="D77" i="20"/>
  <c r="M17" i="20"/>
  <c r="L30" i="20"/>
  <c r="K43" i="20"/>
  <c r="J56" i="20"/>
  <c r="N68" i="20"/>
  <c r="M81" i="20"/>
  <c r="F8" i="20"/>
  <c r="E21" i="20"/>
  <c r="D34" i="20"/>
  <c r="H46" i="20"/>
  <c r="G59" i="20"/>
  <c r="F72" i="20"/>
  <c r="E85" i="20"/>
  <c r="N9" i="20"/>
  <c r="L67" i="20"/>
  <c r="G48" i="20"/>
  <c r="F20" i="20"/>
  <c r="K76" i="20"/>
  <c r="J6" i="20"/>
  <c r="M31" i="20"/>
  <c r="N58" i="20"/>
  <c r="N82" i="20"/>
  <c r="F22" i="20"/>
  <c r="E43" i="20"/>
  <c r="F70" i="20"/>
  <c r="N71" i="20"/>
  <c r="E24" i="20"/>
  <c r="H57" i="20"/>
  <c r="M30" i="20"/>
  <c r="M78" i="20"/>
  <c r="G40" i="20"/>
  <c r="F4" i="20"/>
  <c r="K30" i="20"/>
  <c r="J43" i="20"/>
  <c r="J59" i="20"/>
  <c r="F43" i="20"/>
  <c r="E88" i="20"/>
  <c r="J8" i="20"/>
  <c r="M33" i="20"/>
  <c r="L46" i="20"/>
  <c r="K59" i="20"/>
  <c r="J72" i="20"/>
  <c r="N84" i="20"/>
  <c r="G11" i="20"/>
  <c r="F24" i="20"/>
  <c r="E37" i="20"/>
  <c r="D50" i="20"/>
  <c r="H62" i="20"/>
  <c r="G75" i="20"/>
  <c r="F88" i="20"/>
  <c r="M14" i="20"/>
  <c r="L75" i="20"/>
  <c r="G56" i="20"/>
  <c r="D7" i="1"/>
  <c r="D13" i="1" s="1"/>
  <c r="M25" i="23" l="1"/>
  <c r="E58" i="21"/>
  <c r="K22" i="21"/>
  <c r="N16" i="21"/>
  <c r="K59" i="21"/>
  <c r="N38" i="21"/>
  <c r="G17" i="21"/>
  <c r="L60" i="21"/>
  <c r="J87" i="21"/>
  <c r="D32" i="21"/>
  <c r="K49" i="21"/>
  <c r="L19" i="21"/>
  <c r="K39" i="21"/>
  <c r="D14" i="21"/>
  <c r="J28" i="21"/>
  <c r="J63" i="21"/>
  <c r="K12" i="21"/>
  <c r="L67" i="21"/>
  <c r="L79" i="21"/>
  <c r="H17" i="21"/>
  <c r="H36" i="21"/>
  <c r="K86" i="21"/>
  <c r="J5" i="21"/>
  <c r="D73" i="21"/>
  <c r="M39" i="21"/>
  <c r="J25" i="21"/>
  <c r="G71" i="21"/>
  <c r="F39" i="21"/>
  <c r="N79" i="21"/>
  <c r="D70" i="21"/>
  <c r="L7" i="21"/>
  <c r="E87" i="21"/>
  <c r="H35" i="21"/>
  <c r="N33" i="21"/>
  <c r="K28" i="21"/>
  <c r="N5" i="21"/>
  <c r="E55" i="21"/>
  <c r="L57" i="21"/>
  <c r="L49" i="21"/>
  <c r="L25" i="21"/>
  <c r="D19" i="21"/>
  <c r="N61" i="21"/>
  <c r="K47" i="21"/>
  <c r="D88" i="21"/>
  <c r="H78" i="21"/>
  <c r="J89" i="21"/>
  <c r="G20" i="21"/>
  <c r="D15" i="21"/>
  <c r="M23" i="21"/>
  <c r="K17" i="21"/>
  <c r="F57" i="21"/>
  <c r="H77" i="21"/>
  <c r="G53" i="21"/>
  <c r="K65" i="21"/>
  <c r="M51" i="21"/>
  <c r="K48" i="21"/>
  <c r="M70" i="21"/>
  <c r="G56" i="21"/>
  <c r="D49" i="21"/>
  <c r="J67" i="21"/>
  <c r="N23" i="21"/>
  <c r="G39" i="21"/>
  <c r="K51" i="21"/>
  <c r="G85" i="21"/>
  <c r="K5" i="21"/>
  <c r="F52" i="21"/>
  <c r="K19" i="21"/>
  <c r="M52" i="21"/>
  <c r="H23" i="21"/>
  <c r="J33" i="21"/>
  <c r="G14" i="21"/>
  <c r="N32" i="21"/>
  <c r="N15" i="21"/>
  <c r="G23" i="21"/>
  <c r="H68" i="21"/>
  <c r="M55" i="21"/>
  <c r="M46" i="21"/>
  <c r="J35" i="21"/>
  <c r="J76" i="21"/>
  <c r="F87" i="21"/>
  <c r="G63" i="21"/>
  <c r="L21" i="21"/>
  <c r="J84" i="21"/>
  <c r="M19" i="21"/>
  <c r="H37" i="21"/>
  <c r="G30" i="21"/>
  <c r="J85" i="21"/>
  <c r="M27" i="21"/>
  <c r="K77" i="21"/>
  <c r="F13" i="21"/>
  <c r="H60" i="21"/>
  <c r="E44" i="21"/>
  <c r="N69" i="21"/>
  <c r="M14" i="21"/>
  <c r="D57" i="21"/>
  <c r="D68" i="21"/>
  <c r="K9" i="21"/>
  <c r="J20" i="21"/>
  <c r="D53" i="21"/>
  <c r="M42" i="21"/>
  <c r="D65" i="21"/>
  <c r="K52" i="21"/>
  <c r="J61" i="21"/>
  <c r="K71" i="21"/>
  <c r="H76" i="21"/>
  <c r="M80" i="21"/>
  <c r="F88" i="21"/>
  <c r="G21" i="21"/>
  <c r="G47" i="21"/>
  <c r="E48" i="21"/>
  <c r="J22" i="21"/>
  <c r="F14" i="21"/>
  <c r="D23" i="21"/>
  <c r="J26" i="21"/>
  <c r="E84" i="21"/>
  <c r="L48" i="21"/>
  <c r="K24" i="21"/>
  <c r="F79" i="21"/>
  <c r="D24" i="21"/>
  <c r="D56" i="21"/>
  <c r="G59" i="21"/>
  <c r="G10" i="21"/>
  <c r="E49" i="21"/>
  <c r="D16" i="21"/>
  <c r="J78" i="21"/>
  <c r="N24" i="21"/>
  <c r="L66" i="21"/>
  <c r="K85" i="21"/>
  <c r="D82" i="21"/>
  <c r="H83" i="21"/>
  <c r="K6" i="21"/>
  <c r="J75" i="21"/>
  <c r="G79" i="21"/>
  <c r="L88" i="21"/>
  <c r="K55" i="21"/>
  <c r="J79" i="21"/>
  <c r="E21" i="21"/>
  <c r="D40" i="21"/>
  <c r="L85" i="21"/>
  <c r="L6" i="21"/>
  <c r="F63" i="21"/>
  <c r="G76" i="21"/>
  <c r="J4" i="21"/>
  <c r="H75" i="21"/>
  <c r="L87" i="21"/>
  <c r="H24" i="21"/>
  <c r="E73" i="21"/>
  <c r="D75" i="21"/>
  <c r="H12" i="21"/>
  <c r="N81" i="21"/>
  <c r="K46" i="21"/>
  <c r="J30" i="21"/>
  <c r="J36" i="21"/>
  <c r="K45" i="21"/>
  <c r="G62" i="21"/>
  <c r="J72" i="21"/>
  <c r="N53" i="21"/>
  <c r="K35" i="21"/>
  <c r="G89" i="21"/>
  <c r="D38" i="21"/>
  <c r="L73" i="21"/>
  <c r="H8" i="21"/>
  <c r="L29" i="21"/>
  <c r="F45" i="21"/>
  <c r="E17" i="21"/>
  <c r="E15" i="21"/>
  <c r="H69" i="21"/>
  <c r="L33" i="21"/>
  <c r="E69" i="21"/>
  <c r="M61" i="21"/>
  <c r="F34" i="21"/>
  <c r="K32" i="21"/>
  <c r="F16" i="21"/>
  <c r="L71" i="21"/>
  <c r="J16" i="21"/>
  <c r="N43" i="21"/>
  <c r="G34" i="21"/>
  <c r="D72" i="21"/>
  <c r="G28" i="21"/>
  <c r="E81" i="21"/>
  <c r="K66" i="21"/>
  <c r="D86" i="21"/>
  <c r="H42" i="21"/>
  <c r="J14" i="21"/>
  <c r="H82" i="21"/>
  <c r="M28" i="21"/>
  <c r="N70" i="21"/>
  <c r="G73" i="21"/>
  <c r="E27" i="21"/>
  <c r="M82" i="21"/>
  <c r="H7" i="21"/>
  <c r="G65" i="21"/>
  <c r="G81" i="21"/>
  <c r="F84" i="21"/>
  <c r="K64" i="21"/>
  <c r="F70" i="21"/>
  <c r="L5" i="21"/>
  <c r="G74" i="21"/>
  <c r="H47" i="21"/>
  <c r="G40" i="21"/>
  <c r="M45" i="21"/>
  <c r="L31" i="21"/>
  <c r="K57" i="21"/>
  <c r="E46" i="21"/>
  <c r="K50" i="21"/>
  <c r="D8" i="21"/>
  <c r="N19" i="21"/>
  <c r="M71" i="21"/>
  <c r="J24" i="21"/>
  <c r="H45" i="21"/>
  <c r="H28" i="21"/>
  <c r="D81" i="21"/>
  <c r="J32" i="21"/>
  <c r="N4" i="21"/>
  <c r="F9" i="21"/>
  <c r="K60" i="21"/>
  <c r="D51" i="21"/>
  <c r="L55" i="21"/>
  <c r="D28" i="21"/>
  <c r="E71" i="21"/>
  <c r="F40" i="21"/>
  <c r="H44" i="21"/>
  <c r="D89" i="21"/>
  <c r="K88" i="21"/>
  <c r="F47" i="21"/>
  <c r="H73" i="21"/>
  <c r="F42" i="21"/>
  <c r="E66" i="21"/>
  <c r="M24" i="21"/>
  <c r="G54" i="21"/>
  <c r="G19" i="21"/>
  <c r="J38" i="21"/>
  <c r="L43" i="21"/>
  <c r="N42" i="21"/>
  <c r="F23" i="21"/>
  <c r="J15" i="21"/>
  <c r="F6" i="21"/>
  <c r="M72" i="21"/>
  <c r="K37" i="21"/>
  <c r="K16" i="21"/>
  <c r="E57" i="21"/>
  <c r="E89" i="21"/>
  <c r="K13" i="21"/>
  <c r="G16" i="21"/>
  <c r="H85" i="21"/>
  <c r="M77" i="21"/>
  <c r="M66" i="21"/>
  <c r="M73" i="21"/>
  <c r="G24" i="21"/>
  <c r="K80" i="21"/>
  <c r="J80" i="21"/>
  <c r="N17" i="21"/>
  <c r="F26" i="21"/>
  <c r="D67" i="21"/>
  <c r="E79" i="21"/>
  <c r="J10" i="21"/>
  <c r="H49" i="21"/>
  <c r="E50" i="21"/>
  <c r="G8" i="21"/>
  <c r="H53" i="21"/>
  <c r="D44" i="21"/>
  <c r="K87" i="21"/>
  <c r="G12" i="21"/>
  <c r="F10" i="21"/>
  <c r="G67" i="21"/>
  <c r="D80" i="21"/>
  <c r="K74" i="21"/>
  <c r="M54" i="21"/>
  <c r="E62" i="21"/>
  <c r="F86" i="21"/>
  <c r="K61" i="21"/>
  <c r="L8" i="21"/>
  <c r="D85" i="21"/>
  <c r="D64" i="21"/>
  <c r="K62" i="21"/>
  <c r="K56" i="21"/>
  <c r="N36" i="21"/>
  <c r="J47" i="21"/>
  <c r="N48" i="21"/>
  <c r="F83" i="21"/>
  <c r="E67" i="21"/>
  <c r="G55" i="21"/>
  <c r="L40" i="21"/>
  <c r="N47" i="21"/>
  <c r="H87" i="21"/>
  <c r="E16" i="21"/>
  <c r="J34" i="21"/>
  <c r="J54" i="21"/>
  <c r="K21" i="21"/>
  <c r="D50" i="21"/>
  <c r="M76" i="21"/>
  <c r="E52" i="21"/>
  <c r="J56" i="21"/>
  <c r="D10" i="21"/>
  <c r="H64" i="21"/>
  <c r="J59" i="21"/>
  <c r="M33" i="21"/>
  <c r="K15" i="21"/>
  <c r="J13" i="21"/>
  <c r="J57" i="21"/>
  <c r="M59" i="21"/>
  <c r="K30" i="21"/>
  <c r="G86" i="21"/>
  <c r="D25" i="21"/>
  <c r="M58" i="21"/>
  <c r="N28" i="21"/>
  <c r="M10" i="21"/>
  <c r="M60" i="21"/>
  <c r="D7" i="21"/>
  <c r="H43" i="21"/>
  <c r="D42" i="21"/>
  <c r="M63" i="21"/>
  <c r="L58" i="21"/>
  <c r="E88" i="21"/>
  <c r="N44" i="21"/>
  <c r="D27" i="21"/>
  <c r="M8" i="21"/>
  <c r="G87" i="21"/>
  <c r="F8" i="21"/>
  <c r="L61" i="21"/>
  <c r="L36" i="21"/>
  <c r="H70" i="21"/>
  <c r="F50" i="21"/>
  <c r="J48" i="21"/>
  <c r="D69" i="21"/>
  <c r="F21" i="21"/>
  <c r="F66" i="21"/>
  <c r="F49" i="21"/>
  <c r="E38" i="21"/>
  <c r="H20" i="21"/>
  <c r="H57" i="21"/>
  <c r="D78" i="21"/>
  <c r="N25" i="21"/>
  <c r="G32" i="21"/>
  <c r="H84" i="21"/>
  <c r="D35" i="21"/>
  <c r="L27" i="21"/>
  <c r="J55" i="21"/>
  <c r="N75" i="21"/>
  <c r="E13" i="21"/>
  <c r="J39" i="21"/>
  <c r="F24" i="21"/>
  <c r="G11" i="21"/>
  <c r="E35" i="21"/>
  <c r="N13" i="21"/>
  <c r="K20" i="21"/>
  <c r="E77" i="21"/>
  <c r="G70" i="21"/>
  <c r="K73" i="21"/>
  <c r="E60" i="21"/>
  <c r="H39" i="21"/>
  <c r="N29" i="21"/>
  <c r="G75" i="21"/>
  <c r="G26" i="21"/>
  <c r="K54" i="21"/>
  <c r="H15" i="21"/>
  <c r="J12" i="21"/>
  <c r="F38" i="21"/>
  <c r="F32" i="21"/>
  <c r="M30" i="21"/>
  <c r="E8" i="21"/>
  <c r="E11" i="21"/>
  <c r="E30" i="21"/>
  <c r="F22" i="21"/>
  <c r="J71" i="21"/>
  <c r="E4" i="21"/>
  <c r="F15" i="21"/>
  <c r="H80" i="21"/>
  <c r="L32" i="21"/>
  <c r="G88" i="21"/>
  <c r="K75" i="21"/>
  <c r="M16" i="21"/>
  <c r="N87" i="21"/>
  <c r="J31" i="21"/>
  <c r="F30" i="21"/>
  <c r="D84" i="21"/>
  <c r="E56" i="21"/>
  <c r="K40" i="21"/>
  <c r="K72" i="21"/>
  <c r="L23" i="21"/>
  <c r="G9" i="21"/>
  <c r="J53" i="21"/>
  <c r="K67" i="21"/>
  <c r="F74" i="21"/>
  <c r="J11" i="21"/>
  <c r="M62" i="21"/>
  <c r="D39" i="21"/>
  <c r="H72" i="21"/>
  <c r="M85" i="21"/>
  <c r="G83" i="21"/>
  <c r="K58" i="21"/>
  <c r="H79" i="21"/>
  <c r="D61" i="21"/>
  <c r="H33" i="21"/>
  <c r="G58" i="21"/>
  <c r="M38" i="21"/>
  <c r="L42" i="21"/>
  <c r="M13" i="21"/>
  <c r="K36" i="21"/>
  <c r="E48" i="22"/>
  <c r="M45" i="22"/>
  <c r="M86" i="22"/>
  <c r="N57" i="22"/>
  <c r="G31" i="22"/>
  <c r="E56" i="22"/>
  <c r="E72" i="22"/>
  <c r="K51" i="22"/>
  <c r="L10" i="22"/>
  <c r="N73" i="22"/>
  <c r="K70" i="22"/>
  <c r="K81" i="22"/>
  <c r="L7" i="22"/>
  <c r="F4" i="22"/>
  <c r="J27" i="22"/>
  <c r="G20" i="22"/>
  <c r="D4" i="22"/>
  <c r="J83" i="22"/>
  <c r="N72" i="22"/>
  <c r="J38" i="22"/>
  <c r="N42" i="22"/>
  <c r="N63" i="22"/>
  <c r="F80" i="22"/>
  <c r="D46" i="22"/>
  <c r="M70" i="22"/>
  <c r="H6" i="22"/>
  <c r="F75" i="22"/>
  <c r="N86" i="22"/>
  <c r="M18" i="22"/>
  <c r="J25" i="22"/>
  <c r="D13" i="22"/>
  <c r="J28" i="22"/>
  <c r="J49" i="22"/>
  <c r="J69" i="22"/>
  <c r="D72" i="22"/>
  <c r="J13" i="22"/>
  <c r="H74" i="22"/>
  <c r="M55" i="22"/>
  <c r="E67" i="22"/>
  <c r="N79" i="22"/>
  <c r="N12" i="22"/>
  <c r="J64" i="22"/>
  <c r="G35" i="22"/>
  <c r="M22" i="22"/>
  <c r="N77" i="22"/>
  <c r="K23" i="22"/>
  <c r="L74" i="22"/>
  <c r="F52" i="22"/>
  <c r="D67" i="22"/>
  <c r="E34" i="22"/>
  <c r="D8" i="22"/>
  <c r="D5" i="22"/>
  <c r="G8" i="22"/>
  <c r="K67" i="22"/>
  <c r="K38" i="22"/>
  <c r="D45" i="22"/>
  <c r="H66" i="22"/>
  <c r="D82" i="22"/>
  <c r="N52" i="22"/>
  <c r="N23" i="22"/>
  <c r="E40" i="22"/>
  <c r="K17" i="22"/>
  <c r="H53" i="22"/>
  <c r="L37" i="22"/>
  <c r="H80" i="22"/>
  <c r="L72" i="22"/>
  <c r="L75" i="22"/>
  <c r="F24" i="22"/>
  <c r="E88" i="22"/>
  <c r="M78" i="22"/>
  <c r="N82" i="22"/>
  <c r="D34" i="22"/>
  <c r="M17" i="22"/>
  <c r="F77" i="22"/>
  <c r="D64" i="22"/>
  <c r="M34" i="22"/>
  <c r="E12" i="22"/>
  <c r="G60" i="22"/>
  <c r="N64" i="22"/>
  <c r="F36" i="22"/>
  <c r="N45" i="22"/>
  <c r="K73" i="22"/>
  <c r="F69" i="22"/>
  <c r="E27" i="22"/>
  <c r="E32" i="22"/>
  <c r="D47" i="22"/>
  <c r="N53" i="22"/>
  <c r="L34" i="22"/>
  <c r="M85" i="22"/>
  <c r="H50" i="22"/>
  <c r="L71" i="22"/>
  <c r="D7" i="22"/>
  <c r="K65" i="22"/>
  <c r="E83" i="22"/>
  <c r="K64" i="22"/>
  <c r="D86" i="22"/>
  <c r="N66" i="22"/>
  <c r="G81" i="22"/>
  <c r="K48" i="22"/>
  <c r="K22" i="22"/>
  <c r="G14" i="22"/>
  <c r="K19" i="22"/>
  <c r="L70" i="22"/>
  <c r="D42" i="22"/>
  <c r="J53" i="22"/>
  <c r="D11" i="22"/>
  <c r="M29" i="22"/>
  <c r="N80" i="22"/>
  <c r="H58" i="22"/>
  <c r="E86" i="22"/>
  <c r="D55" i="22"/>
  <c r="H20" i="22"/>
  <c r="G22" i="22"/>
  <c r="H35" i="22"/>
  <c r="L54" i="22"/>
  <c r="L25" i="22"/>
  <c r="F11" i="22"/>
  <c r="F28" i="22"/>
  <c r="E69" i="22"/>
  <c r="J40" i="22"/>
  <c r="J11" i="22"/>
  <c r="G6" i="22"/>
  <c r="F9" i="22"/>
  <c r="F39" i="22"/>
  <c r="J23" i="22"/>
  <c r="F66" i="22"/>
  <c r="L64" i="22"/>
  <c r="F70" i="22"/>
  <c r="J56" i="22"/>
  <c r="G84" i="22"/>
  <c r="F57" i="22"/>
  <c r="H4" i="22"/>
  <c r="N17" i="22"/>
  <c r="H14" i="22"/>
  <c r="H83" i="22"/>
  <c r="H22" i="22"/>
  <c r="M61" i="22"/>
  <c r="J54" i="22"/>
  <c r="K49" i="22"/>
  <c r="M52" i="22"/>
  <c r="K66" i="22"/>
  <c r="E43" i="22"/>
  <c r="G59" i="22"/>
  <c r="M8" i="22"/>
  <c r="D23" i="22"/>
  <c r="J17" i="22"/>
  <c r="L43" i="22"/>
  <c r="H85" i="22"/>
  <c r="H89" i="22"/>
  <c r="M57" i="22"/>
  <c r="N16" i="22"/>
  <c r="H11" i="22"/>
  <c r="K54" i="22"/>
  <c r="M36" i="22"/>
  <c r="N51" i="22"/>
  <c r="G56" i="22"/>
  <c r="G40" i="22"/>
  <c r="H46" i="22"/>
  <c r="K14" i="22"/>
  <c r="H39" i="22"/>
  <c r="N34" i="22"/>
  <c r="N37" i="22"/>
  <c r="F44" i="22"/>
  <c r="N25" i="22"/>
  <c r="M14" i="22"/>
  <c r="M30" i="22"/>
  <c r="G48" i="22"/>
  <c r="H27" i="22"/>
  <c r="M10" i="22"/>
  <c r="H42" i="22"/>
  <c r="N10" i="22"/>
  <c r="H67" i="22"/>
  <c r="N40" i="22"/>
  <c r="H23" i="22"/>
  <c r="J78" i="22"/>
  <c r="F25" i="22"/>
  <c r="K72" i="22"/>
  <c r="M25" i="22"/>
  <c r="N81" i="22"/>
  <c r="E65" i="22"/>
  <c r="G33" i="22"/>
  <c r="G83" i="22"/>
  <c r="D88" i="22"/>
  <c r="K27" i="22"/>
  <c r="F31" i="22"/>
  <c r="J50" i="22"/>
  <c r="L67" i="22"/>
  <c r="K7" i="22"/>
  <c r="D69" i="22"/>
  <c r="D43" i="22"/>
  <c r="E10" i="22"/>
  <c r="D51" i="22"/>
  <c r="F19" i="22"/>
  <c r="D61" i="22"/>
  <c r="H70" i="22"/>
  <c r="N28" i="22"/>
  <c r="G72" i="22"/>
  <c r="G43" i="22"/>
  <c r="L14" i="22"/>
  <c r="G16" i="22"/>
  <c r="G57" i="22"/>
  <c r="L15" i="22"/>
  <c r="D17" i="22"/>
  <c r="E70" i="22"/>
  <c r="D44" i="22"/>
  <c r="M35" i="22"/>
  <c r="H62" i="22"/>
  <c r="F20" i="22"/>
  <c r="F72" i="22"/>
  <c r="K25" i="22"/>
  <c r="E17" i="22"/>
  <c r="N74" i="22"/>
  <c r="K15" i="22"/>
  <c r="K12" i="22"/>
  <c r="D48" i="22"/>
  <c r="G41" i="22"/>
  <c r="E26" i="22"/>
  <c r="D74" i="22"/>
  <c r="E33" i="22"/>
  <c r="F86" i="22"/>
  <c r="K16" i="22"/>
  <c r="G24" i="22"/>
  <c r="J70" i="22"/>
  <c r="E15" i="22"/>
  <c r="D50" i="22"/>
  <c r="E16" i="22"/>
  <c r="J52" i="22"/>
  <c r="G76" i="22"/>
  <c r="L83" i="22"/>
  <c r="D38" i="22"/>
  <c r="H73" i="22"/>
  <c r="L9" i="22"/>
  <c r="E29" i="22"/>
  <c r="J68" i="22"/>
  <c r="L68" i="22"/>
  <c r="E80" i="22"/>
  <c r="M46" i="22"/>
  <c r="J46" i="22"/>
  <c r="H88" i="22"/>
  <c r="J8" i="22"/>
  <c r="L30" i="22"/>
  <c r="L21" i="22"/>
  <c r="D30" i="22"/>
  <c r="H43" i="22"/>
  <c r="H19" i="22"/>
  <c r="K79" i="22"/>
  <c r="N15" i="22"/>
  <c r="G11" i="22"/>
  <c r="N58" i="22"/>
  <c r="E21" i="22"/>
  <c r="F38" i="22"/>
  <c r="E78" i="22"/>
  <c r="M66" i="22"/>
  <c r="H44" i="22"/>
  <c r="J73" i="22"/>
  <c r="E57" i="22"/>
  <c r="M68" i="22"/>
  <c r="L65" i="22"/>
  <c r="G38" i="22"/>
  <c r="F48" i="22"/>
  <c r="J36" i="22"/>
  <c r="J14" i="22"/>
  <c r="H41" i="22"/>
  <c r="M41" i="22"/>
  <c r="G15" i="22"/>
  <c r="E66" i="22"/>
  <c r="L55" i="22"/>
  <c r="D52" i="22"/>
  <c r="N84" i="22"/>
  <c r="H57" i="22"/>
  <c r="G30" i="22"/>
  <c r="D16" i="22"/>
  <c r="J33" i="22"/>
  <c r="E49" i="22"/>
  <c r="D29" i="22"/>
  <c r="D56" i="22"/>
  <c r="E6" i="22"/>
  <c r="F12" i="22"/>
  <c r="J4" i="22"/>
  <c r="F53" i="22"/>
  <c r="F6" i="22"/>
  <c r="J35" i="22"/>
  <c r="J32" i="22"/>
  <c r="H54" i="22"/>
  <c r="G7" i="22"/>
  <c r="G49" i="22"/>
  <c r="J76" i="22"/>
  <c r="F88" i="22"/>
  <c r="J72" i="22"/>
  <c r="J43" i="22"/>
  <c r="E24" i="22"/>
  <c r="J6" i="22"/>
  <c r="N9" i="22"/>
  <c r="M81" i="22"/>
  <c r="J75" i="22"/>
  <c r="L19" i="22"/>
  <c r="L76" i="22"/>
  <c r="G44" i="22"/>
  <c r="M50" i="22"/>
  <c r="N32" i="22"/>
  <c r="M4" i="22"/>
  <c r="D62" i="22"/>
  <c r="D19" i="22"/>
  <c r="M38" i="22"/>
  <c r="L36" i="22"/>
  <c r="H68" i="22"/>
  <c r="G86" i="22"/>
  <c r="J80" i="22"/>
  <c r="E46" i="22"/>
  <c r="M53" i="22"/>
  <c r="H18" i="22"/>
  <c r="D70" i="22"/>
  <c r="E62" i="22"/>
  <c r="H75" i="22"/>
  <c r="G17" i="22"/>
  <c r="H17" i="22"/>
  <c r="E74" i="22"/>
  <c r="N8" i="22"/>
  <c r="E19" i="22"/>
  <c r="F35" i="22"/>
  <c r="G32" i="22"/>
  <c r="L41" i="22"/>
  <c r="H81" i="22"/>
  <c r="L38" i="22"/>
  <c r="M89" i="22"/>
  <c r="E61" i="22"/>
  <c r="G64" i="22"/>
  <c r="G68" i="22"/>
  <c r="N48" i="22"/>
  <c r="D14" i="22"/>
  <c r="E81" i="22"/>
  <c r="K24" i="22"/>
  <c r="J30" i="22"/>
  <c r="F62" i="22"/>
  <c r="G78" i="22"/>
  <c r="D10" i="22"/>
  <c r="E45" i="22"/>
  <c r="G70" i="22"/>
  <c r="F21" i="22"/>
  <c r="H36" i="22"/>
  <c r="H30" i="22"/>
  <c r="H65" i="22"/>
  <c r="M54" i="22"/>
  <c r="E35" i="22"/>
  <c r="G39" i="22"/>
  <c r="M88" i="22"/>
  <c r="J89" i="22"/>
  <c r="G37" i="22"/>
  <c r="K21" i="22"/>
  <c r="L46" i="22"/>
  <c r="N39" i="22"/>
  <c r="L87" i="22"/>
  <c r="F76" i="22"/>
  <c r="L49" i="22"/>
  <c r="L66" i="22"/>
  <c r="N26" i="22"/>
  <c r="L28" i="22"/>
  <c r="L57" i="22"/>
  <c r="M42" i="22"/>
  <c r="G28" i="22"/>
  <c r="J45" i="22"/>
  <c r="G19" i="22"/>
  <c r="L78" i="22"/>
  <c r="G82" i="22"/>
  <c r="M33" i="22"/>
  <c r="K43" i="22"/>
  <c r="N38" i="22"/>
  <c r="G23" i="22"/>
  <c r="M87" i="22"/>
  <c r="M21" i="22"/>
  <c r="N29" i="22"/>
  <c r="E59" i="22"/>
  <c r="F54" i="22"/>
  <c r="L6" i="22"/>
  <c r="M58" i="22"/>
  <c r="H47" i="22"/>
  <c r="L73" i="22"/>
  <c r="L20" i="22"/>
  <c r="M65" i="22"/>
  <c r="E68" i="22"/>
  <c r="E37" i="22"/>
  <c r="F22" i="22"/>
  <c r="N47" i="22"/>
  <c r="L58" i="22"/>
  <c r="F14" i="22"/>
  <c r="N50" i="22"/>
  <c r="F43" i="22"/>
  <c r="D77" i="22"/>
  <c r="J57" i="22"/>
  <c r="M77" i="22"/>
  <c r="G25" i="22"/>
  <c r="F51" i="22"/>
  <c r="D6" i="22"/>
  <c r="F29" i="22"/>
  <c r="K88" i="22"/>
  <c r="M79" i="22"/>
  <c r="M28" i="22"/>
  <c r="N76" i="22"/>
  <c r="E30" i="22"/>
  <c r="K87" i="22"/>
  <c r="E82" i="22"/>
  <c r="H59" i="22"/>
  <c r="M12" i="22"/>
  <c r="F56" i="22"/>
  <c r="H84" i="22"/>
  <c r="J15" i="22"/>
  <c r="J59" i="22"/>
  <c r="M31" i="22"/>
  <c r="F8" i="22"/>
  <c r="N65" i="22"/>
  <c r="M74" i="22"/>
  <c r="J84" i="22"/>
  <c r="N85" i="22"/>
  <c r="M23" i="22"/>
  <c r="J16" i="22"/>
  <c r="K47" i="22"/>
  <c r="G63" i="22"/>
  <c r="E50" i="22"/>
  <c r="K86" i="22"/>
  <c r="F65" i="22"/>
  <c r="N87" i="22"/>
  <c r="F59" i="22"/>
  <c r="K83" i="22"/>
  <c r="D31" i="22"/>
  <c r="L42" i="22"/>
  <c r="G71" i="22"/>
  <c r="N18" i="22"/>
  <c r="G80" i="22"/>
  <c r="H60" i="22"/>
  <c r="G75" i="22"/>
  <c r="K59" i="22"/>
  <c r="K30" i="22"/>
  <c r="N71" i="22"/>
  <c r="K76" i="22"/>
  <c r="E85" i="22"/>
  <c r="N68" i="22"/>
  <c r="N55" i="22"/>
  <c r="D85" i="22"/>
  <c r="L52" i="22"/>
  <c r="H63" i="22"/>
  <c r="K68" i="22"/>
  <c r="K39" i="22"/>
  <c r="H10" i="22"/>
  <c r="F68" i="22"/>
  <c r="E38" i="22"/>
  <c r="M62" i="22"/>
  <c r="J62" i="22"/>
  <c r="D80" i="22"/>
  <c r="N33" i="22"/>
  <c r="D58" i="22"/>
  <c r="D83" i="22"/>
  <c r="J60" i="22"/>
  <c r="E25" i="22"/>
  <c r="D78" i="22"/>
  <c r="F81" i="22"/>
  <c r="M15" i="22"/>
  <c r="F30" i="22"/>
  <c r="D37" i="22"/>
  <c r="K11" i="22"/>
  <c r="N4" i="22"/>
  <c r="D32" i="22"/>
  <c r="D53" i="22"/>
  <c r="E58" i="22"/>
  <c r="J51" i="22"/>
  <c r="K40" i="22"/>
  <c r="N44" i="22"/>
  <c r="F16" i="22"/>
  <c r="G67" i="22"/>
  <c r="N21" i="22"/>
  <c r="H87" i="22"/>
  <c r="K55" i="22"/>
  <c r="H26" i="22"/>
  <c r="K36" i="22"/>
  <c r="N49" i="22"/>
  <c r="K41" i="22"/>
  <c r="E75" i="22"/>
  <c r="J21" i="22"/>
  <c r="H86" i="22"/>
  <c r="F32" i="22"/>
  <c r="H25" i="22"/>
  <c r="L59" i="22"/>
  <c r="H12" i="22"/>
  <c r="G88" i="22"/>
  <c r="E5" i="22"/>
  <c r="J67" i="22"/>
  <c r="K8" i="22"/>
  <c r="G9" i="22"/>
  <c r="G79" i="22"/>
  <c r="K74" i="22"/>
  <c r="K44" i="22"/>
  <c r="G29" i="22"/>
  <c r="K13" i="22"/>
  <c r="F72" i="21"/>
  <c r="E78" i="21"/>
  <c r="N9" i="21"/>
  <c r="K79" i="21"/>
  <c r="E80" i="21"/>
  <c r="M53" i="21"/>
  <c r="E47" i="21"/>
  <c r="J46" i="21"/>
  <c r="G37" i="21"/>
  <c r="H6" i="21"/>
  <c r="H65" i="21"/>
  <c r="M15" i="21"/>
  <c r="M41" i="21"/>
  <c r="L81" i="21"/>
  <c r="F20" i="21"/>
  <c r="L4" i="21"/>
  <c r="N6" i="21"/>
  <c r="M75" i="21"/>
  <c r="F37" i="21"/>
  <c r="E45" i="21"/>
  <c r="D30" i="21"/>
  <c r="H25" i="21"/>
  <c r="H11" i="21"/>
  <c r="M56" i="21"/>
  <c r="J83" i="21"/>
  <c r="L38" i="21"/>
  <c r="D26" i="21"/>
  <c r="N77" i="21"/>
  <c r="K43" i="21"/>
  <c r="E53" i="21"/>
  <c r="M35" i="21"/>
  <c r="F62" i="21"/>
  <c r="J8" i="21"/>
  <c r="K78" i="21"/>
  <c r="D22" i="21"/>
  <c r="N59" i="21"/>
  <c r="L65" i="21"/>
  <c r="G57" i="21"/>
  <c r="J58" i="21"/>
  <c r="D52" i="21"/>
  <c r="J42" i="21"/>
  <c r="N37" i="21"/>
  <c r="G36" i="21"/>
  <c r="D48" i="21"/>
  <c r="L68" i="21"/>
  <c r="E32" i="21"/>
  <c r="E65" i="21"/>
  <c r="M29" i="21"/>
  <c r="F82" i="21"/>
  <c r="N55" i="21"/>
  <c r="L75" i="21"/>
  <c r="H86" i="21"/>
  <c r="K4" i="21"/>
  <c r="D37" i="21"/>
  <c r="J17" i="21"/>
  <c r="H81" i="21"/>
  <c r="E51" i="21"/>
  <c r="M86" i="21"/>
  <c r="F31" i="21"/>
  <c r="K23" i="21"/>
  <c r="N39" i="21"/>
  <c r="M37" i="21"/>
  <c r="D62" i="21"/>
  <c r="L89" i="21"/>
  <c r="G68" i="21"/>
  <c r="M4" i="21"/>
  <c r="J6" i="21"/>
  <c r="F19" i="21"/>
  <c r="J41" i="21"/>
  <c r="E42" i="21"/>
  <c r="J37" i="21"/>
  <c r="F35" i="21"/>
  <c r="L86" i="21"/>
  <c r="J65" i="21"/>
  <c r="G82" i="21"/>
  <c r="G7" i="21"/>
  <c r="F27" i="21"/>
  <c r="G15" i="21"/>
  <c r="J23" i="21"/>
  <c r="E19" i="21"/>
  <c r="L62" i="21"/>
  <c r="G77" i="21"/>
  <c r="L56" i="21"/>
  <c r="F25" i="21"/>
  <c r="J21" i="21"/>
  <c r="N57" i="21"/>
  <c r="J52" i="21"/>
  <c r="F51" i="21"/>
  <c r="G18" i="21"/>
  <c r="L78" i="21"/>
  <c r="D47" i="21"/>
  <c r="L82" i="21"/>
  <c r="H41" i="21"/>
  <c r="E63" i="21"/>
  <c r="E7" i="21"/>
  <c r="E34" i="21"/>
  <c r="G66" i="21"/>
  <c r="E10" i="21"/>
  <c r="L16" i="21"/>
  <c r="E41" i="21"/>
  <c r="G48" i="21"/>
  <c r="N82" i="21"/>
  <c r="D41" i="21"/>
  <c r="K68" i="21"/>
  <c r="G33" i="21"/>
  <c r="H52" i="21"/>
  <c r="G69" i="21"/>
  <c r="L72" i="21"/>
  <c r="M68" i="21"/>
  <c r="L11" i="21"/>
  <c r="D9" i="21"/>
  <c r="J49" i="21"/>
  <c r="L28" i="21"/>
  <c r="K7" i="21"/>
  <c r="K41" i="21"/>
  <c r="E18" i="21"/>
  <c r="K82" i="21"/>
  <c r="F48" i="21"/>
  <c r="E74" i="21"/>
  <c r="E72" i="21"/>
  <c r="M20" i="21"/>
  <c r="M9" i="21"/>
  <c r="K69" i="21"/>
  <c r="H59" i="21"/>
  <c r="F58" i="21"/>
  <c r="M6" i="21"/>
  <c r="G41" i="21"/>
  <c r="J82" i="21"/>
  <c r="F59" i="21"/>
  <c r="F61" i="21"/>
  <c r="N20" i="21"/>
  <c r="M44" i="21"/>
  <c r="K70" i="21"/>
  <c r="M79" i="21"/>
  <c r="M40" i="21"/>
  <c r="M65" i="21"/>
  <c r="J27" i="21"/>
  <c r="H66" i="21"/>
  <c r="F18" i="21"/>
  <c r="J7" i="21"/>
  <c r="L64" i="21"/>
  <c r="M31" i="21"/>
  <c r="L70" i="21"/>
  <c r="N64" i="21"/>
  <c r="L53" i="21"/>
  <c r="F75" i="21"/>
  <c r="N80" i="21"/>
  <c r="F29" i="21"/>
  <c r="E33" i="21"/>
  <c r="L39" i="21"/>
  <c r="D77" i="21"/>
  <c r="D66" i="21"/>
  <c r="K26" i="21"/>
  <c r="M57" i="21"/>
  <c r="M22" i="21"/>
  <c r="L18" i="21"/>
  <c r="K25" i="21"/>
  <c r="G45" i="21"/>
  <c r="L45" i="21"/>
  <c r="M18" i="21"/>
  <c r="E70" i="21"/>
  <c r="D6" i="21"/>
  <c r="L20" i="21"/>
  <c r="F68" i="21"/>
  <c r="E43" i="21"/>
  <c r="M32" i="21"/>
  <c r="G60" i="21"/>
  <c r="H9" i="21"/>
  <c r="N31" i="21"/>
  <c r="E83" i="21"/>
  <c r="N88" i="21"/>
  <c r="L34" i="21"/>
  <c r="M17" i="21"/>
  <c r="K42" i="21"/>
  <c r="M26" i="21"/>
  <c r="G4" i="21"/>
  <c r="F80" i="21"/>
  <c r="K29" i="21"/>
  <c r="H29" i="21"/>
  <c r="H62" i="21"/>
  <c r="N84" i="21"/>
  <c r="L12" i="21"/>
  <c r="D63" i="21"/>
  <c r="F11" i="21"/>
  <c r="E76" i="21"/>
  <c r="M87" i="21"/>
  <c r="L15" i="21"/>
  <c r="D5" i="21"/>
  <c r="G51" i="21"/>
  <c r="J64" i="21"/>
  <c r="D45" i="21"/>
  <c r="E82" i="21"/>
  <c r="F17" i="21"/>
  <c r="K34" i="21"/>
  <c r="D58" i="21"/>
  <c r="H56" i="21"/>
  <c r="L35" i="21"/>
  <c r="D54" i="21"/>
  <c r="N76" i="21"/>
  <c r="G72" i="21"/>
  <c r="E31" i="21"/>
  <c r="K33" i="21"/>
  <c r="F73" i="21"/>
  <c r="L26" i="21"/>
  <c r="N73" i="21"/>
  <c r="N8" i="21"/>
  <c r="F89" i="21"/>
  <c r="F77" i="21"/>
  <c r="N72" i="21"/>
  <c r="D59" i="21"/>
  <c r="N56" i="21"/>
  <c r="J86" i="21"/>
  <c r="M34" i="21"/>
  <c r="N68" i="21"/>
  <c r="H38" i="21"/>
  <c r="N60" i="21"/>
  <c r="E24" i="21"/>
  <c r="L37" i="21"/>
  <c r="D29" i="21"/>
  <c r="L59" i="21"/>
  <c r="F64" i="21"/>
  <c r="D87" i="21"/>
  <c r="N50" i="21"/>
  <c r="F44" i="21"/>
  <c r="N26" i="21"/>
  <c r="M49" i="21"/>
  <c r="N74" i="21"/>
  <c r="N65" i="21"/>
  <c r="F41" i="21"/>
  <c r="E23" i="21"/>
  <c r="H5" i="21"/>
  <c r="H14" i="21"/>
  <c r="M11" i="21"/>
  <c r="M67" i="21"/>
  <c r="H40" i="21"/>
  <c r="N21" i="21"/>
  <c r="E29" i="21"/>
  <c r="G52" i="21"/>
  <c r="K18" i="21"/>
  <c r="F54" i="21"/>
  <c r="G13" i="21"/>
  <c r="N40" i="21"/>
  <c r="N67" i="21"/>
  <c r="H10" i="21"/>
  <c r="H32" i="21"/>
  <c r="L50" i="21"/>
  <c r="J68" i="21"/>
  <c r="N18" i="21"/>
  <c r="N51" i="21"/>
  <c r="H16" i="21"/>
  <c r="E37" i="21"/>
  <c r="D36" i="21"/>
  <c r="L10" i="21"/>
  <c r="H74" i="21"/>
  <c r="N71" i="21"/>
  <c r="G29" i="21"/>
  <c r="F67" i="21"/>
  <c r="J62" i="21"/>
  <c r="L83" i="21"/>
  <c r="N52" i="21"/>
  <c r="E36" i="21"/>
  <c r="M43" i="21"/>
  <c r="N54" i="21"/>
  <c r="M74" i="21"/>
  <c r="E28" i="21"/>
  <c r="F81" i="21"/>
  <c r="M47" i="21"/>
  <c r="J66" i="21"/>
  <c r="M81" i="21"/>
  <c r="F5" i="21"/>
  <c r="G78" i="21"/>
  <c r="M36" i="21"/>
  <c r="K27" i="21"/>
  <c r="F69" i="21"/>
  <c r="N27" i="21"/>
  <c r="G84" i="21"/>
  <c r="N66" i="21"/>
  <c r="F65" i="21"/>
  <c r="N7" i="21"/>
  <c r="H19" i="21"/>
  <c r="H13" i="21"/>
  <c r="G50" i="21"/>
  <c r="N89" i="21"/>
  <c r="G5" i="21"/>
  <c r="F46" i="21"/>
  <c r="H48" i="21"/>
  <c r="N85" i="21"/>
  <c r="H34" i="21"/>
  <c r="G44" i="21"/>
  <c r="G25" i="21"/>
  <c r="L24" i="21"/>
  <c r="M89" i="21"/>
  <c r="L44" i="21"/>
  <c r="E85" i="21"/>
  <c r="D71" i="21"/>
  <c r="D12" i="21"/>
  <c r="M50" i="21"/>
  <c r="D76" i="21"/>
  <c r="L22" i="21"/>
  <c r="M83" i="21"/>
  <c r="J18" i="21"/>
  <c r="N58" i="21"/>
  <c r="L63" i="21"/>
  <c r="L41" i="21"/>
  <c r="L30" i="21"/>
  <c r="J70" i="21"/>
  <c r="K83" i="21"/>
  <c r="F7" i="21"/>
  <c r="E20" i="21"/>
  <c r="N34" i="21"/>
  <c r="F55" i="21"/>
  <c r="J19" i="21"/>
  <c r="H30" i="21"/>
  <c r="H27" i="21"/>
  <c r="L9" i="21"/>
  <c r="D79" i="21"/>
  <c r="N14" i="21"/>
  <c r="N35" i="21"/>
  <c r="F85" i="21"/>
  <c r="J50" i="21"/>
  <c r="M5" i="21"/>
  <c r="N11" i="21"/>
  <c r="E68" i="21"/>
  <c r="E5" i="21"/>
  <c r="E86" i="21"/>
  <c r="H88" i="21"/>
  <c r="F60" i="21"/>
  <c r="D20" i="21"/>
  <c r="G35" i="21"/>
  <c r="H22" i="21"/>
  <c r="F56" i="21"/>
  <c r="F4" i="21"/>
  <c r="J45" i="21"/>
  <c r="G43" i="21"/>
  <c r="J44" i="21"/>
  <c r="F33" i="21"/>
  <c r="M64" i="21"/>
  <c r="M12" i="21"/>
  <c r="H58" i="21"/>
  <c r="H18" i="21"/>
  <c r="N78" i="21"/>
  <c r="N63" i="21"/>
  <c r="M7" i="21"/>
  <c r="H67" i="21"/>
  <c r="H46" i="21"/>
  <c r="J9" i="21"/>
  <c r="H21" i="21"/>
  <c r="N62" i="21"/>
  <c r="E39" i="21"/>
  <c r="M84" i="21"/>
  <c r="F76" i="21"/>
  <c r="K76" i="21"/>
  <c r="L47" i="21"/>
  <c r="H26" i="21"/>
  <c r="H63" i="21"/>
  <c r="L52" i="21"/>
  <c r="L13" i="21"/>
  <c r="F28" i="21"/>
  <c r="L54" i="21"/>
  <c r="G64" i="21"/>
  <c r="K38" i="21"/>
  <c r="L69" i="21"/>
  <c r="J81" i="21"/>
  <c r="H55" i="21"/>
  <c r="N22" i="21"/>
  <c r="N83" i="21"/>
  <c r="E6" i="21"/>
  <c r="K63" i="21"/>
  <c r="J40" i="21"/>
  <c r="D11" i="21"/>
  <c r="E26" i="21"/>
  <c r="M69" i="21"/>
  <c r="J51" i="21"/>
  <c r="K10" i="21"/>
  <c r="E54" i="21"/>
  <c r="H50" i="21"/>
  <c r="J73" i="21"/>
  <c r="K8" i="21"/>
  <c r="D83" i="21"/>
  <c r="E61" i="21"/>
  <c r="M78" i="21"/>
  <c r="G49" i="21"/>
  <c r="G27" i="21"/>
  <c r="E9" i="21"/>
  <c r="E14" i="21"/>
  <c r="L46" i="21"/>
  <c r="H71" i="21"/>
  <c r="D17" i="21"/>
  <c r="H54" i="21"/>
  <c r="K44" i="21"/>
  <c r="D43" i="21"/>
  <c r="D18" i="21"/>
  <c r="L77" i="21"/>
  <c r="D55" i="21"/>
  <c r="N86" i="21"/>
  <c r="G42" i="21"/>
  <c r="F71" i="21"/>
  <c r="G38" i="21"/>
  <c r="M21" i="21"/>
  <c r="N49" i="21"/>
  <c r="K31" i="21"/>
  <c r="D31" i="21"/>
  <c r="M48" i="21"/>
  <c r="D4" i="21"/>
  <c r="L74" i="21"/>
  <c r="K14" i="21"/>
  <c r="G22" i="21"/>
  <c r="L80" i="21"/>
  <c r="G80" i="21"/>
  <c r="D33" i="21"/>
  <c r="H51" i="21"/>
  <c r="J88" i="21"/>
  <c r="E75" i="21"/>
  <c r="G61" i="21"/>
  <c r="F12" i="21"/>
  <c r="J74" i="21"/>
  <c r="L17" i="21"/>
  <c r="J29" i="21"/>
  <c r="M88" i="21"/>
  <c r="G31" i="21"/>
  <c r="H61" i="21"/>
  <c r="G6" i="21"/>
  <c r="J69" i="21"/>
  <c r="H31" i="21"/>
  <c r="F43" i="21"/>
  <c r="D34" i="21"/>
  <c r="N41" i="21"/>
  <c r="E22" i="21"/>
  <c r="H89" i="21"/>
  <c r="E59" i="21"/>
  <c r="J77" i="21"/>
  <c r="J60" i="21"/>
  <c r="L76" i="21"/>
  <c r="D46" i="21"/>
  <c r="D21" i="21"/>
  <c r="E40" i="21"/>
  <c r="N12" i="21"/>
  <c r="E12" i="21"/>
  <c r="E25" i="21"/>
  <c r="F36" i="21"/>
  <c r="F53" i="21"/>
  <c r="N30" i="21"/>
  <c r="N45" i="21"/>
  <c r="K89" i="21"/>
  <c r="N46" i="21"/>
  <c r="L84" i="21"/>
  <c r="D74" i="21"/>
  <c r="K11" i="21"/>
  <c r="F78" i="21"/>
  <c r="G46" i="21"/>
  <c r="K81" i="21"/>
  <c r="L51" i="21"/>
  <c r="E64" i="21"/>
  <c r="K53" i="21"/>
  <c r="D13" i="21"/>
  <c r="L14" i="21"/>
  <c r="D60" i="21"/>
  <c r="N10" i="21"/>
  <c r="H4" i="21"/>
  <c r="J43" i="21"/>
  <c r="K84" i="21"/>
  <c r="C5" i="15"/>
  <c r="L51" i="23" l="1"/>
  <c r="E22" i="23"/>
  <c r="D4" i="23"/>
  <c r="E61" i="23"/>
  <c r="H55" i="23"/>
  <c r="H18" i="23"/>
  <c r="D79" i="23"/>
  <c r="M83" i="23"/>
  <c r="G5" i="23"/>
  <c r="N52" i="23"/>
  <c r="H10" i="23"/>
  <c r="N65" i="23"/>
  <c r="L26" i="23"/>
  <c r="H62" i="23"/>
  <c r="L18" i="23"/>
  <c r="F29" i="23"/>
  <c r="H59" i="23"/>
  <c r="E41" i="23"/>
  <c r="G7" i="23"/>
  <c r="H86" i="23"/>
  <c r="N59" i="23"/>
  <c r="M15" i="23"/>
  <c r="K36" i="23"/>
  <c r="F30" i="23"/>
  <c r="F32" i="23"/>
  <c r="H84" i="23"/>
  <c r="D42" i="23"/>
  <c r="J34" i="23"/>
  <c r="N48" i="23"/>
  <c r="E79" i="23"/>
  <c r="M66" i="23"/>
  <c r="D89" i="23"/>
  <c r="H47" i="23"/>
  <c r="H42" i="23"/>
  <c r="G89" i="23"/>
  <c r="K55" i="23"/>
  <c r="D24" i="23"/>
  <c r="J61" i="23"/>
  <c r="J76" i="23"/>
  <c r="M51" i="23"/>
  <c r="L7" i="23"/>
  <c r="G17" i="23"/>
  <c r="N45" i="23"/>
  <c r="M88" i="23"/>
  <c r="N86" i="23"/>
  <c r="J81" i="23"/>
  <c r="F56" i="23"/>
  <c r="K83" i="23"/>
  <c r="N89" i="23"/>
  <c r="E37" i="23"/>
  <c r="D29" i="23"/>
  <c r="D58" i="23"/>
  <c r="N88" i="23"/>
  <c r="F18" i="23"/>
  <c r="G69" i="23"/>
  <c r="D47" i="23"/>
  <c r="F31" i="23"/>
  <c r="D22" i="23"/>
  <c r="N9" i="23"/>
  <c r="G83" i="23"/>
  <c r="F38" i="23"/>
  <c r="G32" i="23"/>
  <c r="H43" i="23"/>
  <c r="E16" i="23"/>
  <c r="K87" i="23"/>
  <c r="G54" i="23"/>
  <c r="G74" i="23"/>
  <c r="L71" i="23"/>
  <c r="N81" i="23"/>
  <c r="L88" i="23"/>
  <c r="E48" i="23"/>
  <c r="J35" i="23"/>
  <c r="J89" i="23"/>
  <c r="D14" i="23"/>
  <c r="N30" i="23"/>
  <c r="J29" i="23"/>
  <c r="L46" i="23"/>
  <c r="H26" i="23"/>
  <c r="N11" i="23"/>
  <c r="G25" i="23"/>
  <c r="F69" i="23"/>
  <c r="H16" i="23"/>
  <c r="L37" i="23"/>
  <c r="K34" i="23"/>
  <c r="K29" i="23"/>
  <c r="F75" i="23"/>
  <c r="K7" i="23"/>
  <c r="G77" i="23"/>
  <c r="M4" i="23"/>
  <c r="N37" i="23"/>
  <c r="H6" i="23"/>
  <c r="M85" i="23"/>
  <c r="J12" i="23"/>
  <c r="D69" i="23"/>
  <c r="M59" i="23"/>
  <c r="N36" i="23"/>
  <c r="F26" i="23"/>
  <c r="F40" i="23"/>
  <c r="K50" i="23"/>
  <c r="K66" i="23"/>
  <c r="H12" i="23"/>
  <c r="J78" i="23"/>
  <c r="D65" i="23"/>
  <c r="H23" i="23"/>
  <c r="E55" i="23"/>
  <c r="K39" i="23"/>
  <c r="F53" i="23"/>
  <c r="G80" i="23"/>
  <c r="E14" i="23"/>
  <c r="K38" i="23"/>
  <c r="G35" i="23"/>
  <c r="L30" i="23"/>
  <c r="K27" i="23"/>
  <c r="N51" i="23"/>
  <c r="E24" i="23"/>
  <c r="E76" i="23"/>
  <c r="E70" i="23"/>
  <c r="L53" i="23"/>
  <c r="L28" i="23"/>
  <c r="L62" i="23"/>
  <c r="G68" i="23"/>
  <c r="J42" i="23"/>
  <c r="G37" i="23"/>
  <c r="M16" i="23"/>
  <c r="E13" i="23"/>
  <c r="D27" i="23"/>
  <c r="E52" i="23"/>
  <c r="H53" i="23"/>
  <c r="G16" i="23"/>
  <c r="E71" i="23"/>
  <c r="G73" i="23"/>
  <c r="K32" i="23"/>
  <c r="D75" i="23"/>
  <c r="J75" i="23"/>
  <c r="G21" i="23"/>
  <c r="M19" i="23"/>
  <c r="J67" i="23"/>
  <c r="D88" i="23"/>
  <c r="N5" i="23"/>
  <c r="H17" i="23"/>
  <c r="K11" i="23"/>
  <c r="J60" i="23"/>
  <c r="N49" i="23"/>
  <c r="K63" i="23"/>
  <c r="F33" i="23"/>
  <c r="J19" i="23"/>
  <c r="H34" i="23"/>
  <c r="G29" i="23"/>
  <c r="F44" i="23"/>
  <c r="G72" i="23"/>
  <c r="H9" i="23"/>
  <c r="D66" i="23"/>
  <c r="M65" i="23"/>
  <c r="J49" i="23"/>
  <c r="E34" i="23"/>
  <c r="F35" i="23"/>
  <c r="M29" i="23"/>
  <c r="D52" i="23"/>
  <c r="M56" i="23"/>
  <c r="L4" i="23"/>
  <c r="J46" i="23"/>
  <c r="G58" i="23"/>
  <c r="D39" i="23"/>
  <c r="K72" i="23"/>
  <c r="K75" i="23"/>
  <c r="E30" i="23"/>
  <c r="K54" i="23"/>
  <c r="E77" i="23"/>
  <c r="N75" i="23"/>
  <c r="H57" i="23"/>
  <c r="F50" i="23"/>
  <c r="N44" i="23"/>
  <c r="M10" i="23"/>
  <c r="J13" i="23"/>
  <c r="M76" i="23"/>
  <c r="L40" i="23"/>
  <c r="K62" i="23"/>
  <c r="K74" i="23"/>
  <c r="G8" i="23"/>
  <c r="J80" i="23"/>
  <c r="K13" i="23"/>
  <c r="F23" i="23"/>
  <c r="F42" i="23"/>
  <c r="D28" i="23"/>
  <c r="H28" i="23"/>
  <c r="K57" i="23"/>
  <c r="K64" i="23"/>
  <c r="N70" i="23"/>
  <c r="G28" i="23"/>
  <c r="F34" i="23"/>
  <c r="L29" i="23"/>
  <c r="G62" i="23"/>
  <c r="E73" i="23"/>
  <c r="L85" i="23"/>
  <c r="K6" i="23"/>
  <c r="E49" i="23"/>
  <c r="E84" i="23"/>
  <c r="F88" i="23"/>
  <c r="D53" i="23"/>
  <c r="H60" i="23"/>
  <c r="J84" i="23"/>
  <c r="H68" i="23"/>
  <c r="K19" i="23"/>
  <c r="D49" i="23"/>
  <c r="F57" i="23"/>
  <c r="K47" i="23"/>
  <c r="K28" i="23"/>
  <c r="G71" i="23"/>
  <c r="L79" i="23"/>
  <c r="K49" i="23"/>
  <c r="K22" i="23"/>
  <c r="J43" i="23"/>
  <c r="E40" i="23"/>
  <c r="J88" i="23"/>
  <c r="D17" i="23"/>
  <c r="L52" i="23"/>
  <c r="F4" i="23"/>
  <c r="F7" i="23"/>
  <c r="G84" i="23"/>
  <c r="D36" i="23"/>
  <c r="L59" i="23"/>
  <c r="H56" i="23"/>
  <c r="L34" i="23"/>
  <c r="M44" i="23"/>
  <c r="L72" i="23"/>
  <c r="F25" i="23"/>
  <c r="K23" i="23"/>
  <c r="N77" i="23"/>
  <c r="K79" i="23"/>
  <c r="K67" i="23"/>
  <c r="H39" i="23"/>
  <c r="F66" i="23"/>
  <c r="G86" i="23"/>
  <c r="G12" i="23"/>
  <c r="G19" i="23"/>
  <c r="N19" i="23"/>
  <c r="J16" i="23"/>
  <c r="K46" i="23"/>
  <c r="L66" i="23"/>
  <c r="D57" i="23"/>
  <c r="G14" i="23"/>
  <c r="G20" i="23"/>
  <c r="J5" i="23"/>
  <c r="H4" i="23"/>
  <c r="D21" i="23"/>
  <c r="H51" i="23"/>
  <c r="D83" i="23"/>
  <c r="H21" i="23"/>
  <c r="L9" i="23"/>
  <c r="N27" i="23"/>
  <c r="N67" i="23"/>
  <c r="N56" i="23"/>
  <c r="H29" i="23"/>
  <c r="M22" i="23"/>
  <c r="K41" i="23"/>
  <c r="G82" i="23"/>
  <c r="G36" i="23"/>
  <c r="H65" i="23"/>
  <c r="J31" i="23"/>
  <c r="F24" i="23"/>
  <c r="K30" i="23"/>
  <c r="F86" i="23"/>
  <c r="M72" i="23"/>
  <c r="N4" i="23"/>
  <c r="D86" i="23"/>
  <c r="G76" i="23"/>
  <c r="K52" i="23"/>
  <c r="J33" i="23"/>
  <c r="N38" i="23"/>
  <c r="D46" i="23"/>
  <c r="D31" i="23"/>
  <c r="D11" i="23"/>
  <c r="M12" i="23"/>
  <c r="H27" i="23"/>
  <c r="G50" i="23"/>
  <c r="N40" i="23"/>
  <c r="D59" i="23"/>
  <c r="E83" i="23"/>
  <c r="H66" i="23"/>
  <c r="H52" i="23"/>
  <c r="J65" i="23"/>
  <c r="K78" i="23"/>
  <c r="E78" i="23"/>
  <c r="G9" i="23"/>
  <c r="K73" i="23"/>
  <c r="M8" i="23"/>
  <c r="J56" i="23"/>
  <c r="D44" i="23"/>
  <c r="M24" i="23"/>
  <c r="E27" i="23"/>
  <c r="N53" i="23"/>
  <c r="G79" i="23"/>
  <c r="N69" i="23"/>
  <c r="N23" i="23"/>
  <c r="K59" i="23"/>
  <c r="L76" i="23"/>
  <c r="K31" i="23"/>
  <c r="J40" i="23"/>
  <c r="M64" i="23"/>
  <c r="M50" i="23"/>
  <c r="E28" i="23"/>
  <c r="M11" i="23"/>
  <c r="N72" i="23"/>
  <c r="F80" i="23"/>
  <c r="J27" i="23"/>
  <c r="G33" i="23"/>
  <c r="L86" i="23"/>
  <c r="J8" i="23"/>
  <c r="F72" i="23"/>
  <c r="L23" i="23"/>
  <c r="G70" i="23"/>
  <c r="M60" i="23"/>
  <c r="N47" i="23"/>
  <c r="N17" i="23"/>
  <c r="D81" i="23"/>
  <c r="E81" i="23"/>
  <c r="L6" i="23"/>
  <c r="M42" i="23"/>
  <c r="M52" i="23"/>
  <c r="L19" i="23"/>
  <c r="F36" i="23"/>
  <c r="L80" i="23"/>
  <c r="H50" i="23"/>
  <c r="H67" i="23"/>
  <c r="L41" i="23"/>
  <c r="M36" i="23"/>
  <c r="F54" i="23"/>
  <c r="F77" i="23"/>
  <c r="G4" i="23"/>
  <c r="M18" i="23"/>
  <c r="N64" i="23"/>
  <c r="J82" i="23"/>
  <c r="E72" i="23"/>
  <c r="K68" i="23"/>
  <c r="F51" i="23"/>
  <c r="H81" i="23"/>
  <c r="F62" i="23"/>
  <c r="D13" i="23"/>
  <c r="D74" i="23"/>
  <c r="E25" i="23"/>
  <c r="J77" i="23"/>
  <c r="J69" i="23"/>
  <c r="F12" i="23"/>
  <c r="G22" i="23"/>
  <c r="M21" i="23"/>
  <c r="D43" i="23"/>
  <c r="G27" i="23"/>
  <c r="E54" i="23"/>
  <c r="E6" i="23"/>
  <c r="L54" i="23"/>
  <c r="F76" i="23"/>
  <c r="M7" i="23"/>
  <c r="J44" i="23"/>
  <c r="F60" i="23"/>
  <c r="F85" i="23"/>
  <c r="F55" i="23"/>
  <c r="L63" i="23"/>
  <c r="D71" i="23"/>
  <c r="N85" i="23"/>
  <c r="N7" i="23"/>
  <c r="G78" i="23"/>
  <c r="N54" i="23"/>
  <c r="N71" i="23"/>
  <c r="J68" i="23"/>
  <c r="K18" i="23"/>
  <c r="H5" i="23"/>
  <c r="N50" i="23"/>
  <c r="H38" i="23"/>
  <c r="F89" i="23"/>
  <c r="N76" i="23"/>
  <c r="D45" i="23"/>
  <c r="D63" i="23"/>
  <c r="M26" i="23"/>
  <c r="G60" i="23"/>
  <c r="L45" i="23"/>
  <c r="D77" i="23"/>
  <c r="L70" i="23"/>
  <c r="M40" i="23"/>
  <c r="G41" i="23"/>
  <c r="E74" i="23"/>
  <c r="D9" i="23"/>
  <c r="D41" i="23"/>
  <c r="E7" i="23"/>
  <c r="J52" i="23"/>
  <c r="J23" i="23"/>
  <c r="J37" i="23"/>
  <c r="D62" i="23"/>
  <c r="J17" i="23"/>
  <c r="E65" i="23"/>
  <c r="J58" i="23"/>
  <c r="M35" i="23"/>
  <c r="H11" i="23"/>
  <c r="F20" i="23"/>
  <c r="E47" i="23"/>
  <c r="H33" i="23"/>
  <c r="M62" i="23"/>
  <c r="K40" i="23"/>
  <c r="G88" i="23"/>
  <c r="E11" i="23"/>
  <c r="G26" i="23"/>
  <c r="K20" i="23"/>
  <c r="J55" i="23"/>
  <c r="H20" i="23"/>
  <c r="H70" i="23"/>
  <c r="E88" i="23"/>
  <c r="N28" i="23"/>
  <c r="K15" i="23"/>
  <c r="D50" i="23"/>
  <c r="G55" i="23"/>
  <c r="D64" i="23"/>
  <c r="D80" i="23"/>
  <c r="E50" i="23"/>
  <c r="K80" i="23"/>
  <c r="E89" i="23"/>
  <c r="N42" i="23"/>
  <c r="H73" i="23"/>
  <c r="L55" i="23"/>
  <c r="H45" i="23"/>
  <c r="L31" i="23"/>
  <c r="F84" i="23"/>
  <c r="M28" i="23"/>
  <c r="D72" i="23"/>
  <c r="M61" i="23"/>
  <c r="H8" i="23"/>
  <c r="K45" i="23"/>
  <c r="H24" i="23"/>
  <c r="D40" i="23"/>
  <c r="H83" i="23"/>
  <c r="G10" i="23"/>
  <c r="J26" i="23"/>
  <c r="M80" i="23"/>
  <c r="J20" i="23"/>
  <c r="F13" i="23"/>
  <c r="L21" i="23"/>
  <c r="G23" i="23"/>
  <c r="F52" i="23"/>
  <c r="G56" i="23"/>
  <c r="K17" i="23"/>
  <c r="N61" i="23"/>
  <c r="N33" i="23"/>
  <c r="J25" i="23"/>
  <c r="L67" i="23"/>
  <c r="D32" i="23"/>
  <c r="E58" i="23"/>
  <c r="K89" i="23"/>
  <c r="G31" i="23"/>
  <c r="G42" i="23"/>
  <c r="M69" i="23"/>
  <c r="N62" i="23"/>
  <c r="E5" i="23"/>
  <c r="M89" i="23"/>
  <c r="J66" i="23"/>
  <c r="N21" i="23"/>
  <c r="J86" i="23"/>
  <c r="D5" i="23"/>
  <c r="F68" i="23"/>
  <c r="J7" i="23"/>
  <c r="E18" i="23"/>
  <c r="L82" i="23"/>
  <c r="F19" i="23"/>
  <c r="D48" i="23"/>
  <c r="E45" i="23"/>
  <c r="K58" i="23"/>
  <c r="F15" i="23"/>
  <c r="G11" i="23"/>
  <c r="F8" i="23"/>
  <c r="H64" i="23"/>
  <c r="K61" i="23"/>
  <c r="K37" i="23"/>
  <c r="F9" i="23"/>
  <c r="H7" i="23"/>
  <c r="H69" i="23"/>
  <c r="J4" i="23"/>
  <c r="J22" i="23"/>
  <c r="J85" i="23"/>
  <c r="K51" i="23"/>
  <c r="L49" i="23"/>
  <c r="J28" i="23"/>
  <c r="K81" i="23"/>
  <c r="N41" i="23"/>
  <c r="M48" i="23"/>
  <c r="E26" i="23"/>
  <c r="H58" i="23"/>
  <c r="L22" i="23"/>
  <c r="M47" i="23"/>
  <c r="N74" i="23"/>
  <c r="L15" i="23"/>
  <c r="N80" i="23"/>
  <c r="K69" i="23"/>
  <c r="L56" i="23"/>
  <c r="L75" i="23"/>
  <c r="F37" i="23"/>
  <c r="M13" i="23"/>
  <c r="E4" i="23"/>
  <c r="G87" i="23"/>
  <c r="J47" i="23"/>
  <c r="M77" i="23"/>
  <c r="D8" i="23"/>
  <c r="E15" i="23"/>
  <c r="N24" i="23"/>
  <c r="M14" i="23"/>
  <c r="K65" i="23"/>
  <c r="K86" i="23"/>
  <c r="G46" i="23"/>
  <c r="D33" i="23"/>
  <c r="K8" i="23"/>
  <c r="J9" i="23"/>
  <c r="D76" i="23"/>
  <c r="J62" i="23"/>
  <c r="M49" i="23"/>
  <c r="M87" i="23"/>
  <c r="M57" i="23"/>
  <c r="M9" i="23"/>
  <c r="L78" i="23"/>
  <c r="N55" i="23"/>
  <c r="M75" i="23"/>
  <c r="J71" i="23"/>
  <c r="N25" i="23"/>
  <c r="H87" i="23"/>
  <c r="F6" i="23"/>
  <c r="L5" i="23"/>
  <c r="E17" i="23"/>
  <c r="K24" i="23"/>
  <c r="H37" i="23"/>
  <c r="G53" i="23"/>
  <c r="N79" i="23"/>
  <c r="D60" i="23"/>
  <c r="F43" i="23"/>
  <c r="L77" i="23"/>
  <c r="H46" i="23"/>
  <c r="H30" i="23"/>
  <c r="H13" i="23"/>
  <c r="G13" i="23"/>
  <c r="E31" i="23"/>
  <c r="N31" i="23"/>
  <c r="F59" i="23"/>
  <c r="G18" i="23"/>
  <c r="F82" i="23"/>
  <c r="N6" i="23"/>
  <c r="H72" i="23"/>
  <c r="H15" i="23"/>
  <c r="J48" i="23"/>
  <c r="K56" i="23"/>
  <c r="E66" i="23"/>
  <c r="F70" i="23"/>
  <c r="F45" i="23"/>
  <c r="D16" i="23"/>
  <c r="E44" i="23"/>
  <c r="H77" i="23"/>
  <c r="F39" i="23"/>
  <c r="L14" i="23"/>
  <c r="J74" i="23"/>
  <c r="E9" i="23"/>
  <c r="K76" i="23"/>
  <c r="J50" i="23"/>
  <c r="H19" i="23"/>
  <c r="N18" i="23"/>
  <c r="N60" i="23"/>
  <c r="F11" i="23"/>
  <c r="E19" i="23"/>
  <c r="L84" i="23"/>
  <c r="E59" i="23"/>
  <c r="G61" i="23"/>
  <c r="G38" i="23"/>
  <c r="G49" i="23"/>
  <c r="F28" i="23"/>
  <c r="N63" i="23"/>
  <c r="H88" i="23"/>
  <c r="N34" i="23"/>
  <c r="E85" i="23"/>
  <c r="F65" i="23"/>
  <c r="M43" i="23"/>
  <c r="H74" i="23"/>
  <c r="L50" i="23"/>
  <c r="G52" i="23"/>
  <c r="E23" i="23"/>
  <c r="N68" i="23"/>
  <c r="N8" i="23"/>
  <c r="D54" i="23"/>
  <c r="J64" i="23"/>
  <c r="L12" i="23"/>
  <c r="K42" i="23"/>
  <c r="M32" i="23"/>
  <c r="G45" i="23"/>
  <c r="L39" i="23"/>
  <c r="M31" i="23"/>
  <c r="M79" i="23"/>
  <c r="M6" i="23"/>
  <c r="F48" i="23"/>
  <c r="L11" i="23"/>
  <c r="N82" i="23"/>
  <c r="E63" i="23"/>
  <c r="N57" i="23"/>
  <c r="G15" i="23"/>
  <c r="E42" i="23"/>
  <c r="M37" i="23"/>
  <c r="D37" i="23"/>
  <c r="E32" i="23"/>
  <c r="G57" i="23"/>
  <c r="E53" i="23"/>
  <c r="H25" i="23"/>
  <c r="L81" i="23"/>
  <c r="M53" i="23"/>
  <c r="D61" i="23"/>
  <c r="J11" i="23"/>
  <c r="E56" i="23"/>
  <c r="L32" i="23"/>
  <c r="E8" i="23"/>
  <c r="G75" i="23"/>
  <c r="N13" i="23"/>
  <c r="L27" i="23"/>
  <c r="E38" i="23"/>
  <c r="L36" i="23"/>
  <c r="L58" i="23"/>
  <c r="M58" i="23"/>
  <c r="M33" i="23"/>
  <c r="K21" i="23"/>
  <c r="E67" i="23"/>
  <c r="D85" i="23"/>
  <c r="G67" i="23"/>
  <c r="H49" i="23"/>
  <c r="G24" i="23"/>
  <c r="E57" i="23"/>
  <c r="L43" i="23"/>
  <c r="F47" i="23"/>
  <c r="D51" i="23"/>
  <c r="J24" i="23"/>
  <c r="M45" i="23"/>
  <c r="G81" i="23"/>
  <c r="H82" i="23"/>
  <c r="G34" i="23"/>
  <c r="E69" i="23"/>
  <c r="L73" i="23"/>
  <c r="J36" i="23"/>
  <c r="L87" i="23"/>
  <c r="E21" i="23"/>
  <c r="D82" i="23"/>
  <c r="G59" i="23"/>
  <c r="D23" i="23"/>
  <c r="H76" i="23"/>
  <c r="K9" i="23"/>
  <c r="K77" i="23"/>
  <c r="G63" i="23"/>
  <c r="N15" i="23"/>
  <c r="K5" i="23"/>
  <c r="M70" i="23"/>
  <c r="M23" i="23"/>
  <c r="D19" i="23"/>
  <c r="H35" i="23"/>
  <c r="M39" i="23"/>
  <c r="K12" i="23"/>
  <c r="J87" i="23"/>
  <c r="H71" i="23"/>
  <c r="H63" i="23"/>
  <c r="E68" i="23"/>
  <c r="L24" i="23"/>
  <c r="L83" i="23"/>
  <c r="H40" i="23"/>
  <c r="F73" i="23"/>
  <c r="L20" i="23"/>
  <c r="N20" i="23"/>
  <c r="L16" i="23"/>
  <c r="J6" i="23"/>
  <c r="D26" i="23"/>
  <c r="J53" i="23"/>
  <c r="E60" i="23"/>
  <c r="F21" i="23"/>
  <c r="D10" i="23"/>
  <c r="D67" i="23"/>
  <c r="H44" i="23"/>
  <c r="M82" i="23"/>
  <c r="K35" i="23"/>
  <c r="F79" i="23"/>
  <c r="G30" i="23"/>
  <c r="G39" i="23"/>
  <c r="L57" i="23"/>
  <c r="D70" i="23"/>
  <c r="N10" i="23"/>
  <c r="D34" i="23"/>
  <c r="D55" i="23"/>
  <c r="L69" i="23"/>
  <c r="H22" i="23"/>
  <c r="J70" i="23"/>
  <c r="F81" i="23"/>
  <c r="M67" i="23"/>
  <c r="K33" i="23"/>
  <c r="D6" i="23"/>
  <c r="F61" i="23"/>
  <c r="E10" i="23"/>
  <c r="M86" i="23"/>
  <c r="L38" i="23"/>
  <c r="L42" i="23"/>
  <c r="N87" i="23"/>
  <c r="J39" i="23"/>
  <c r="D7" i="23"/>
  <c r="E62" i="23"/>
  <c r="H85" i="23"/>
  <c r="J32" i="23"/>
  <c r="F16" i="23"/>
  <c r="F63" i="23"/>
  <c r="G47" i="23"/>
  <c r="M46" i="23"/>
  <c r="H78" i="23"/>
  <c r="H36" i="23"/>
  <c r="F78" i="23"/>
  <c r="L17" i="23"/>
  <c r="J73" i="23"/>
  <c r="L47" i="23"/>
  <c r="M5" i="23"/>
  <c r="G44" i="23"/>
  <c r="F67" i="23"/>
  <c r="N26" i="23"/>
  <c r="F17" i="23"/>
  <c r="K26" i="23"/>
  <c r="M20" i="23"/>
  <c r="G66" i="23"/>
  <c r="E51" i="23"/>
  <c r="J83" i="23"/>
  <c r="M38" i="23"/>
  <c r="F22" i="23"/>
  <c r="D78" i="23"/>
  <c r="J57" i="23"/>
  <c r="M54" i="23"/>
  <c r="J15" i="23"/>
  <c r="E46" i="23"/>
  <c r="J72" i="23"/>
  <c r="L48" i="23"/>
  <c r="M55" i="23"/>
  <c r="N16" i="23"/>
  <c r="H31" i="23"/>
  <c r="D18" i="23"/>
  <c r="G64" i="23"/>
  <c r="D20" i="23"/>
  <c r="D12" i="23"/>
  <c r="M74" i="23"/>
  <c r="H14" i="23"/>
  <c r="E82" i="23"/>
  <c r="L89" i="23"/>
  <c r="K53" i="23"/>
  <c r="E12" i="23"/>
  <c r="G6" i="23"/>
  <c r="K14" i="23"/>
  <c r="K44" i="23"/>
  <c r="K10" i="23"/>
  <c r="N83" i="23"/>
  <c r="M84" i="23"/>
  <c r="G43" i="23"/>
  <c r="N35" i="23"/>
  <c r="N58" i="23"/>
  <c r="H48" i="23"/>
  <c r="F5" i="23"/>
  <c r="D87" i="23"/>
  <c r="K84" i="23"/>
  <c r="E64" i="23"/>
  <c r="N46" i="23"/>
  <c r="N12" i="23"/>
  <c r="H89" i="23"/>
  <c r="H61" i="23"/>
  <c r="E75" i="23"/>
  <c r="L74" i="23"/>
  <c r="F71" i="23"/>
  <c r="H54" i="23"/>
  <c r="M78" i="23"/>
  <c r="J51" i="23"/>
  <c r="N22" i="23"/>
  <c r="L13" i="23"/>
  <c r="E39" i="23"/>
  <c r="N78" i="23"/>
  <c r="J45" i="23"/>
  <c r="E86" i="23"/>
  <c r="N14" i="23"/>
  <c r="E20" i="23"/>
  <c r="J18" i="23"/>
  <c r="L44" i="23"/>
  <c r="F46" i="23"/>
  <c r="N66" i="23"/>
  <c r="M81" i="23"/>
  <c r="E36" i="23"/>
  <c r="L10" i="23"/>
  <c r="H32" i="23"/>
  <c r="E29" i="23"/>
  <c r="F41" i="23"/>
  <c r="F64" i="23"/>
  <c r="M34" i="23"/>
  <c r="N73" i="23"/>
  <c r="L35" i="23"/>
  <c r="G51" i="23"/>
  <c r="N84" i="23"/>
  <c r="M17" i="23"/>
  <c r="E43" i="23"/>
  <c r="K25" i="23"/>
  <c r="E33" i="23"/>
  <c r="L64" i="23"/>
  <c r="K70" i="23"/>
  <c r="F58" i="23"/>
  <c r="K82" i="23"/>
  <c r="M68" i="23"/>
  <c r="G48" i="23"/>
  <c r="H41" i="23"/>
  <c r="J21" i="23"/>
  <c r="F27" i="23"/>
  <c r="J41" i="23"/>
  <c r="N39" i="23"/>
  <c r="K4" i="23"/>
  <c r="L68" i="23"/>
  <c r="L65" i="23"/>
  <c r="K43" i="23"/>
  <c r="D30" i="23"/>
  <c r="M41" i="23"/>
  <c r="E80" i="23"/>
  <c r="H79" i="23"/>
  <c r="F74" i="23"/>
  <c r="D84" i="23"/>
  <c r="H80" i="23"/>
  <c r="M30" i="23"/>
  <c r="N29" i="23"/>
  <c r="E35" i="23"/>
  <c r="D35" i="23"/>
  <c r="F49" i="23"/>
  <c r="L61" i="23"/>
  <c r="M63" i="23"/>
  <c r="D25" i="23"/>
  <c r="J59" i="23"/>
  <c r="J54" i="23"/>
  <c r="F83" i="23"/>
  <c r="L8" i="23"/>
  <c r="F10" i="23"/>
  <c r="J10" i="23"/>
  <c r="M73" i="23"/>
  <c r="K16" i="23"/>
  <c r="J38" i="23"/>
  <c r="K88" i="23"/>
  <c r="K60" i="23"/>
  <c r="M71" i="23"/>
  <c r="G40" i="23"/>
  <c r="G65" i="23"/>
  <c r="J14" i="23"/>
  <c r="N43" i="23"/>
  <c r="L33" i="23"/>
  <c r="D38" i="23"/>
  <c r="J30" i="23"/>
  <c r="H75" i="23"/>
  <c r="J79" i="23"/>
  <c r="K85" i="23"/>
  <c r="D56" i="23"/>
  <c r="F14" i="23"/>
  <c r="K71" i="23"/>
  <c r="D68" i="23"/>
  <c r="M27" i="23"/>
  <c r="F87" i="23"/>
  <c r="N32" i="23"/>
  <c r="G85" i="23"/>
  <c r="K48" i="23"/>
  <c r="D15" i="23"/>
  <c r="L25" i="23"/>
  <c r="E87" i="23"/>
  <c r="D73" i="23"/>
  <c r="J63" i="23"/>
  <c r="L60" i="23"/>
  <c r="F29" i="16"/>
  <c r="K29" i="16"/>
  <c r="D29" i="16"/>
  <c r="J29" i="16"/>
  <c r="M29" i="16"/>
  <c r="G29" i="16"/>
  <c r="L29" i="16"/>
  <c r="C29" i="16"/>
  <c r="E29" i="16"/>
  <c r="I29" i="16"/>
  <c r="D8" i="1"/>
  <c r="C11" i="1"/>
  <c r="J36" i="16" l="1"/>
  <c r="J50" i="16" s="1"/>
  <c r="J52" i="16" s="1"/>
  <c r="J33" i="15" s="1"/>
  <c r="K43" i="16"/>
  <c r="K45" i="16" s="1"/>
  <c r="K26" i="15" s="1"/>
  <c r="K31" i="16"/>
  <c r="K12" i="15" s="1"/>
  <c r="E31" i="16"/>
  <c r="E12" i="15" s="1"/>
  <c r="E43" i="16"/>
  <c r="E45" i="16" s="1"/>
  <c r="E26" i="15" s="1"/>
  <c r="L43" i="16"/>
  <c r="L45" i="16" s="1"/>
  <c r="L26" i="15" s="1"/>
  <c r="L31" i="16"/>
  <c r="L12" i="15" s="1"/>
  <c r="C36" i="16"/>
  <c r="G31" i="16"/>
  <c r="G12" i="15" s="1"/>
  <c r="G43" i="16"/>
  <c r="G45" i="16" s="1"/>
  <c r="G26" i="15" s="1"/>
  <c r="I31" i="16"/>
  <c r="I12" i="15" s="1"/>
  <c r="I43" i="16"/>
  <c r="I45" i="16" s="1"/>
  <c r="I26" i="15" s="1"/>
  <c r="G36" i="16"/>
  <c r="O29" i="16"/>
  <c r="O31" i="16" s="1"/>
  <c r="C31" i="16"/>
  <c r="C12" i="15" s="1"/>
  <c r="C43" i="16"/>
  <c r="C45" i="16" s="1"/>
  <c r="C26" i="15" s="1"/>
  <c r="D36" i="16"/>
  <c r="F31" i="16"/>
  <c r="F12" i="15" s="1"/>
  <c r="F43" i="16"/>
  <c r="F45" i="16" s="1"/>
  <c r="F26" i="15" s="1"/>
  <c r="M36" i="16"/>
  <c r="K36" i="16"/>
  <c r="M31" i="16"/>
  <c r="M12" i="15" s="1"/>
  <c r="M43" i="16"/>
  <c r="M45" i="16" s="1"/>
  <c r="M26" i="15" s="1"/>
  <c r="J43" i="16"/>
  <c r="J45" i="16" s="1"/>
  <c r="J26" i="15" s="1"/>
  <c r="J31" i="16"/>
  <c r="J12" i="15" s="1"/>
  <c r="D43" i="16"/>
  <c r="D45" i="16" s="1"/>
  <c r="D26" i="15" s="1"/>
  <c r="D31" i="16"/>
  <c r="D12" i="15" s="1"/>
  <c r="I36" i="16"/>
  <c r="F36" i="16"/>
  <c r="E36" i="16"/>
  <c r="L36" i="16"/>
  <c r="D15" i="1"/>
  <c r="C12" i="1"/>
  <c r="C13" i="1"/>
  <c r="C14" i="1" s="1"/>
  <c r="J38" i="16" l="1"/>
  <c r="J19" i="15" s="1"/>
  <c r="O12" i="15"/>
  <c r="L50" i="16"/>
  <c r="L52" i="16" s="1"/>
  <c r="L33" i="15" s="1"/>
  <c r="L38" i="16"/>
  <c r="L19" i="15" s="1"/>
  <c r="K50" i="16"/>
  <c r="K52" i="16" s="1"/>
  <c r="K33" i="15" s="1"/>
  <c r="K38" i="16"/>
  <c r="K19" i="15" s="1"/>
  <c r="I50" i="16"/>
  <c r="I52" i="16" s="1"/>
  <c r="I33" i="15" s="1"/>
  <c r="I38" i="16"/>
  <c r="I19" i="15" s="1"/>
  <c r="C50" i="16"/>
  <c r="C52" i="16" s="1"/>
  <c r="C33" i="15" s="1"/>
  <c r="C38" i="16"/>
  <c r="C19" i="15" s="1"/>
  <c r="O36" i="16"/>
  <c r="O38" i="16" s="1"/>
  <c r="E50" i="16"/>
  <c r="E52" i="16" s="1"/>
  <c r="E33" i="15" s="1"/>
  <c r="E38" i="16"/>
  <c r="E19" i="15" s="1"/>
  <c r="F50" i="16"/>
  <c r="F52" i="16" s="1"/>
  <c r="F33" i="15" s="1"/>
  <c r="F38" i="16"/>
  <c r="F19" i="15" s="1"/>
  <c r="G50" i="16"/>
  <c r="G52" i="16" s="1"/>
  <c r="G33" i="15" s="1"/>
  <c r="G38" i="16"/>
  <c r="G19" i="15" s="1"/>
  <c r="M50" i="16"/>
  <c r="M52" i="16" s="1"/>
  <c r="M33" i="15" s="1"/>
  <c r="M38" i="16"/>
  <c r="M19" i="15" s="1"/>
  <c r="D50" i="16"/>
  <c r="D52" i="16" s="1"/>
  <c r="D33" i="15" s="1"/>
  <c r="D38" i="16"/>
  <c r="D19" i="15" s="1"/>
  <c r="G89" i="11"/>
  <c r="J88" i="11"/>
  <c r="L87" i="11"/>
  <c r="N86" i="11"/>
  <c r="E86" i="11"/>
  <c r="G85" i="11"/>
  <c r="J84" i="11"/>
  <c r="L83" i="11"/>
  <c r="N82" i="11"/>
  <c r="E82" i="11"/>
  <c r="G81" i="11"/>
  <c r="J80" i="11"/>
  <c r="L79" i="11"/>
  <c r="N78" i="11"/>
  <c r="E78" i="11"/>
  <c r="G77" i="11"/>
  <c r="J76" i="11"/>
  <c r="L75" i="11"/>
  <c r="N74" i="11"/>
  <c r="E74" i="11"/>
  <c r="G73" i="11"/>
  <c r="J72" i="11"/>
  <c r="L71" i="11"/>
  <c r="N70" i="11"/>
  <c r="E70" i="11"/>
  <c r="G69" i="11"/>
  <c r="J68" i="11"/>
  <c r="L67" i="11"/>
  <c r="N66" i="11"/>
  <c r="E66" i="11"/>
  <c r="G65" i="11"/>
  <c r="J64" i="11"/>
  <c r="L63" i="11"/>
  <c r="N62" i="11"/>
  <c r="E62" i="11"/>
  <c r="G61" i="11"/>
  <c r="J60" i="11"/>
  <c r="L59" i="11"/>
  <c r="N58" i="11"/>
  <c r="E58" i="11"/>
  <c r="G57" i="11"/>
  <c r="J56" i="11"/>
  <c r="L55" i="11"/>
  <c r="N54" i="11"/>
  <c r="E54" i="11"/>
  <c r="G53" i="11"/>
  <c r="F89" i="11"/>
  <c r="H88" i="11"/>
  <c r="K87" i="11"/>
  <c r="M86" i="11"/>
  <c r="D86" i="11"/>
  <c r="F85" i="11"/>
  <c r="H84" i="11"/>
  <c r="K83" i="11"/>
  <c r="M82" i="11"/>
  <c r="D82" i="11"/>
  <c r="F81" i="11"/>
  <c r="H80" i="11"/>
  <c r="K79" i="11"/>
  <c r="M78" i="11"/>
  <c r="D78" i="11"/>
  <c r="F77" i="11"/>
  <c r="H76" i="11"/>
  <c r="K75" i="11"/>
  <c r="M74" i="11"/>
  <c r="D74" i="11"/>
  <c r="F73" i="11"/>
  <c r="H72" i="11"/>
  <c r="K71" i="11"/>
  <c r="M70" i="11"/>
  <c r="D70" i="11"/>
  <c r="F69" i="11"/>
  <c r="H68" i="11"/>
  <c r="K67" i="11"/>
  <c r="M66" i="11"/>
  <c r="D66" i="11"/>
  <c r="F65" i="11"/>
  <c r="H64" i="11"/>
  <c r="K63" i="11"/>
  <c r="M62" i="11"/>
  <c r="D62" i="11"/>
  <c r="F61" i="11"/>
  <c r="H60" i="11"/>
  <c r="K59" i="11"/>
  <c r="M58" i="11"/>
  <c r="D58" i="11"/>
  <c r="F57" i="11"/>
  <c r="H56" i="11"/>
  <c r="K55" i="11"/>
  <c r="M54" i="11"/>
  <c r="D54" i="11"/>
  <c r="L89" i="11"/>
  <c r="N88" i="11"/>
  <c r="E88" i="11"/>
  <c r="G87" i="11"/>
  <c r="J86" i="11"/>
  <c r="L85" i="11"/>
  <c r="N84" i="11"/>
  <c r="E84" i="11"/>
  <c r="G83" i="11"/>
  <c r="J82" i="11"/>
  <c r="L81" i="11"/>
  <c r="N80" i="11"/>
  <c r="E80" i="11"/>
  <c r="G79" i="11"/>
  <c r="J78" i="11"/>
  <c r="L77" i="11"/>
  <c r="N76" i="11"/>
  <c r="E76" i="11"/>
  <c r="G75" i="11"/>
  <c r="J74" i="11"/>
  <c r="L73" i="11"/>
  <c r="N72" i="11"/>
  <c r="E72" i="11"/>
  <c r="G71" i="11"/>
  <c r="J70" i="11"/>
  <c r="L69" i="11"/>
  <c r="N68" i="11"/>
  <c r="E68" i="11"/>
  <c r="G67" i="11"/>
  <c r="J66" i="11"/>
  <c r="L65" i="11"/>
  <c r="N64" i="11"/>
  <c r="E64" i="11"/>
  <c r="G63" i="11"/>
  <c r="J62" i="11"/>
  <c r="L61" i="11"/>
  <c r="N60" i="11"/>
  <c r="E60" i="11"/>
  <c r="G59" i="11"/>
  <c r="J58" i="11"/>
  <c r="L57" i="11"/>
  <c r="N56" i="11"/>
  <c r="E56" i="11"/>
  <c r="G55" i="11"/>
  <c r="J54" i="11"/>
  <c r="L53" i="11"/>
  <c r="N52" i="11"/>
  <c r="E52" i="11"/>
  <c r="G51" i="11"/>
  <c r="J50" i="11"/>
  <c r="L49" i="11"/>
  <c r="N48" i="11"/>
  <c r="E48" i="11"/>
  <c r="G47" i="11"/>
  <c r="J46" i="11"/>
  <c r="L45" i="11"/>
  <c r="N44" i="11"/>
  <c r="E44" i="11"/>
  <c r="G43" i="11"/>
  <c r="J42" i="11"/>
  <c r="L41" i="11"/>
  <c r="N40" i="11"/>
  <c r="E40" i="11"/>
  <c r="G39" i="11"/>
  <c r="J38" i="11"/>
  <c r="L37" i="11"/>
  <c r="N36" i="11"/>
  <c r="E36" i="11"/>
  <c r="K89" i="11"/>
  <c r="G88" i="11"/>
  <c r="E87" i="11"/>
  <c r="M85" i="11"/>
  <c r="K84" i="11"/>
  <c r="F83" i="11"/>
  <c r="N81" i="11"/>
  <c r="L80" i="11"/>
  <c r="H79" i="11"/>
  <c r="F78" i="11"/>
  <c r="M76" i="11"/>
  <c r="J75" i="11"/>
  <c r="G74" i="11"/>
  <c r="D73" i="11"/>
  <c r="M71" i="11"/>
  <c r="H70" i="11"/>
  <c r="E69" i="11"/>
  <c r="N67" i="11"/>
  <c r="K66" i="11"/>
  <c r="H65" i="11"/>
  <c r="D64" i="11"/>
  <c r="L62" i="11"/>
  <c r="J61" i="11"/>
  <c r="F60" i="11"/>
  <c r="D59" i="11"/>
  <c r="K57" i="11"/>
  <c r="G56" i="11"/>
  <c r="E55" i="11"/>
  <c r="M53" i="11"/>
  <c r="L52" i="11"/>
  <c r="M51" i="11"/>
  <c r="N50" i="11"/>
  <c r="D50" i="11"/>
  <c r="E49" i="11"/>
  <c r="F48" i="11"/>
  <c r="F47" i="11"/>
  <c r="G46" i="11"/>
  <c r="H45" i="11"/>
  <c r="J44" i="11"/>
  <c r="K43" i="11"/>
  <c r="L42" i="11"/>
  <c r="M41" i="11"/>
  <c r="M40" i="11"/>
  <c r="N39" i="11"/>
  <c r="D39" i="11"/>
  <c r="E38" i="11"/>
  <c r="F37" i="11"/>
  <c r="G36" i="11"/>
  <c r="H35" i="11"/>
  <c r="K34" i="11"/>
  <c r="M33" i="11"/>
  <c r="D33" i="11"/>
  <c r="F32" i="11"/>
  <c r="H31" i="11"/>
  <c r="K30" i="11"/>
  <c r="M29" i="11"/>
  <c r="D29" i="11"/>
  <c r="F28" i="11"/>
  <c r="H27" i="11"/>
  <c r="K26" i="11"/>
  <c r="M25" i="11"/>
  <c r="D25" i="11"/>
  <c r="F24" i="11"/>
  <c r="H23" i="11"/>
  <c r="K22" i="11"/>
  <c r="M21" i="11"/>
  <c r="D21" i="11"/>
  <c r="F20" i="11"/>
  <c r="H19" i="11"/>
  <c r="K18" i="11"/>
  <c r="M17" i="11"/>
  <c r="D17" i="11"/>
  <c r="F16" i="11"/>
  <c r="H15" i="11"/>
  <c r="K14" i="11"/>
  <c r="M13" i="11"/>
  <c r="D13" i="11"/>
  <c r="F12" i="11"/>
  <c r="H11" i="11"/>
  <c r="K10" i="11"/>
  <c r="M9" i="11"/>
  <c r="D9" i="11"/>
  <c r="F8" i="11"/>
  <c r="H7" i="11"/>
  <c r="K6" i="11"/>
  <c r="M5" i="11"/>
  <c r="D5" i="11"/>
  <c r="F4" i="11"/>
  <c r="J89" i="11"/>
  <c r="F88" i="11"/>
  <c r="D87" i="11"/>
  <c r="K85" i="11"/>
  <c r="G84" i="11"/>
  <c r="E83" i="11"/>
  <c r="M81" i="11"/>
  <c r="K80" i="11"/>
  <c r="F79" i="11"/>
  <c r="N77" i="11"/>
  <c r="L76" i="11"/>
  <c r="H75" i="11"/>
  <c r="F74" i="11"/>
  <c r="M72" i="11"/>
  <c r="J71" i="11"/>
  <c r="G70" i="11"/>
  <c r="D69" i="11"/>
  <c r="M67" i="11"/>
  <c r="H66" i="11"/>
  <c r="E65" i="11"/>
  <c r="N63" i="11"/>
  <c r="K62" i="11"/>
  <c r="H61" i="11"/>
  <c r="D60" i="11"/>
  <c r="L58" i="11"/>
  <c r="J57" i="11"/>
  <c r="F56" i="11"/>
  <c r="D55" i="11"/>
  <c r="K53" i="11"/>
  <c r="K52" i="11"/>
  <c r="L51" i="11"/>
  <c r="M50" i="11"/>
  <c r="N49" i="11"/>
  <c r="D49" i="11"/>
  <c r="D48" i="11"/>
  <c r="E47" i="11"/>
  <c r="F46" i="11"/>
  <c r="G45" i="11"/>
  <c r="H44" i="11"/>
  <c r="J43" i="11"/>
  <c r="K42" i="11"/>
  <c r="K41" i="11"/>
  <c r="L40" i="11"/>
  <c r="M39" i="11"/>
  <c r="N38" i="11"/>
  <c r="D38" i="11"/>
  <c r="E37" i="11"/>
  <c r="F36" i="11"/>
  <c r="G35" i="11"/>
  <c r="J34" i="11"/>
  <c r="L33" i="11"/>
  <c r="N32" i="11"/>
  <c r="E32" i="11"/>
  <c r="G31" i="11"/>
  <c r="J30" i="11"/>
  <c r="L29" i="11"/>
  <c r="N28" i="11"/>
  <c r="E28" i="11"/>
  <c r="G27" i="11"/>
  <c r="J26" i="11"/>
  <c r="L25" i="11"/>
  <c r="N24" i="11"/>
  <c r="E24" i="11"/>
  <c r="G23" i="11"/>
  <c r="J22" i="11"/>
  <c r="L21" i="11"/>
  <c r="N20" i="11"/>
  <c r="E20" i="11"/>
  <c r="G19" i="11"/>
  <c r="J18" i="11"/>
  <c r="L17" i="11"/>
  <c r="N16" i="11"/>
  <c r="E16" i="11"/>
  <c r="G15" i="11"/>
  <c r="J14" i="11"/>
  <c r="L13" i="11"/>
  <c r="N12" i="11"/>
  <c r="E12" i="11"/>
  <c r="G11" i="11"/>
  <c r="J10" i="11"/>
  <c r="L9" i="11"/>
  <c r="N8" i="11"/>
  <c r="E8" i="11"/>
  <c r="G7" i="11"/>
  <c r="J6" i="11"/>
  <c r="L5" i="11"/>
  <c r="N4" i="11"/>
  <c r="E4" i="11"/>
  <c r="D89" i="11"/>
  <c r="M87" i="11"/>
  <c r="H86" i="11"/>
  <c r="E85" i="11"/>
  <c r="N83" i="11"/>
  <c r="K82" i="11"/>
  <c r="H81" i="11"/>
  <c r="D80" i="11"/>
  <c r="L78" i="11"/>
  <c r="J77" i="11"/>
  <c r="F76" i="11"/>
  <c r="D75" i="11"/>
  <c r="K73" i="11"/>
  <c r="G72" i="11"/>
  <c r="E71" i="11"/>
  <c r="M69" i="11"/>
  <c r="K68" i="11"/>
  <c r="F67" i="11"/>
  <c r="N65" i="11"/>
  <c r="L64" i="11"/>
  <c r="H63" i="11"/>
  <c r="F62" i="11"/>
  <c r="M60" i="11"/>
  <c r="J59" i="11"/>
  <c r="G58" i="11"/>
  <c r="D57" i="11"/>
  <c r="M55" i="11"/>
  <c r="H54" i="11"/>
  <c r="F53" i="11"/>
  <c r="G52" i="11"/>
  <c r="H51" i="11"/>
  <c r="H50" i="11"/>
  <c r="J49" i="11"/>
  <c r="K48" i="11"/>
  <c r="L47" i="11"/>
  <c r="M46" i="11"/>
  <c r="N45" i="11"/>
  <c r="D45" i="11"/>
  <c r="D44" i="11"/>
  <c r="E43" i="11"/>
  <c r="F42" i="11"/>
  <c r="G41" i="11"/>
  <c r="H40" i="11"/>
  <c r="J39" i="11"/>
  <c r="K38" i="11"/>
  <c r="K37" i="11"/>
  <c r="L36" i="11"/>
  <c r="M35" i="11"/>
  <c r="D35" i="11"/>
  <c r="F34" i="11"/>
  <c r="H33" i="11"/>
  <c r="K32" i="11"/>
  <c r="M31" i="11"/>
  <c r="D31" i="11"/>
  <c r="F30" i="11"/>
  <c r="H29" i="11"/>
  <c r="K28" i="11"/>
  <c r="M27" i="11"/>
  <c r="D27" i="11"/>
  <c r="F26" i="11"/>
  <c r="H25" i="11"/>
  <c r="K24" i="11"/>
  <c r="M23" i="11"/>
  <c r="D23" i="11"/>
  <c r="F22" i="11"/>
  <c r="H21" i="11"/>
  <c r="K20" i="11"/>
  <c r="M19" i="11"/>
  <c r="D19" i="11"/>
  <c r="F18" i="11"/>
  <c r="H17" i="11"/>
  <c r="K16" i="11"/>
  <c r="M15" i="11"/>
  <c r="D15" i="11"/>
  <c r="F14" i="11"/>
  <c r="H13" i="11"/>
  <c r="K12" i="11"/>
  <c r="M11" i="11"/>
  <c r="D11" i="11"/>
  <c r="F10" i="11"/>
  <c r="H9" i="11"/>
  <c r="K8" i="11"/>
  <c r="M7" i="11"/>
  <c r="D7" i="11"/>
  <c r="F6" i="11"/>
  <c r="H5" i="11"/>
  <c r="K4" i="11"/>
  <c r="M88" i="11"/>
  <c r="J87" i="11"/>
  <c r="G86" i="11"/>
  <c r="D85" i="11"/>
  <c r="M83" i="11"/>
  <c r="H82" i="11"/>
  <c r="E81" i="11"/>
  <c r="N79" i="11"/>
  <c r="K78" i="11"/>
  <c r="H77" i="11"/>
  <c r="D76" i="11"/>
  <c r="L74" i="11"/>
  <c r="J73" i="11"/>
  <c r="F72" i="11"/>
  <c r="D71" i="11"/>
  <c r="K69" i="11"/>
  <c r="G68" i="11"/>
  <c r="E67" i="11"/>
  <c r="M65" i="11"/>
  <c r="K64" i="11"/>
  <c r="F63" i="11"/>
  <c r="N61" i="11"/>
  <c r="L60" i="11"/>
  <c r="H59" i="11"/>
  <c r="F58" i="11"/>
  <c r="M56" i="11"/>
  <c r="J55" i="11"/>
  <c r="G54" i="11"/>
  <c r="E53" i="11"/>
  <c r="F52" i="11"/>
  <c r="F51" i="11"/>
  <c r="G50" i="11"/>
  <c r="H49" i="11"/>
  <c r="J48" i="11"/>
  <c r="K47" i="11"/>
  <c r="L46" i="11"/>
  <c r="M45" i="11"/>
  <c r="L88" i="11"/>
  <c r="F86" i="11"/>
  <c r="J83" i="11"/>
  <c r="D81" i="11"/>
  <c r="H78" i="11"/>
  <c r="N75" i="11"/>
  <c r="H73" i="11"/>
  <c r="L70" i="11"/>
  <c r="F68" i="11"/>
  <c r="K65" i="11"/>
  <c r="E63" i="11"/>
  <c r="K60" i="11"/>
  <c r="N57" i="11"/>
  <c r="H55" i="11"/>
  <c r="D53" i="11"/>
  <c r="E51" i="11"/>
  <c r="G49" i="11"/>
  <c r="J47" i="11"/>
  <c r="K45" i="11"/>
  <c r="F44" i="11"/>
  <c r="M42" i="11"/>
  <c r="F41" i="11"/>
  <c r="L39" i="11"/>
  <c r="G38" i="11"/>
  <c r="M36" i="11"/>
  <c r="J35" i="11"/>
  <c r="E34" i="11"/>
  <c r="M32" i="11"/>
  <c r="K31" i="11"/>
  <c r="G30" i="11"/>
  <c r="E29" i="11"/>
  <c r="L27" i="11"/>
  <c r="H26" i="11"/>
  <c r="F25" i="11"/>
  <c r="N23" i="11"/>
  <c r="L22" i="11"/>
  <c r="G21" i="11"/>
  <c r="D20" i="11"/>
  <c r="M18" i="11"/>
  <c r="J17" i="11"/>
  <c r="G16" i="11"/>
  <c r="N14" i="11"/>
  <c r="K13" i="11"/>
  <c r="H12" i="11"/>
  <c r="E11" i="11"/>
  <c r="N9" i="11"/>
  <c r="J8" i="11"/>
  <c r="F7" i="11"/>
  <c r="D6" i="11"/>
  <c r="L4" i="11"/>
  <c r="J85" i="11"/>
  <c r="G80" i="11"/>
  <c r="F75" i="11"/>
  <c r="F70" i="11"/>
  <c r="D65" i="11"/>
  <c r="N59" i="11"/>
  <c r="L54" i="11"/>
  <c r="L50" i="11"/>
  <c r="D47" i="11"/>
  <c r="K88" i="11"/>
  <c r="N85" i="11"/>
  <c r="H83" i="11"/>
  <c r="M80" i="11"/>
  <c r="G78" i="11"/>
  <c r="M75" i="11"/>
  <c r="E73" i="11"/>
  <c r="K70" i="11"/>
  <c r="D68" i="11"/>
  <c r="J65" i="11"/>
  <c r="D63" i="11"/>
  <c r="G60" i="11"/>
  <c r="M57" i="11"/>
  <c r="F55" i="11"/>
  <c r="M52" i="11"/>
  <c r="D51" i="11"/>
  <c r="F49" i="11"/>
  <c r="H47" i="11"/>
  <c r="J45" i="11"/>
  <c r="N43" i="11"/>
  <c r="H42" i="11"/>
  <c r="E41" i="11"/>
  <c r="K39" i="11"/>
  <c r="F38" i="11"/>
  <c r="K36" i="11"/>
  <c r="F35" i="11"/>
  <c r="D34" i="11"/>
  <c r="L32" i="11"/>
  <c r="J31" i="11"/>
  <c r="E30" i="11"/>
  <c r="M28" i="11"/>
  <c r="K27" i="11"/>
  <c r="G26" i="11"/>
  <c r="E25" i="11"/>
  <c r="L23" i="11"/>
  <c r="H22" i="11"/>
  <c r="F21" i="11"/>
  <c r="N19" i="11"/>
  <c r="L18" i="11"/>
  <c r="G17" i="11"/>
  <c r="D16" i="11"/>
  <c r="M14" i="11"/>
  <c r="J13" i="11"/>
  <c r="G12" i="11"/>
  <c r="N10" i="11"/>
  <c r="K9" i="11"/>
  <c r="H8" i="11"/>
  <c r="E7" i="11"/>
  <c r="N5" i="11"/>
  <c r="J4" i="11"/>
  <c r="D88" i="11"/>
  <c r="D83" i="11"/>
  <c r="M77" i="11"/>
  <c r="L72" i="11"/>
  <c r="J67" i="11"/>
  <c r="H62" i="11"/>
  <c r="H57" i="11"/>
  <c r="J52" i="11"/>
  <c r="M48" i="11"/>
  <c r="N87" i="11"/>
  <c r="H85" i="11"/>
  <c r="L82" i="11"/>
  <c r="F80" i="11"/>
  <c r="K77" i="11"/>
  <c r="E75" i="11"/>
  <c r="K72" i="11"/>
  <c r="N69" i="11"/>
  <c r="H67" i="11"/>
  <c r="M64" i="11"/>
  <c r="G62" i="11"/>
  <c r="M59" i="11"/>
  <c r="E57" i="11"/>
  <c r="K54" i="11"/>
  <c r="H52" i="11"/>
  <c r="K50" i="11"/>
  <c r="L48" i="11"/>
  <c r="N46" i="11"/>
  <c r="E45" i="11"/>
  <c r="L43" i="11"/>
  <c r="E42" i="11"/>
  <c r="K40" i="11"/>
  <c r="F39" i="11"/>
  <c r="M37" i="11"/>
  <c r="H36" i="11"/>
  <c r="N34" i="11"/>
  <c r="K33" i="11"/>
  <c r="H32" i="11"/>
  <c r="E31" i="11"/>
  <c r="N29" i="11"/>
  <c r="J28" i="11"/>
  <c r="F27" i="11"/>
  <c r="D26" i="11"/>
  <c r="L24" i="11"/>
  <c r="J23" i="11"/>
  <c r="E22" i="11"/>
  <c r="M20" i="11"/>
  <c r="K19" i="11"/>
  <c r="G18" i="11"/>
  <c r="E17" i="11"/>
  <c r="L15" i="11"/>
  <c r="H14" i="11"/>
  <c r="F13" i="11"/>
  <c r="N11" i="11"/>
  <c r="L10" i="11"/>
  <c r="G9" i="11"/>
  <c r="D8" i="11"/>
  <c r="M6" i="11"/>
  <c r="J5" i="11"/>
  <c r="G4" i="11"/>
  <c r="N89" i="11"/>
  <c r="H87" i="11"/>
  <c r="M84" i="11"/>
  <c r="G82" i="11"/>
  <c r="M79" i="11"/>
  <c r="E77" i="11"/>
  <c r="K74" i="11"/>
  <c r="D72" i="11"/>
  <c r="J69" i="11"/>
  <c r="D67" i="11"/>
  <c r="G64" i="11"/>
  <c r="M61" i="11"/>
  <c r="F59" i="11"/>
  <c r="L56" i="11"/>
  <c r="F54" i="11"/>
  <c r="D52" i="11"/>
  <c r="F50" i="11"/>
  <c r="H48" i="11"/>
  <c r="K46" i="11"/>
  <c r="M44" i="11"/>
  <c r="H43" i="11"/>
  <c r="D42" i="11"/>
  <c r="J40" i="11"/>
  <c r="E39" i="11"/>
  <c r="J37" i="11"/>
  <c r="D36" i="11"/>
  <c r="M34" i="11"/>
  <c r="J33" i="11"/>
  <c r="G32" i="11"/>
  <c r="N30" i="11"/>
  <c r="K29" i="11"/>
  <c r="H28" i="11"/>
  <c r="E27" i="11"/>
  <c r="N25" i="11"/>
  <c r="J24" i="11"/>
  <c r="F23" i="11"/>
  <c r="D22" i="11"/>
  <c r="L20" i="11"/>
  <c r="J19" i="11"/>
  <c r="E18" i="11"/>
  <c r="M16" i="11"/>
  <c r="K15" i="11"/>
  <c r="G14" i="11"/>
  <c r="E13" i="11"/>
  <c r="L11" i="11"/>
  <c r="H10" i="11"/>
  <c r="F9" i="11"/>
  <c r="N7" i="11"/>
  <c r="L6" i="11"/>
  <c r="G5" i="11"/>
  <c r="K86" i="11"/>
  <c r="E79" i="11"/>
  <c r="N71" i="11"/>
  <c r="F66" i="11"/>
  <c r="K58" i="11"/>
  <c r="N51" i="11"/>
  <c r="M47" i="11"/>
  <c r="M43" i="11"/>
  <c r="D41" i="11"/>
  <c r="N37" i="11"/>
  <c r="E35" i="11"/>
  <c r="J32" i="11"/>
  <c r="D30" i="11"/>
  <c r="J27" i="11"/>
  <c r="M24" i="11"/>
  <c r="G22" i="11"/>
  <c r="L19" i="11"/>
  <c r="F17" i="11"/>
  <c r="L14" i="11"/>
  <c r="D12" i="11"/>
  <c r="J9" i="11"/>
  <c r="N6" i="11"/>
  <c r="H4" i="11"/>
  <c r="F84" i="11"/>
  <c r="D77" i="11"/>
  <c r="F71" i="11"/>
  <c r="M63" i="11"/>
  <c r="K56" i="11"/>
  <c r="J51" i="11"/>
  <c r="E46" i="11"/>
  <c r="D43" i="11"/>
  <c r="F40" i="11"/>
  <c r="G37" i="11"/>
  <c r="H34" i="11"/>
  <c r="N31" i="11"/>
  <c r="G29" i="11"/>
  <c r="M26" i="11"/>
  <c r="G24" i="11"/>
  <c r="K21" i="11"/>
  <c r="E19" i="11"/>
  <c r="J16" i="11"/>
  <c r="D14" i="11"/>
  <c r="J11" i="11"/>
  <c r="M8" i="11"/>
  <c r="G6" i="11"/>
  <c r="N22" i="11"/>
  <c r="N17" i="11"/>
  <c r="L12" i="11"/>
  <c r="K7" i="11"/>
  <c r="L86" i="11"/>
  <c r="G66" i="11"/>
  <c r="H53" i="11"/>
  <c r="G44" i="11"/>
  <c r="K35" i="11"/>
  <c r="N27" i="11"/>
  <c r="G20" i="11"/>
  <c r="J12" i="11"/>
  <c r="J7" i="11"/>
  <c r="L84" i="11"/>
  <c r="D79" i="11"/>
  <c r="H71" i="11"/>
  <c r="F64" i="11"/>
  <c r="H58" i="11"/>
  <c r="K51" i="11"/>
  <c r="H46" i="11"/>
  <c r="F43" i="11"/>
  <c r="G40" i="11"/>
  <c r="H37" i="11"/>
  <c r="L34" i="11"/>
  <c r="D32" i="11"/>
  <c r="J29" i="11"/>
  <c r="N26" i="11"/>
  <c r="H24" i="11"/>
  <c r="N21" i="11"/>
  <c r="F19" i="11"/>
  <c r="L16" i="11"/>
  <c r="E14" i="11"/>
  <c r="K11" i="11"/>
  <c r="E9" i="11"/>
  <c r="H6" i="11"/>
  <c r="M73" i="11"/>
  <c r="H38" i="11"/>
  <c r="H30" i="11"/>
  <c r="M22" i="11"/>
  <c r="E15" i="11"/>
  <c r="M89" i="11"/>
  <c r="D84" i="11"/>
  <c r="K76" i="11"/>
  <c r="H69" i="11"/>
  <c r="J63" i="11"/>
  <c r="D56" i="11"/>
  <c r="E50" i="11"/>
  <c r="D46" i="11"/>
  <c r="N42" i="11"/>
  <c r="D40" i="11"/>
  <c r="D37" i="11"/>
  <c r="G34" i="11"/>
  <c r="L31" i="11"/>
  <c r="F29" i="11"/>
  <c r="L26" i="11"/>
  <c r="D24" i="11"/>
  <c r="J21" i="11"/>
  <c r="N18" i="11"/>
  <c r="H16" i="11"/>
  <c r="N13" i="11"/>
  <c r="F11" i="11"/>
  <c r="L8" i="11"/>
  <c r="E6" i="11"/>
  <c r="H89" i="11"/>
  <c r="F82" i="11"/>
  <c r="G76" i="11"/>
  <c r="M68" i="11"/>
  <c r="K61" i="11"/>
  <c r="N55" i="11"/>
  <c r="M49" i="11"/>
  <c r="F45" i="11"/>
  <c r="G42" i="11"/>
  <c r="H39" i="11"/>
  <c r="J36" i="11"/>
  <c r="N33" i="11"/>
  <c r="F31" i="11"/>
  <c r="L28" i="11"/>
  <c r="E26" i="11"/>
  <c r="K23" i="11"/>
  <c r="E21" i="11"/>
  <c r="H18" i="11"/>
  <c r="N15" i="11"/>
  <c r="G13" i="11"/>
  <c r="M10" i="11"/>
  <c r="G8" i="11"/>
  <c r="K5" i="11"/>
  <c r="E89" i="11"/>
  <c r="K81" i="11"/>
  <c r="H74" i="11"/>
  <c r="L68" i="11"/>
  <c r="E61" i="11"/>
  <c r="N53" i="11"/>
  <c r="K49" i="11"/>
  <c r="L44" i="11"/>
  <c r="N41" i="11"/>
  <c r="M38" i="11"/>
  <c r="N35" i="11"/>
  <c r="G33" i="11"/>
  <c r="M30" i="11"/>
  <c r="G28" i="11"/>
  <c r="K25" i="11"/>
  <c r="E23" i="11"/>
  <c r="J20" i="11"/>
  <c r="D18" i="11"/>
  <c r="J15" i="11"/>
  <c r="M12" i="11"/>
  <c r="G10" i="11"/>
  <c r="L7" i="11"/>
  <c r="F5" i="11"/>
  <c r="F87" i="11"/>
  <c r="J81" i="11"/>
  <c r="N73" i="11"/>
  <c r="L66" i="11"/>
  <c r="D61" i="11"/>
  <c r="J53" i="11"/>
  <c r="G48" i="11"/>
  <c r="K44" i="11"/>
  <c r="J41" i="11"/>
  <c r="L38" i="11"/>
  <c r="L35" i="11"/>
  <c r="F33" i="11"/>
  <c r="L30" i="11"/>
  <c r="D28" i="11"/>
  <c r="J25" i="11"/>
  <c r="H20" i="11"/>
  <c r="F15" i="11"/>
  <c r="E10" i="11"/>
  <c r="E5" i="11"/>
  <c r="J79" i="11"/>
  <c r="E59" i="11"/>
  <c r="N47" i="11"/>
  <c r="H41" i="11"/>
  <c r="E33" i="11"/>
  <c r="G25" i="11"/>
  <c r="K17" i="11"/>
  <c r="D10" i="11"/>
  <c r="M4" i="11"/>
  <c r="C6" i="1"/>
  <c r="C15" i="1"/>
  <c r="C8" i="1"/>
  <c r="K55" i="12" s="1"/>
  <c r="O19" i="15" l="1"/>
  <c r="L87" i="12"/>
  <c r="J52" i="12"/>
  <c r="J10" i="10"/>
  <c r="F59" i="10"/>
  <c r="H69" i="10"/>
  <c r="G23" i="10"/>
  <c r="D16" i="12"/>
  <c r="G48" i="10"/>
  <c r="K40" i="10"/>
  <c r="N16" i="10"/>
  <c r="H24" i="10"/>
  <c r="J12" i="10"/>
  <c r="L86" i="10"/>
  <c r="E21" i="12"/>
  <c r="F47" i="12"/>
  <c r="E79" i="12"/>
  <c r="J76" i="12"/>
  <c r="G56" i="12"/>
  <c r="M11" i="12"/>
  <c r="E15" i="12"/>
  <c r="J60" i="12"/>
  <c r="H52" i="12"/>
  <c r="M47" i="12"/>
  <c r="N24" i="12"/>
  <c r="M59" i="12"/>
  <c r="H8" i="12"/>
  <c r="M41" i="12"/>
  <c r="E69" i="12"/>
  <c r="K55" i="9"/>
  <c r="H55" i="12"/>
  <c r="E31" i="12"/>
  <c r="H57" i="12"/>
  <c r="D31" i="12"/>
  <c r="F24" i="12"/>
  <c r="G12" i="12"/>
  <c r="H45" i="12"/>
  <c r="E64" i="12"/>
  <c r="M16" i="12"/>
  <c r="D16" i="10"/>
  <c r="N33" i="10"/>
  <c r="H46" i="10"/>
  <c r="K7" i="10"/>
  <c r="H57" i="10"/>
  <c r="G34" i="10"/>
  <c r="G37" i="10"/>
  <c r="J84" i="10"/>
  <c r="M73" i="10"/>
  <c r="K36" i="10"/>
  <c r="N55" i="10"/>
  <c r="F31" i="10"/>
  <c r="H76" i="10"/>
  <c r="H49" i="10"/>
  <c r="N5" i="10"/>
  <c r="K88" i="10"/>
  <c r="N53" i="10"/>
  <c r="K80" i="10"/>
  <c r="G87" i="10"/>
  <c r="M44" i="10"/>
  <c r="E75" i="10"/>
  <c r="J33" i="10"/>
  <c r="K86" i="10"/>
  <c r="H70" i="10"/>
  <c r="M32" i="10"/>
  <c r="G70" i="10"/>
  <c r="F88" i="10"/>
  <c r="E13" i="10"/>
  <c r="K19" i="10"/>
  <c r="H29" i="10"/>
  <c r="J16" i="10"/>
  <c r="M82" i="10"/>
  <c r="N29" i="10"/>
  <c r="E68" i="10"/>
  <c r="N49" i="10"/>
  <c r="G9" i="10"/>
  <c r="K54" i="10"/>
  <c r="D17" i="10"/>
  <c r="F49" i="10"/>
  <c r="F89" i="10"/>
  <c r="E43" i="10"/>
  <c r="L22" i="10"/>
  <c r="M10" i="10"/>
  <c r="H41" i="10"/>
  <c r="J25" i="10"/>
  <c r="K61" i="10"/>
  <c r="M61" i="10"/>
  <c r="D41" i="10"/>
  <c r="D68" i="10"/>
  <c r="M15" i="10"/>
  <c r="M35" i="10"/>
  <c r="L7" i="10"/>
  <c r="F60" i="10"/>
  <c r="F36" i="10"/>
  <c r="D70" i="10"/>
  <c r="D77" i="10"/>
  <c r="G82" i="10"/>
  <c r="G26" i="10"/>
  <c r="G28" i="10"/>
  <c r="K63" i="10"/>
  <c r="G80" i="10"/>
  <c r="F23" i="10"/>
  <c r="G55" i="10"/>
  <c r="N13" i="10"/>
  <c r="L19" i="10"/>
  <c r="M67" i="12"/>
  <c r="L37" i="12"/>
  <c r="H43" i="12"/>
  <c r="M5" i="12"/>
  <c r="E75" i="12"/>
  <c r="D17" i="12"/>
  <c r="D12" i="12"/>
  <c r="N21" i="12"/>
  <c r="L85" i="12"/>
  <c r="D74" i="12"/>
  <c r="D29" i="12"/>
  <c r="K65" i="12"/>
  <c r="M30" i="12"/>
  <c r="M57" i="12"/>
  <c r="H88" i="12"/>
  <c r="K78" i="12"/>
  <c r="L56" i="12"/>
  <c r="M56" i="12"/>
  <c r="M14" i="12"/>
  <c r="L64" i="12"/>
  <c r="H77" i="12"/>
  <c r="L75" i="12"/>
  <c r="J79" i="12"/>
  <c r="D47" i="12"/>
  <c r="J46" i="12"/>
  <c r="D60" i="12"/>
  <c r="H68" i="12"/>
  <c r="F5" i="12"/>
  <c r="E39" i="12"/>
  <c r="G26" i="12"/>
  <c r="J18" i="12"/>
  <c r="N30" i="12"/>
  <c r="G82" i="12"/>
  <c r="M27" i="12"/>
  <c r="N34" i="12"/>
  <c r="K41" i="12"/>
  <c r="H40" i="12"/>
  <c r="L38" i="12"/>
  <c r="G84" i="12"/>
  <c r="K32" i="12"/>
  <c r="L43" i="12"/>
  <c r="K38" i="12"/>
  <c r="N79" i="12"/>
  <c r="D15" i="12"/>
  <c r="F32" i="12"/>
  <c r="M24" i="12"/>
  <c r="K39" i="12"/>
  <c r="L30" i="12"/>
  <c r="N88" i="12"/>
  <c r="N78" i="12"/>
  <c r="N46" i="12"/>
  <c r="G4" i="12"/>
  <c r="M74" i="12"/>
  <c r="G47" i="12"/>
  <c r="K4" i="12"/>
  <c r="L68" i="12"/>
  <c r="G25" i="12"/>
  <c r="D35" i="12"/>
  <c r="L20" i="12"/>
  <c r="H46" i="12"/>
  <c r="D8" i="12"/>
  <c r="M34" i="12"/>
  <c r="E57" i="12"/>
  <c r="L14" i="12"/>
  <c r="D87" i="12"/>
  <c r="G85" i="12"/>
  <c r="D67" i="12"/>
  <c r="J20" i="12"/>
  <c r="F81" i="12"/>
  <c r="K62" i="12"/>
  <c r="H7" i="12"/>
  <c r="G57" i="12"/>
  <c r="J12" i="12"/>
  <c r="G27" i="12"/>
  <c r="D72" i="12"/>
  <c r="K33" i="12"/>
  <c r="H64" i="12"/>
  <c r="D26" i="12"/>
  <c r="E49" i="12"/>
  <c r="E19" i="12"/>
  <c r="G10" i="12"/>
  <c r="M69" i="12"/>
  <c r="F40" i="12"/>
  <c r="D83" i="12"/>
  <c r="E73" i="12"/>
  <c r="H4" i="12"/>
  <c r="E52" i="12"/>
  <c r="E6" i="12"/>
  <c r="L19" i="12"/>
  <c r="D68" i="12"/>
  <c r="F31" i="12"/>
  <c r="H60" i="12"/>
  <c r="F17" i="12"/>
  <c r="L42" i="12"/>
  <c r="H31" i="12"/>
  <c r="M35" i="12"/>
  <c r="J34" i="12"/>
  <c r="N72" i="12"/>
  <c r="H13" i="12"/>
  <c r="F52" i="12"/>
  <c r="E82" i="12"/>
  <c r="J40" i="12"/>
  <c r="M75" i="12"/>
  <c r="L8" i="12"/>
  <c r="N75" i="12"/>
  <c r="J49" i="12"/>
  <c r="K22" i="12"/>
  <c r="F54" i="12"/>
  <c r="N20" i="12"/>
  <c r="E22" i="12"/>
  <c r="F63" i="12"/>
  <c r="D40" i="12"/>
  <c r="H14" i="12"/>
  <c r="H56" i="12"/>
  <c r="H32" i="12"/>
  <c r="M6" i="12"/>
  <c r="J47" i="12"/>
  <c r="N17" i="12"/>
  <c r="H49" i="12"/>
  <c r="G63" i="12"/>
  <c r="N12" i="12"/>
  <c r="N51" i="12"/>
  <c r="N82" i="12"/>
  <c r="J24" i="12"/>
  <c r="L65" i="12"/>
  <c r="D11" i="12"/>
  <c r="J57" i="12"/>
  <c r="N85" i="12"/>
  <c r="N87" i="12"/>
  <c r="H67" i="12"/>
  <c r="G39" i="12"/>
  <c r="E11" i="12"/>
  <c r="E40" i="12"/>
  <c r="G13" i="12"/>
  <c r="J10" i="12"/>
  <c r="F55" i="12"/>
  <c r="K29" i="12"/>
  <c r="H72" i="12"/>
  <c r="K47" i="12"/>
  <c r="D22" i="12"/>
  <c r="N65" i="12"/>
  <c r="L34" i="12"/>
  <c r="E5" i="12"/>
  <c r="F87" i="12"/>
  <c r="F20" i="12"/>
  <c r="G55" i="12"/>
  <c r="M84" i="12"/>
  <c r="L28" i="12"/>
  <c r="F70" i="12"/>
  <c r="N22" i="12"/>
  <c r="N60" i="12"/>
  <c r="M86" i="12"/>
  <c r="J85" i="12"/>
  <c r="F66" i="12"/>
  <c r="H35" i="12"/>
  <c r="G7" i="12"/>
  <c r="J37" i="12"/>
  <c r="N6" i="12"/>
  <c r="K6" i="12"/>
  <c r="D48" i="12"/>
  <c r="K25" i="12"/>
  <c r="F69" i="12"/>
  <c r="M46" i="12"/>
  <c r="F21" i="12"/>
  <c r="J59" i="12"/>
  <c r="J31" i="12"/>
  <c r="D5" i="12"/>
  <c r="F74" i="12"/>
  <c r="H11" i="12"/>
  <c r="D41" i="12"/>
  <c r="H74" i="12"/>
  <c r="J30" i="12"/>
  <c r="L53" i="12"/>
  <c r="K75" i="12"/>
  <c r="J87" i="12"/>
  <c r="J22" i="12"/>
  <c r="L48" i="12"/>
  <c r="L71" i="12"/>
  <c r="L86" i="12"/>
  <c r="D33" i="12"/>
  <c r="E59" i="12"/>
  <c r="M76" i="12"/>
  <c r="K88" i="12"/>
  <c r="L88" i="12"/>
  <c r="J77" i="12"/>
  <c r="G62" i="12"/>
  <c r="E43" i="12"/>
  <c r="J26" i="12"/>
  <c r="K8" i="12"/>
  <c r="L51" i="12"/>
  <c r="L33" i="12"/>
  <c r="M15" i="12"/>
  <c r="K24" i="12"/>
  <c r="M72" i="12"/>
  <c r="F59" i="12"/>
  <c r="H42" i="12"/>
  <c r="M28" i="12"/>
  <c r="M12" i="12"/>
  <c r="D66" i="12"/>
  <c r="F49" i="12"/>
  <c r="D34" i="12"/>
  <c r="D18" i="12"/>
  <c r="G72" i="12"/>
  <c r="J51" i="12"/>
  <c r="N33" i="12"/>
  <c r="E17" i="12"/>
  <c r="H25" i="12"/>
  <c r="G66" i="12"/>
  <c r="M89" i="12"/>
  <c r="N54" i="12"/>
  <c r="L81" i="12"/>
  <c r="E88" i="12"/>
  <c r="H15" i="12"/>
  <c r="H78" i="12"/>
  <c r="N36" i="12"/>
  <c r="E16" i="12"/>
  <c r="M65" i="12"/>
  <c r="N83" i="12"/>
  <c r="N55" i="12"/>
  <c r="E38" i="12"/>
  <c r="H21" i="12"/>
  <c r="M61" i="12"/>
  <c r="N43" i="12"/>
  <c r="E26" i="12"/>
  <c r="H5" i="12"/>
  <c r="F18" i="12"/>
  <c r="F67" i="12"/>
  <c r="H54" i="12"/>
  <c r="H38" i="12"/>
  <c r="K21" i="12"/>
  <c r="K5" i="12"/>
  <c r="K59" i="12"/>
  <c r="K43" i="12"/>
  <c r="D30" i="12"/>
  <c r="D14" i="12"/>
  <c r="J63" i="12"/>
  <c r="L46" i="12"/>
  <c r="N29" i="12"/>
  <c r="G8" i="12"/>
  <c r="N40" i="12"/>
  <c r="F75" i="12"/>
  <c r="H89" i="12"/>
  <c r="G38" i="12"/>
  <c r="F62" i="12"/>
  <c r="M85" i="12"/>
  <c r="D59" i="12"/>
  <c r="K76" i="12"/>
  <c r="M43" i="12"/>
  <c r="H80" i="12"/>
  <c r="K12" i="12"/>
  <c r="J73" i="12"/>
  <c r="E18" i="12"/>
  <c r="L41" i="12"/>
  <c r="J65" i="12"/>
  <c r="F80" i="12"/>
  <c r="N10" i="12"/>
  <c r="J38" i="12"/>
  <c r="J62" i="12"/>
  <c r="J78" i="12"/>
  <c r="K18" i="12"/>
  <c r="J45" i="12"/>
  <c r="G67" i="12"/>
  <c r="E84" i="12"/>
  <c r="G11" i="12"/>
  <c r="E83" i="12"/>
  <c r="E70" i="12"/>
  <c r="H53" i="12"/>
  <c r="L36" i="12"/>
  <c r="N18" i="12"/>
  <c r="E58" i="12"/>
  <c r="H41" i="12"/>
  <c r="L24" i="12"/>
  <c r="E36" i="12"/>
  <c r="N16" i="12"/>
  <c r="H66" i="12"/>
  <c r="F51" i="12"/>
  <c r="H34" i="12"/>
  <c r="M20" i="12"/>
  <c r="G5" i="12"/>
  <c r="D58" i="12"/>
  <c r="M42" i="12"/>
  <c r="M26" i="12"/>
  <c r="F13" i="12"/>
  <c r="G60" i="12"/>
  <c r="J43" i="12"/>
  <c r="E25" i="12"/>
  <c r="N5" i="12"/>
  <c r="E46" i="12"/>
  <c r="M78" i="12"/>
  <c r="D4" i="12"/>
  <c r="G68" i="12"/>
  <c r="J55" i="12"/>
  <c r="G40" i="12"/>
  <c r="N25" i="12"/>
  <c r="E13" i="12"/>
  <c r="G21" i="12"/>
  <c r="E51" i="12"/>
  <c r="D77" i="12"/>
  <c r="E12" i="12"/>
  <c r="N47" i="12"/>
  <c r="M31" i="12"/>
  <c r="F4" i="12"/>
  <c r="M79" i="12"/>
  <c r="J56" i="12"/>
  <c r="G19" i="12"/>
  <c r="K82" i="12"/>
  <c r="J61" i="12"/>
  <c r="M33" i="12"/>
  <c r="D88" i="12"/>
  <c r="K80" i="12"/>
  <c r="G73" i="12"/>
  <c r="H61" i="12"/>
  <c r="L47" i="12"/>
  <c r="H33" i="12"/>
  <c r="L16" i="12"/>
  <c r="J7" i="12"/>
  <c r="N13" i="12"/>
  <c r="G20" i="12"/>
  <c r="L26" i="12"/>
  <c r="E33" i="12"/>
  <c r="J39" i="12"/>
  <c r="N45" i="12"/>
  <c r="G52" i="12"/>
  <c r="L58" i="12"/>
  <c r="E65" i="12"/>
  <c r="J71" i="12"/>
  <c r="D10" i="12"/>
  <c r="H16" i="12"/>
  <c r="M22" i="12"/>
  <c r="F29" i="12"/>
  <c r="K35" i="12"/>
  <c r="D42" i="12"/>
  <c r="H48" i="12"/>
  <c r="M54" i="12"/>
  <c r="F61" i="12"/>
  <c r="K67" i="12"/>
  <c r="J5" i="12"/>
  <c r="F11" i="12"/>
  <c r="K17" i="12"/>
  <c r="D24" i="12"/>
  <c r="H30" i="12"/>
  <c r="M36" i="12"/>
  <c r="F43" i="12"/>
  <c r="K49" i="12"/>
  <c r="D56" i="12"/>
  <c r="H62" i="12"/>
  <c r="M68" i="12"/>
  <c r="G9" i="12"/>
  <c r="H19" i="12"/>
  <c r="L29" i="12"/>
  <c r="E8" i="12"/>
  <c r="G18" i="12"/>
  <c r="K28" i="12"/>
  <c r="N38" i="12"/>
  <c r="D49" i="12"/>
  <c r="G59" i="12"/>
  <c r="M9" i="12"/>
  <c r="E20" i="12"/>
  <c r="G30" i="12"/>
  <c r="K40" i="12"/>
  <c r="N50" i="12"/>
  <c r="D61" i="12"/>
  <c r="G71" i="12"/>
  <c r="G78" i="12"/>
  <c r="L84" i="12"/>
  <c r="F6" i="12"/>
  <c r="J16" i="12"/>
  <c r="D85" i="12"/>
  <c r="L77" i="12"/>
  <c r="N68" i="12"/>
  <c r="M55" i="12"/>
  <c r="F42" i="12"/>
  <c r="N26" i="12"/>
  <c r="J8" i="12"/>
  <c r="G80" i="12"/>
  <c r="D73" i="12"/>
  <c r="L60" i="12"/>
  <c r="E47" i="12"/>
  <c r="L32" i="12"/>
  <c r="N15" i="12"/>
  <c r="G89" i="12"/>
  <c r="D82" i="12"/>
  <c r="L74" i="12"/>
  <c r="N63" i="12"/>
  <c r="F50" i="12"/>
  <c r="K36" i="12"/>
  <c r="D78" i="12"/>
  <c r="L49" i="12"/>
  <c r="K14" i="12"/>
  <c r="M80" i="12"/>
  <c r="F58" i="12"/>
  <c r="J29" i="12"/>
  <c r="M88" i="12"/>
  <c r="F72" i="12"/>
  <c r="N42" i="12"/>
  <c r="F12" i="12"/>
  <c r="E77" i="12"/>
  <c r="G51" i="12"/>
  <c r="J21" i="12"/>
  <c r="J9" i="12"/>
  <c r="F85" i="12"/>
  <c r="N77" i="12"/>
  <c r="G69" i="12"/>
  <c r="F56" i="12"/>
  <c r="J42" i="12"/>
  <c r="H27" i="12"/>
  <c r="D9" i="12"/>
  <c r="N9" i="12"/>
  <c r="G16" i="12"/>
  <c r="L22" i="12"/>
  <c r="E29" i="12"/>
  <c r="J35" i="12"/>
  <c r="N41" i="12"/>
  <c r="G48" i="12"/>
  <c r="L54" i="12"/>
  <c r="E61" i="12"/>
  <c r="J67" i="12"/>
  <c r="D6" i="12"/>
  <c r="H12" i="12"/>
  <c r="M18" i="12"/>
  <c r="F25" i="12"/>
  <c r="K31" i="12"/>
  <c r="D38" i="12"/>
  <c r="H44" i="12"/>
  <c r="M50" i="12"/>
  <c r="F57" i="12"/>
  <c r="K63" i="12"/>
  <c r="D70" i="12"/>
  <c r="F7" i="12"/>
  <c r="K13" i="12"/>
  <c r="D20" i="12"/>
  <c r="H26" i="12"/>
  <c r="M32" i="12"/>
  <c r="F39" i="12"/>
  <c r="K45" i="12"/>
  <c r="D52" i="12"/>
  <c r="H58" i="12"/>
  <c r="M64" i="12"/>
  <c r="F71" i="12"/>
  <c r="D13" i="12"/>
  <c r="G23" i="12"/>
  <c r="J33" i="12"/>
  <c r="N11" i="12"/>
  <c r="F22" i="12"/>
  <c r="J32" i="12"/>
  <c r="K42" i="12"/>
  <c r="N52" i="12"/>
  <c r="E63" i="12"/>
  <c r="L13" i="12"/>
  <c r="N23" i="12"/>
  <c r="F34" i="12"/>
  <c r="J44" i="12"/>
  <c r="K54" i="12"/>
  <c r="N64" i="12"/>
  <c r="G74" i="12"/>
  <c r="L80" i="12"/>
  <c r="E87" i="12"/>
  <c r="E10" i="12"/>
  <c r="K89" i="12"/>
  <c r="F82" i="12"/>
  <c r="N74" i="12"/>
  <c r="F64" i="12"/>
  <c r="K50" i="12"/>
  <c r="D37" i="12"/>
  <c r="K20" i="12"/>
  <c r="N84" i="12"/>
  <c r="K77" i="12"/>
  <c r="K68" i="12"/>
  <c r="L55" i="12"/>
  <c r="E42" i="12"/>
  <c r="K26" i="12"/>
  <c r="F8" i="12"/>
  <c r="K86" i="12"/>
  <c r="G79" i="12"/>
  <c r="H71" i="12"/>
  <c r="N58" i="12"/>
  <c r="D45" i="12"/>
  <c r="H69" i="12"/>
  <c r="L27" i="12"/>
  <c r="H73" i="12"/>
  <c r="J25" i="12"/>
  <c r="D7" i="12"/>
  <c r="J82" i="12"/>
  <c r="E72" i="12"/>
  <c r="J54" i="12"/>
  <c r="H37" i="12"/>
  <c r="F14" i="12"/>
  <c r="L10" i="12"/>
  <c r="L18" i="12"/>
  <c r="J27" i="12"/>
  <c r="G36" i="12"/>
  <c r="G44" i="12"/>
  <c r="E53" i="12"/>
  <c r="N61" i="12"/>
  <c r="N69" i="12"/>
  <c r="M10" i="12"/>
  <c r="K19" i="12"/>
  <c r="K27" i="12"/>
  <c r="H36" i="12"/>
  <c r="F45" i="12"/>
  <c r="F53" i="12"/>
  <c r="D62" i="12"/>
  <c r="M70" i="12"/>
  <c r="K9" i="12"/>
  <c r="H18" i="12"/>
  <c r="F27" i="12"/>
  <c r="F35" i="12"/>
  <c r="D44" i="12"/>
  <c r="M52" i="12"/>
  <c r="M60" i="12"/>
  <c r="K69" i="12"/>
  <c r="G14" i="12"/>
  <c r="E27" i="12"/>
  <c r="H9" i="12"/>
  <c r="H23" i="12"/>
  <c r="F36" i="12"/>
  <c r="G50" i="12"/>
  <c r="J64" i="12"/>
  <c r="J17" i="12"/>
  <c r="L31" i="12"/>
  <c r="L45" i="12"/>
  <c r="J58" i="12"/>
  <c r="K72" i="12"/>
  <c r="J81" i="12"/>
  <c r="J89" i="12"/>
  <c r="L17" i="12"/>
  <c r="G81" i="12"/>
  <c r="M71" i="12"/>
  <c r="E54" i="12"/>
  <c r="E35" i="12"/>
  <c r="J13" i="12"/>
  <c r="H79" i="12"/>
  <c r="E67" i="12"/>
  <c r="J50" i="12"/>
  <c r="K30" i="12"/>
  <c r="L5" i="12"/>
  <c r="M83" i="12"/>
  <c r="M73" i="12"/>
  <c r="D57" i="12"/>
  <c r="N39" i="12"/>
  <c r="G22" i="12"/>
  <c r="K81" i="12"/>
  <c r="K70" i="12"/>
  <c r="L35" i="12"/>
  <c r="L11" i="12"/>
  <c r="J19" i="12"/>
  <c r="G28" i="12"/>
  <c r="E45" i="12"/>
  <c r="N53" i="12"/>
  <c r="L70" i="12"/>
  <c r="K11" i="12"/>
  <c r="H28" i="12"/>
  <c r="F37" i="12"/>
  <c r="D54" i="12"/>
  <c r="M62" i="12"/>
  <c r="H10" i="12"/>
  <c r="D28" i="12"/>
  <c r="M44" i="12"/>
  <c r="K53" i="12"/>
  <c r="H70" i="12"/>
  <c r="L15" i="12"/>
  <c r="K10" i="12"/>
  <c r="J66" i="12"/>
  <c r="L7" i="12"/>
  <c r="N67" i="12"/>
  <c r="G17" i="12"/>
  <c r="M4" i="12"/>
  <c r="L52" i="12"/>
  <c r="J11" i="12"/>
  <c r="E37" i="12"/>
  <c r="L62" i="12"/>
  <c r="H20" i="12"/>
  <c r="D46" i="12"/>
  <c r="K71" i="12"/>
  <c r="F19" i="12"/>
  <c r="D36" i="12"/>
  <c r="K61" i="12"/>
  <c r="J28" i="12"/>
  <c r="J83" i="12"/>
  <c r="H39" i="12"/>
  <c r="H84" i="12"/>
  <c r="K44" i="12"/>
  <c r="E86" i="12"/>
  <c r="E76" i="12"/>
  <c r="D63" i="12"/>
  <c r="F44" i="12"/>
  <c r="E23" i="12"/>
  <c r="L6" i="12"/>
  <c r="J15" i="12"/>
  <c r="G24" i="12"/>
  <c r="G32" i="12"/>
  <c r="E41" i="12"/>
  <c r="N49" i="12"/>
  <c r="N57" i="12"/>
  <c r="L66" i="12"/>
  <c r="K7" i="12"/>
  <c r="K15" i="12"/>
  <c r="H24" i="12"/>
  <c r="F33" i="12"/>
  <c r="F41" i="12"/>
  <c r="D50" i="12"/>
  <c r="M58" i="12"/>
  <c r="M66" i="12"/>
  <c r="H6" i="12"/>
  <c r="F15" i="12"/>
  <c r="F23" i="12"/>
  <c r="D32" i="12"/>
  <c r="M40" i="12"/>
  <c r="M48" i="12"/>
  <c r="K57" i="12"/>
  <c r="M7" i="12"/>
  <c r="F28" i="12"/>
  <c r="K48" i="12"/>
  <c r="J68" i="12"/>
  <c r="E81" i="12"/>
  <c r="K87" i="12"/>
  <c r="K34" i="12"/>
  <c r="M53" i="12"/>
  <c r="N73" i="12"/>
  <c r="D84" i="12"/>
  <c r="N28" i="12"/>
  <c r="N48" i="12"/>
  <c r="G70" i="12"/>
  <c r="F83" i="12"/>
  <c r="M13" i="12"/>
  <c r="G86" i="12"/>
  <c r="L76" i="12"/>
  <c r="L63" i="12"/>
  <c r="F48" i="12"/>
  <c r="N32" i="12"/>
  <c r="F16" i="12"/>
  <c r="K60" i="12"/>
  <c r="G45" i="12"/>
  <c r="M29" i="12"/>
  <c r="J14" i="12"/>
  <c r="M25" i="12"/>
  <c r="N7" i="12"/>
  <c r="D64" i="12"/>
  <c r="H50" i="12"/>
  <c r="K37" i="12"/>
  <c r="H22" i="12"/>
  <c r="M8" i="12"/>
  <c r="F65" i="12"/>
  <c r="K51" i="12"/>
  <c r="M38" i="12"/>
  <c r="K23" i="12"/>
  <c r="F9" i="12"/>
  <c r="G64" i="12"/>
  <c r="L50" i="12"/>
  <c r="N37" i="12"/>
  <c r="J23" i="12"/>
  <c r="E9" i="12"/>
  <c r="H29" i="12"/>
  <c r="L59" i="12"/>
  <c r="L79" i="12"/>
  <c r="D65" i="12"/>
  <c r="F46" i="12"/>
  <c r="H83" i="12"/>
  <c r="G75" i="12"/>
  <c r="N59" i="12"/>
  <c r="N70" i="12"/>
  <c r="F86" i="12"/>
  <c r="L23" i="12"/>
  <c r="D53" i="12"/>
  <c r="F76" i="12"/>
  <c r="J6" i="12"/>
  <c r="L12" i="12"/>
  <c r="M19" i="12"/>
  <c r="D25" i="12"/>
  <c r="F30" i="12"/>
  <c r="N35" i="12"/>
  <c r="L40" i="12"/>
  <c r="N44" i="12"/>
  <c r="M49" i="12"/>
  <c r="G54" i="12"/>
  <c r="K58" i="12"/>
  <c r="H63" i="12"/>
  <c r="L67" i="12"/>
  <c r="E71" i="12"/>
  <c r="J74" i="12"/>
  <c r="N76" i="12"/>
  <c r="F79" i="12"/>
  <c r="M81" i="12"/>
  <c r="F84" i="12"/>
  <c r="J86" i="12"/>
  <c r="D89" i="12"/>
  <c r="N4" i="12"/>
  <c r="E14" i="12"/>
  <c r="N19" i="12"/>
  <c r="L25" i="12"/>
  <c r="G31" i="12"/>
  <c r="J36" i="12"/>
  <c r="G41" i="12"/>
  <c r="M45" i="12"/>
  <c r="E50" i="12"/>
  <c r="D55" i="12"/>
  <c r="H59" i="12"/>
  <c r="M63" i="12"/>
  <c r="E68" i="12"/>
  <c r="N71" i="12"/>
  <c r="K74" i="12"/>
  <c r="F77" i="12"/>
  <c r="K79" i="12"/>
  <c r="N81" i="12"/>
  <c r="J84" i="12"/>
  <c r="N86" i="12"/>
  <c r="E89" i="12"/>
  <c r="E7" i="12"/>
  <c r="K16" i="12"/>
  <c r="M21" i="12"/>
  <c r="N27" i="12"/>
  <c r="G33" i="12"/>
  <c r="F38" i="12"/>
  <c r="D43" i="12"/>
  <c r="H47" i="12"/>
  <c r="M51" i="12"/>
  <c r="K56" i="12"/>
  <c r="G61" i="12"/>
  <c r="H65" i="12"/>
  <c r="J69" i="12"/>
  <c r="F73" i="12"/>
  <c r="J75" i="12"/>
  <c r="E78" i="12"/>
  <c r="J80" i="12"/>
  <c r="M82" i="12"/>
  <c r="H85" i="12"/>
  <c r="M87" i="12"/>
  <c r="N89" i="12"/>
  <c r="N8" i="12"/>
  <c r="H17" i="12"/>
  <c r="D23" i="12"/>
  <c r="E28" i="12"/>
  <c r="E34" i="12"/>
  <c r="D39" i="12"/>
  <c r="G43" i="12"/>
  <c r="E48" i="12"/>
  <c r="K52" i="12"/>
  <c r="N56" i="12"/>
  <c r="L61" i="12"/>
  <c r="E66" i="12"/>
  <c r="L69" i="12"/>
  <c r="K73" i="12"/>
  <c r="D76" i="12"/>
  <c r="F78" i="12"/>
  <c r="N80" i="12"/>
  <c r="G83" i="12"/>
  <c r="K85" i="12"/>
  <c r="F88" i="12"/>
  <c r="E4" i="12"/>
  <c r="L9" i="12"/>
  <c r="M17" i="12"/>
  <c r="M23" i="12"/>
  <c r="G29" i="12"/>
  <c r="G34" i="12"/>
  <c r="L39" i="12"/>
  <c r="E44" i="12"/>
  <c r="J48" i="12"/>
  <c r="G53" i="12"/>
  <c r="L57" i="12"/>
  <c r="E62" i="12"/>
  <c r="K66" i="12"/>
  <c r="J70" i="12"/>
  <c r="L73" i="12"/>
  <c r="G76" i="12"/>
  <c r="L78" i="12"/>
  <c r="D81" i="12"/>
  <c r="K83" i="12"/>
  <c r="D86" i="12"/>
  <c r="G88" i="12"/>
  <c r="J4" i="12"/>
  <c r="F10" i="12"/>
  <c r="D19" i="12"/>
  <c r="E24" i="12"/>
  <c r="E30" i="12"/>
  <c r="G35" i="12"/>
  <c r="M39" i="12"/>
  <c r="L44" i="12"/>
  <c r="G49" i="12"/>
  <c r="J53" i="12"/>
  <c r="G58" i="12"/>
  <c r="N62" i="12"/>
  <c r="N66" i="12"/>
  <c r="D71" i="12"/>
  <c r="E74" i="12"/>
  <c r="H76" i="12"/>
  <c r="D79" i="12"/>
  <c r="H81" i="12"/>
  <c r="L83" i="12"/>
  <c r="H86" i="12"/>
  <c r="J88" i="12"/>
  <c r="L4" i="12"/>
  <c r="F26" i="12"/>
  <c r="G46" i="12"/>
  <c r="K64" i="12"/>
  <c r="G77" i="12"/>
  <c r="G87" i="12"/>
  <c r="D27" i="12"/>
  <c r="K46" i="12"/>
  <c r="G65" i="12"/>
  <c r="M77" i="12"/>
  <c r="H87" i="12"/>
  <c r="N31" i="12"/>
  <c r="F68" i="12"/>
  <c r="D80" i="12"/>
  <c r="F89" i="12"/>
  <c r="E60" i="12"/>
  <c r="L21" i="12"/>
  <c r="F60" i="12"/>
  <c r="E85" i="12"/>
  <c r="D51" i="12"/>
  <c r="G6" i="12"/>
  <c r="E32" i="12"/>
  <c r="H51" i="12"/>
  <c r="D69" i="12"/>
  <c r="E80" i="12"/>
  <c r="L89" i="12"/>
  <c r="N14" i="12"/>
  <c r="G37" i="12"/>
  <c r="E55" i="12"/>
  <c r="J72" i="12"/>
  <c r="H82" i="12"/>
  <c r="G15" i="12"/>
  <c r="M37" i="12"/>
  <c r="E56" i="12"/>
  <c r="L72" i="12"/>
  <c r="L82" i="12"/>
  <c r="D21" i="12"/>
  <c r="J41" i="12"/>
  <c r="D75" i="12"/>
  <c r="K84" i="12"/>
  <c r="G42" i="12"/>
  <c r="H75" i="12"/>
  <c r="F44" i="10" l="1"/>
  <c r="N80" i="10"/>
  <c r="N70" i="10"/>
  <c r="M4" i="10"/>
  <c r="F58" i="10"/>
  <c r="M88" i="10"/>
  <c r="K33" i="10"/>
  <c r="L61" i="10"/>
  <c r="J43" i="10"/>
  <c r="J74" i="10"/>
  <c r="K16" i="10"/>
  <c r="J59" i="10"/>
  <c r="G65" i="10"/>
  <c r="L78" i="10"/>
  <c r="K78" i="10"/>
  <c r="H50" i="10"/>
  <c r="M16" i="10"/>
  <c r="N50" i="10"/>
  <c r="N58" i="10"/>
  <c r="M69" i="10"/>
  <c r="L80" i="10"/>
  <c r="G24" i="10"/>
  <c r="H39" i="10"/>
  <c r="F57" i="10"/>
  <c r="D82" i="10"/>
  <c r="L29" i="10"/>
  <c r="K10" i="10"/>
  <c r="K60" i="10"/>
  <c r="E4" i="10"/>
  <c r="N48" i="10"/>
  <c r="F4" i="10"/>
  <c r="H12" i="10"/>
  <c r="G68" i="10"/>
  <c r="G36" i="10"/>
  <c r="J42" i="10"/>
  <c r="D81" i="10"/>
  <c r="D60" i="10"/>
  <c r="F10" i="10"/>
  <c r="E78" i="10"/>
  <c r="D23" i="10"/>
  <c r="K43" i="10"/>
  <c r="E36" i="10"/>
  <c r="M29" i="10"/>
  <c r="D80" i="10"/>
  <c r="L71" i="10"/>
  <c r="H23" i="10"/>
  <c r="M50" i="10"/>
  <c r="D33" i="10"/>
  <c r="L47" i="10"/>
  <c r="N78" i="10"/>
  <c r="J63" i="10"/>
  <c r="K77" i="10"/>
  <c r="L67" i="10"/>
  <c r="M33" i="10"/>
  <c r="D6" i="10"/>
  <c r="F61" i="10"/>
  <c r="F33" i="10"/>
  <c r="F53" i="10"/>
  <c r="M25" i="10"/>
  <c r="H71" i="10"/>
  <c r="D76" i="10"/>
  <c r="D72" i="10"/>
  <c r="H86" i="10"/>
  <c r="G52" i="10"/>
  <c r="H48" i="10"/>
  <c r="M71" i="10"/>
  <c r="L75" i="10"/>
  <c r="D16" i="9"/>
  <c r="D16" i="27" s="1"/>
  <c r="N79" i="10"/>
  <c r="J30" i="10"/>
  <c r="H51" i="10"/>
  <c r="J52" i="10"/>
  <c r="L48" i="10"/>
  <c r="K75" i="10"/>
  <c r="D40" i="10"/>
  <c r="N21" i="10"/>
  <c r="L58" i="10"/>
  <c r="H60" i="10"/>
  <c r="N57" i="10"/>
  <c r="H56" i="10"/>
  <c r="D35" i="10"/>
  <c r="D29" i="10"/>
  <c r="F39" i="10"/>
  <c r="J4" i="10"/>
  <c r="F17" i="10"/>
  <c r="L41" i="10"/>
  <c r="K35" i="10"/>
  <c r="E67" i="10"/>
  <c r="H47" i="10"/>
  <c r="E33" i="10"/>
  <c r="E41" i="10"/>
  <c r="D22" i="10"/>
  <c r="G84" i="10"/>
  <c r="K70" i="10"/>
  <c r="D89" i="10"/>
  <c r="J24" i="10"/>
  <c r="N47" i="10"/>
  <c r="D52" i="10"/>
  <c r="N22" i="10"/>
  <c r="H52" i="10"/>
  <c r="H35" i="10"/>
  <c r="J79" i="10"/>
  <c r="J65" i="10"/>
  <c r="F22" i="10"/>
  <c r="H20" i="10"/>
  <c r="G32" i="10"/>
  <c r="G67" i="10"/>
  <c r="E48" i="10"/>
  <c r="D46" i="10"/>
  <c r="F68" i="10"/>
  <c r="J6" i="10"/>
  <c r="K38" i="10"/>
  <c r="F82" i="10"/>
  <c r="L21" i="10"/>
  <c r="F76" i="10"/>
  <c r="L20" i="10"/>
  <c r="D48" i="10"/>
  <c r="K69" i="10"/>
  <c r="H64" i="10"/>
  <c r="L30" i="10"/>
  <c r="J89" i="10"/>
  <c r="E53" i="10"/>
  <c r="F45" i="10"/>
  <c r="L54" i="10"/>
  <c r="K83" i="10"/>
  <c r="G16" i="10"/>
  <c r="N77" i="10"/>
  <c r="M20" i="10"/>
  <c r="J52" i="9"/>
  <c r="D32" i="10"/>
  <c r="J60" i="10"/>
  <c r="N51" i="10"/>
  <c r="H4" i="10"/>
  <c r="H34" i="10"/>
  <c r="N67" i="10"/>
  <c r="E10" i="10"/>
  <c r="M72" i="10"/>
  <c r="L4" i="10"/>
  <c r="F56" i="10"/>
  <c r="K71" i="10"/>
  <c r="D56" i="10"/>
  <c r="F20" i="10"/>
  <c r="J87" i="10"/>
  <c r="G85" i="10"/>
  <c r="J76" i="10"/>
  <c r="L23" i="10"/>
  <c r="L6" i="10"/>
  <c r="H38" i="10"/>
  <c r="E34" i="10"/>
  <c r="J26" i="10"/>
  <c r="G17" i="10"/>
  <c r="J17" i="10"/>
  <c r="J9" i="10"/>
  <c r="F62" i="10"/>
  <c r="K52" i="10"/>
  <c r="L35" i="10"/>
  <c r="N71" i="10"/>
  <c r="M23" i="10"/>
  <c r="G35" i="10"/>
  <c r="D67" i="10"/>
  <c r="D38" i="10"/>
  <c r="K68" i="10"/>
  <c r="K22" i="10"/>
  <c r="L10" i="10"/>
  <c r="G8" i="10"/>
  <c r="N60" i="10"/>
  <c r="F6" i="10"/>
  <c r="D57" i="10"/>
  <c r="J7" i="10"/>
  <c r="G47" i="10"/>
  <c r="E30" i="10"/>
  <c r="F5" i="10"/>
  <c r="H82" i="10"/>
  <c r="D54" i="10"/>
  <c r="N41" i="10"/>
  <c r="M17" i="10"/>
  <c r="N19" i="10"/>
  <c r="M60" i="10"/>
  <c r="E16" i="10"/>
  <c r="N31" i="10"/>
  <c r="J86" i="10"/>
  <c r="F75" i="10"/>
  <c r="J32" i="10"/>
  <c r="E79" i="10"/>
  <c r="J82" i="10"/>
  <c r="M34" i="10"/>
  <c r="D51" i="10"/>
  <c r="D43" i="10"/>
  <c r="J57" i="10"/>
  <c r="E25" i="10"/>
  <c r="L82" i="10"/>
  <c r="D73" i="10"/>
  <c r="F15" i="10"/>
  <c r="F79" i="10"/>
  <c r="H63" i="10"/>
  <c r="F43" i="10"/>
  <c r="M28" i="10"/>
  <c r="N15" i="10"/>
  <c r="F8" i="10"/>
  <c r="N42" i="10"/>
  <c r="J54" i="10"/>
  <c r="E35" i="10"/>
  <c r="N4" i="10"/>
  <c r="M41" i="10"/>
  <c r="H79" i="10"/>
  <c r="E57" i="10"/>
  <c r="D29" i="1"/>
  <c r="F13" i="10"/>
  <c r="K42" i="10"/>
  <c r="F35" i="10"/>
  <c r="N38" i="10"/>
  <c r="D25" i="10"/>
  <c r="E15" i="10"/>
  <c r="G58" i="10"/>
  <c r="F85" i="10"/>
  <c r="E55" i="10"/>
  <c r="K31" i="10"/>
  <c r="N46" i="10"/>
  <c r="M39" i="10"/>
  <c r="N23" i="10"/>
  <c r="L11" i="10"/>
  <c r="H5" i="10"/>
  <c r="D75" i="10"/>
  <c r="G63" i="10"/>
  <c r="L49" i="10"/>
  <c r="E58" i="10"/>
  <c r="L44" i="10"/>
  <c r="M42" i="10"/>
  <c r="L53" i="10"/>
  <c r="D63" i="10"/>
  <c r="N26" i="10"/>
  <c r="F71" i="10"/>
  <c r="D50" i="10"/>
  <c r="G53" i="10"/>
  <c r="H73" i="10"/>
  <c r="K11" i="10"/>
  <c r="N74" i="10"/>
  <c r="E22" i="10"/>
  <c r="M6" i="10"/>
  <c r="J35" i="10"/>
  <c r="G27" i="10"/>
  <c r="E51" i="10"/>
  <c r="E72" i="10"/>
  <c r="H22" i="10"/>
  <c r="H21" i="10"/>
  <c r="F64" i="10"/>
  <c r="G6" i="10"/>
  <c r="G74" i="10"/>
  <c r="N30" i="10"/>
  <c r="M43" i="10"/>
  <c r="H74" i="10"/>
  <c r="E80" i="10"/>
  <c r="L66" i="10"/>
  <c r="L31" i="10"/>
  <c r="J31" i="10"/>
  <c r="H18" i="10"/>
  <c r="E61" i="10"/>
  <c r="L74" i="10"/>
  <c r="F16" i="10"/>
  <c r="L8" i="10"/>
  <c r="M86" i="10"/>
  <c r="G5" i="10"/>
  <c r="K84" i="10"/>
  <c r="E29" i="1"/>
  <c r="G45" i="10"/>
  <c r="J5" i="10"/>
  <c r="J73" i="10"/>
  <c r="L28" i="10"/>
  <c r="E8" i="10"/>
  <c r="K89" i="10"/>
  <c r="K67" i="10"/>
  <c r="M56" i="10"/>
  <c r="H11" i="10"/>
  <c r="J64" i="10"/>
  <c r="E21" i="10"/>
  <c r="F50" i="10"/>
  <c r="J18" i="10"/>
  <c r="E46" i="10"/>
  <c r="J11" i="10"/>
  <c r="K85" i="10"/>
  <c r="H16" i="10"/>
  <c r="J51" i="10"/>
  <c r="J28" i="10"/>
  <c r="G18" i="10"/>
  <c r="J46" i="10"/>
  <c r="H9" i="10"/>
  <c r="N61" i="10"/>
  <c r="N86" i="10"/>
  <c r="N10" i="10"/>
  <c r="M87" i="10"/>
  <c r="K87" i="10"/>
  <c r="N75" i="10"/>
  <c r="D86" i="10"/>
  <c r="E19" i="10"/>
  <c r="H61" i="10"/>
  <c r="D18" i="10"/>
  <c r="J23" i="10"/>
  <c r="N35" i="10"/>
  <c r="M26" i="10"/>
  <c r="N20" i="10"/>
  <c r="M75" i="10"/>
  <c r="N89" i="10"/>
  <c r="M9" i="10"/>
  <c r="C29" i="1"/>
  <c r="I29" i="1"/>
  <c r="D59" i="10"/>
  <c r="M76" i="10"/>
  <c r="L72" i="10"/>
  <c r="G21" i="10"/>
  <c r="H78" i="10"/>
  <c r="D45" i="10"/>
  <c r="F55" i="10"/>
  <c r="K53" i="10"/>
  <c r="E29" i="10"/>
  <c r="F42" i="10"/>
  <c r="M11" i="10"/>
  <c r="N11" i="10"/>
  <c r="H77" i="10"/>
  <c r="H81" i="10"/>
  <c r="M29" i="1"/>
  <c r="L87" i="9"/>
  <c r="M79" i="10"/>
  <c r="E20" i="10"/>
  <c r="N37" i="10"/>
  <c r="K27" i="10"/>
  <c r="K49" i="10"/>
  <c r="M38" i="10"/>
  <c r="D8" i="10"/>
  <c r="N44" i="10"/>
  <c r="G42" i="10"/>
  <c r="H88" i="10"/>
  <c r="D69" i="10"/>
  <c r="J48" i="10"/>
  <c r="E45" i="10"/>
  <c r="K25" i="10"/>
  <c r="G77" i="10"/>
  <c r="H85" i="10"/>
  <c r="G62" i="10"/>
  <c r="J49" i="10"/>
  <c r="M14" i="10"/>
  <c r="J69" i="10"/>
  <c r="L9" i="10"/>
  <c r="F11" i="10"/>
  <c r="K29" i="1"/>
  <c r="G29" i="1"/>
  <c r="J29" i="1"/>
  <c r="M62" i="10"/>
  <c r="L29" i="1"/>
  <c r="N84" i="10"/>
  <c r="L18" i="10"/>
  <c r="G19" i="10"/>
  <c r="E76" i="10"/>
  <c r="E7" i="10"/>
  <c r="F29" i="1"/>
  <c r="G11" i="10"/>
  <c r="N6" i="10"/>
  <c r="L24" i="10"/>
  <c r="H87" i="10"/>
  <c r="N85" i="10"/>
  <c r="J72" i="10"/>
  <c r="K28" i="10"/>
  <c r="E11" i="10"/>
  <c r="D14" i="10"/>
  <c r="K30" i="10"/>
  <c r="N54" i="10"/>
  <c r="L83" i="10"/>
  <c r="K45" i="10"/>
  <c r="M58" i="10"/>
  <c r="K44" i="10"/>
  <c r="K72" i="10"/>
  <c r="J15" i="10"/>
  <c r="M89" i="10"/>
  <c r="M63" i="10"/>
  <c r="J27" i="10"/>
  <c r="H43" i="10"/>
  <c r="D24" i="10"/>
  <c r="J21" i="10"/>
  <c r="H83" i="10"/>
  <c r="L17" i="10"/>
  <c r="G13" i="10"/>
  <c r="J37" i="10"/>
  <c r="D12" i="10"/>
  <c r="L37" i="10"/>
  <c r="M53" i="10"/>
  <c r="K9" i="10"/>
  <c r="D42" i="10"/>
  <c r="L42" i="10"/>
  <c r="E27" i="10"/>
  <c r="F69" i="10"/>
  <c r="G56" i="10"/>
  <c r="L56" i="10"/>
  <c r="L73" i="10"/>
  <c r="J22" i="10"/>
  <c r="M22" i="10"/>
  <c r="N88" i="10"/>
  <c r="K47" i="10"/>
  <c r="N28" i="10"/>
  <c r="E71" i="10"/>
  <c r="E69" i="10"/>
  <c r="J27" i="1"/>
  <c r="L63" i="10"/>
  <c r="L84" i="10"/>
  <c r="D74" i="10"/>
  <c r="G54" i="10"/>
  <c r="E50" i="10"/>
  <c r="K26" i="10"/>
  <c r="H84" i="10"/>
  <c r="N24" i="10"/>
  <c r="N14" i="10"/>
  <c r="H8" i="10"/>
  <c r="M24" i="10"/>
  <c r="E66" i="10"/>
  <c r="E88" i="10"/>
  <c r="N12" i="10"/>
  <c r="H59" i="10"/>
  <c r="J85" i="10"/>
  <c r="F84" i="10"/>
  <c r="E27" i="1"/>
  <c r="G4" i="10"/>
  <c r="G57" i="10"/>
  <c r="J67" i="10"/>
  <c r="K4" i="10"/>
  <c r="E5" i="10"/>
  <c r="G83" i="10"/>
  <c r="K73" i="10"/>
  <c r="G49" i="10"/>
  <c r="G50" i="10"/>
  <c r="D37" i="10"/>
  <c r="J53" i="10"/>
  <c r="D27" i="1"/>
  <c r="H67" i="10"/>
  <c r="E64" i="10"/>
  <c r="E44" i="10"/>
  <c r="F38" i="10"/>
  <c r="N64" i="10"/>
  <c r="E17" i="10"/>
  <c r="L62" i="10"/>
  <c r="D47" i="10"/>
  <c r="L81" i="10"/>
  <c r="D79" i="10"/>
  <c r="F32" i="10"/>
  <c r="G88" i="10"/>
  <c r="H62" i="10"/>
  <c r="G79" i="10"/>
  <c r="L87" i="10"/>
  <c r="L64" i="10"/>
  <c r="N72" i="10"/>
  <c r="F19" i="10"/>
  <c r="E47" i="10"/>
  <c r="H42" i="10"/>
  <c r="G60" i="10"/>
  <c r="K29" i="10"/>
  <c r="M8" i="10"/>
  <c r="E6" i="10"/>
  <c r="F80" i="10"/>
  <c r="E14" i="10"/>
  <c r="J70" i="10"/>
  <c r="D13" i="10"/>
  <c r="H26" i="10"/>
  <c r="J83" i="10"/>
  <c r="F27" i="1"/>
  <c r="D7" i="10"/>
  <c r="N36" i="10"/>
  <c r="L39" i="10"/>
  <c r="E74" i="10"/>
  <c r="M5" i="10"/>
  <c r="J40" i="10"/>
  <c r="G72" i="10"/>
  <c r="G39" i="10"/>
  <c r="D27" i="10"/>
  <c r="K39" i="10"/>
  <c r="M80" i="10"/>
  <c r="E56" i="10"/>
  <c r="D62" i="10"/>
  <c r="F40" i="10"/>
  <c r="J36" i="10"/>
  <c r="L85" i="10"/>
  <c r="H28" i="10"/>
  <c r="G40" i="10"/>
  <c r="N83" i="10"/>
  <c r="L89" i="10"/>
  <c r="D30" i="10"/>
  <c r="D28" i="10"/>
  <c r="F81" i="10"/>
  <c r="J66" i="10"/>
  <c r="K57" i="10"/>
  <c r="G41" i="10"/>
  <c r="M65" i="10"/>
  <c r="N9" i="10"/>
  <c r="D88" i="10"/>
  <c r="E77" i="10"/>
  <c r="L14" i="10"/>
  <c r="H30" i="10"/>
  <c r="E23" i="10"/>
  <c r="L55" i="10"/>
  <c r="M85" i="10"/>
  <c r="N32" i="10"/>
  <c r="M83" i="10"/>
  <c r="F21" i="10"/>
  <c r="N7" i="10"/>
  <c r="G69" i="10"/>
  <c r="M54" i="10"/>
  <c r="E40" i="10"/>
  <c r="H27" i="10"/>
  <c r="F14" i="10"/>
  <c r="D53" i="10"/>
  <c r="N43" i="10"/>
  <c r="H36" i="10"/>
  <c r="J19" i="10"/>
  <c r="H53" i="10"/>
  <c r="K17" i="10"/>
  <c r="J58" i="10"/>
  <c r="H75" i="10"/>
  <c r="K32" i="10"/>
  <c r="N59" i="10"/>
  <c r="E39" i="10"/>
  <c r="L79" i="10"/>
  <c r="F65" i="10"/>
  <c r="J50" i="10"/>
  <c r="E38" i="10"/>
  <c r="K62" i="10"/>
  <c r="L5" i="10"/>
  <c r="K24" i="10"/>
  <c r="F86" i="10"/>
  <c r="E73" i="10"/>
  <c r="M59" i="10"/>
  <c r="D36" i="10"/>
  <c r="K21" i="10"/>
  <c r="N18" i="10"/>
  <c r="N68" i="10"/>
  <c r="J61" i="10"/>
  <c r="D5" i="10"/>
  <c r="E24" i="10"/>
  <c r="D44" i="10"/>
  <c r="D10" i="10"/>
  <c r="N76" i="10"/>
  <c r="K6" i="10"/>
  <c r="N45" i="10"/>
  <c r="L57" i="10"/>
  <c r="E63" i="10"/>
  <c r="E42" i="10"/>
  <c r="L12" i="10"/>
  <c r="M68" i="10"/>
  <c r="M21" i="10"/>
  <c r="K41" i="10"/>
  <c r="K8" i="10"/>
  <c r="D34" i="10"/>
  <c r="H10" i="10"/>
  <c r="J39" i="10"/>
  <c r="J14" i="10"/>
  <c r="K56" i="10"/>
  <c r="J81" i="10"/>
  <c r="L70" i="10"/>
  <c r="G33" i="10"/>
  <c r="F24" i="10"/>
  <c r="K76" i="10"/>
  <c r="D71" i="10"/>
  <c r="J88" i="10"/>
  <c r="K5" i="10"/>
  <c r="F26" i="10"/>
  <c r="N52" i="10"/>
  <c r="D65" i="10"/>
  <c r="L76" i="10"/>
  <c r="N87" i="10"/>
  <c r="F34" i="10"/>
  <c r="H65" i="10"/>
  <c r="F63" i="10"/>
  <c r="N62" i="10"/>
  <c r="E87" i="10"/>
  <c r="L40" i="10"/>
  <c r="N65" i="10"/>
  <c r="M7" i="10"/>
  <c r="L32" i="10"/>
  <c r="F9" i="10"/>
  <c r="D55" i="10"/>
  <c r="E18" i="10"/>
  <c r="K82" i="10"/>
  <c r="K65" i="10"/>
  <c r="M52" i="10"/>
  <c r="N25" i="10"/>
  <c r="G76" i="10"/>
  <c r="M51" i="10"/>
  <c r="L36" i="10"/>
  <c r="F74" i="10"/>
  <c r="M31" i="10"/>
  <c r="H25" i="10"/>
  <c r="E31" i="10"/>
  <c r="C27" i="1"/>
  <c r="F41" i="10"/>
  <c r="E37" i="10"/>
  <c r="N73" i="10"/>
  <c r="N34" i="10"/>
  <c r="G38" i="10"/>
  <c r="K59" i="10"/>
  <c r="M78" i="10"/>
  <c r="E28" i="10"/>
  <c r="J68" i="10"/>
  <c r="M81" i="10"/>
  <c r="D9" i="10"/>
  <c r="N82" i="10"/>
  <c r="F29" i="10"/>
  <c r="J41" i="10"/>
  <c r="F47" i="10"/>
  <c r="M45" i="10"/>
  <c r="N66" i="10"/>
  <c r="K15" i="10"/>
  <c r="N27" i="10"/>
  <c r="M70" i="10"/>
  <c r="J44" i="10"/>
  <c r="G61" i="10"/>
  <c r="F46" i="10"/>
  <c r="K51" i="10"/>
  <c r="D84" i="10"/>
  <c r="H19" i="10"/>
  <c r="E26" i="10"/>
  <c r="L26" i="10"/>
  <c r="N63" i="10"/>
  <c r="D85" i="10"/>
  <c r="F52" i="10"/>
  <c r="D39" i="10"/>
  <c r="L59" i="10"/>
  <c r="K48" i="10"/>
  <c r="N81" i="10"/>
  <c r="G89" i="10"/>
  <c r="G30" i="10"/>
  <c r="L88" i="10"/>
  <c r="H15" i="10"/>
  <c r="J47" i="10"/>
  <c r="E86" i="10"/>
  <c r="H13" i="10"/>
  <c r="G75" i="10"/>
  <c r="J34" i="10"/>
  <c r="E52" i="10"/>
  <c r="L46" i="10"/>
  <c r="G71" i="10"/>
  <c r="E89" i="10"/>
  <c r="J80" i="10"/>
  <c r="L43" i="10"/>
  <c r="G78" i="10"/>
  <c r="L52" i="10"/>
  <c r="K34" i="10"/>
  <c r="K50" i="10"/>
  <c r="K66" i="10"/>
  <c r="M18" i="10"/>
  <c r="G12" i="10"/>
  <c r="L16" i="10"/>
  <c r="F83" i="10"/>
  <c r="K18" i="10"/>
  <c r="H58" i="10"/>
  <c r="F37" i="10"/>
  <c r="E32" i="10"/>
  <c r="K27" i="1"/>
  <c r="M27" i="1"/>
  <c r="L27" i="1"/>
  <c r="F7" i="10"/>
  <c r="E85" i="10"/>
  <c r="G44" i="10"/>
  <c r="L69" i="10"/>
  <c r="H44" i="10"/>
  <c r="G64" i="10"/>
  <c r="G27" i="1"/>
  <c r="F54" i="10"/>
  <c r="F78" i="10"/>
  <c r="D66" i="10"/>
  <c r="G59" i="10"/>
  <c r="M13" i="10"/>
  <c r="G10" i="10"/>
  <c r="M12" i="10"/>
  <c r="F48" i="10"/>
  <c r="F67" i="10"/>
  <c r="H33" i="10"/>
  <c r="E84" i="10"/>
  <c r="M74" i="10"/>
  <c r="E60" i="10"/>
  <c r="E49" i="10"/>
  <c r="G15" i="10"/>
  <c r="J55" i="10"/>
  <c r="F70" i="10"/>
  <c r="M48" i="10"/>
  <c r="F87" i="10"/>
  <c r="M77" i="10"/>
  <c r="D21" i="10"/>
  <c r="D26" i="10"/>
  <c r="K23" i="10"/>
  <c r="L45" i="10"/>
  <c r="M19" i="10"/>
  <c r="M57" i="10"/>
  <c r="G73" i="10"/>
  <c r="H31" i="10"/>
  <c r="F18" i="10"/>
  <c r="N17" i="10"/>
  <c r="E59" i="10"/>
  <c r="F77" i="10"/>
  <c r="G14" i="10"/>
  <c r="I27" i="1"/>
  <c r="E83" i="10"/>
  <c r="F27" i="10"/>
  <c r="H7" i="10"/>
  <c r="G20" i="10"/>
  <c r="M40" i="10"/>
  <c r="K81" i="10"/>
  <c r="E9" i="10"/>
  <c r="G46" i="10"/>
  <c r="H66" i="10"/>
  <c r="K79" i="10"/>
  <c r="E65" i="10"/>
  <c r="E82" i="10"/>
  <c r="H68" i="10"/>
  <c r="M67" i="10"/>
  <c r="N8" i="10"/>
  <c r="N69" i="10"/>
  <c r="M66" i="10"/>
  <c r="G7" i="10"/>
  <c r="J78" i="10"/>
  <c r="K14" i="10"/>
  <c r="L33" i="10"/>
  <c r="M55" i="10"/>
  <c r="L15" i="10"/>
  <c r="F66" i="10"/>
  <c r="H37" i="10"/>
  <c r="E62" i="10"/>
  <c r="J75" i="10"/>
  <c r="K58" i="10"/>
  <c r="H32" i="10"/>
  <c r="F30" i="10"/>
  <c r="D19" i="10"/>
  <c r="J38" i="10"/>
  <c r="K12" i="10"/>
  <c r="D20" i="10"/>
  <c r="M36" i="10"/>
  <c r="H14" i="10"/>
  <c r="J13" i="10"/>
  <c r="G86" i="10"/>
  <c r="E12" i="10"/>
  <c r="D4" i="10"/>
  <c r="D61" i="10"/>
  <c r="K37" i="10"/>
  <c r="M46" i="10"/>
  <c r="F51" i="10"/>
  <c r="K46" i="10"/>
  <c r="H45" i="10"/>
  <c r="D78" i="10"/>
  <c r="G29" i="10"/>
  <c r="L34" i="10"/>
  <c r="L60" i="10"/>
  <c r="J62" i="10"/>
  <c r="G81" i="10"/>
  <c r="L38" i="10"/>
  <c r="L50" i="10"/>
  <c r="J56" i="10"/>
  <c r="G51" i="10"/>
  <c r="K20" i="10"/>
  <c r="M27" i="10"/>
  <c r="J71" i="10"/>
  <c r="D11" i="10"/>
  <c r="N56" i="10"/>
  <c r="D31" i="10"/>
  <c r="E70" i="10"/>
  <c r="K55" i="10"/>
  <c r="K55" i="27" s="1"/>
  <c r="N40" i="10"/>
  <c r="F28" i="10"/>
  <c r="D49" i="10"/>
  <c r="J77" i="10"/>
  <c r="D15" i="10"/>
  <c r="H55" i="10"/>
  <c r="J45" i="10"/>
  <c r="M37" i="10"/>
  <c r="G66" i="10"/>
  <c r="M49" i="10"/>
  <c r="G25" i="10"/>
  <c r="L77" i="10"/>
  <c r="H54" i="10"/>
  <c r="L27" i="10"/>
  <c r="H80" i="10"/>
  <c r="L65" i="10"/>
  <c r="D87" i="10"/>
  <c r="H40" i="10"/>
  <c r="K64" i="10"/>
  <c r="J8" i="10"/>
  <c r="D83" i="10"/>
  <c r="K74" i="10"/>
  <c r="J20" i="10"/>
  <c r="F73" i="10"/>
  <c r="N39" i="10"/>
  <c r="L13" i="10"/>
  <c r="M64" i="10"/>
  <c r="E54" i="10"/>
  <c r="F12" i="10"/>
  <c r="G31" i="10"/>
  <c r="E81" i="10"/>
  <c r="F25" i="10"/>
  <c r="M47" i="10"/>
  <c r="J29" i="10"/>
  <c r="L68" i="10"/>
  <c r="D58" i="10"/>
  <c r="G43" i="10"/>
  <c r="L51" i="10"/>
  <c r="H17" i="10"/>
  <c r="H89" i="10"/>
  <c r="D64" i="10"/>
  <c r="L25" i="10"/>
  <c r="F72" i="10"/>
  <c r="H72" i="10"/>
  <c r="K13" i="10"/>
  <c r="M84" i="10"/>
  <c r="G22" i="10"/>
  <c r="H6" i="10"/>
  <c r="M30" i="10"/>
  <c r="G42" i="9"/>
  <c r="L21" i="9"/>
  <c r="L21" i="27" s="1"/>
  <c r="D71" i="9"/>
  <c r="L57" i="9"/>
  <c r="G43" i="9"/>
  <c r="N27" i="9"/>
  <c r="E71" i="9"/>
  <c r="L79" i="9"/>
  <c r="F16" i="9"/>
  <c r="F33" i="9"/>
  <c r="M4" i="9"/>
  <c r="K70" i="9"/>
  <c r="J17" i="9"/>
  <c r="N69" i="9"/>
  <c r="K26" i="9"/>
  <c r="N52" i="9"/>
  <c r="D38" i="9"/>
  <c r="D38" i="27" s="1"/>
  <c r="J21" i="9"/>
  <c r="G80" i="9"/>
  <c r="G80" i="27" s="1"/>
  <c r="E8" i="9"/>
  <c r="D10" i="9"/>
  <c r="M79" i="9"/>
  <c r="G5" i="9"/>
  <c r="F80" i="9"/>
  <c r="F80" i="27" s="1"/>
  <c r="K5" i="9"/>
  <c r="N36" i="9"/>
  <c r="D66" i="9"/>
  <c r="L33" i="9"/>
  <c r="L33" i="27" s="1"/>
  <c r="D5" i="9"/>
  <c r="E5" i="9"/>
  <c r="H49" i="9"/>
  <c r="H49" i="27" s="1"/>
  <c r="H31" i="9"/>
  <c r="E49" i="9"/>
  <c r="K4" i="9"/>
  <c r="J18" i="9"/>
  <c r="D12" i="9"/>
  <c r="M41" i="9"/>
  <c r="F47" i="9"/>
  <c r="D69" i="9"/>
  <c r="J88" i="9"/>
  <c r="D81" i="9"/>
  <c r="K73" i="9"/>
  <c r="G61" i="9"/>
  <c r="D89" i="9"/>
  <c r="F86" i="9"/>
  <c r="D64" i="9"/>
  <c r="N48" i="9"/>
  <c r="H24" i="9"/>
  <c r="H24" i="27" s="1"/>
  <c r="K71" i="9"/>
  <c r="L70" i="9"/>
  <c r="J64" i="9"/>
  <c r="N61" i="9"/>
  <c r="E42" i="9"/>
  <c r="E42" i="27" s="1"/>
  <c r="K42" i="9"/>
  <c r="K31" i="9"/>
  <c r="M80" i="9"/>
  <c r="M80" i="27" s="1"/>
  <c r="F6" i="9"/>
  <c r="M54" i="9"/>
  <c r="F4" i="9"/>
  <c r="J65" i="9"/>
  <c r="H78" i="9"/>
  <c r="K75" i="9"/>
  <c r="G13" i="9"/>
  <c r="J40" i="9"/>
  <c r="K62" i="9"/>
  <c r="K62" i="27" s="1"/>
  <c r="L38" i="9"/>
  <c r="M57" i="9"/>
  <c r="M16" i="9"/>
  <c r="H45" i="9"/>
  <c r="H45" i="27" s="1"/>
  <c r="G12" i="9"/>
  <c r="E31" i="9"/>
  <c r="H52" i="9"/>
  <c r="E21" i="9"/>
  <c r="D75" i="9"/>
  <c r="H82" i="9"/>
  <c r="H51" i="9"/>
  <c r="F89" i="9"/>
  <c r="F89" i="27" s="1"/>
  <c r="D27" i="9"/>
  <c r="D27" i="27" s="1"/>
  <c r="H86" i="9"/>
  <c r="H86" i="27" s="1"/>
  <c r="N62" i="9"/>
  <c r="N62" i="27" s="1"/>
  <c r="E24" i="9"/>
  <c r="L78" i="9"/>
  <c r="J48" i="9"/>
  <c r="E4" i="9"/>
  <c r="L69" i="9"/>
  <c r="E34" i="9"/>
  <c r="M82" i="9"/>
  <c r="M82" i="27" s="1"/>
  <c r="K56" i="9"/>
  <c r="K16" i="9"/>
  <c r="K74" i="9"/>
  <c r="G41" i="9"/>
  <c r="J86" i="9"/>
  <c r="H63" i="9"/>
  <c r="D25" i="9"/>
  <c r="N70" i="9"/>
  <c r="H29" i="9"/>
  <c r="H29" i="27" s="1"/>
  <c r="M38" i="9"/>
  <c r="N7" i="9"/>
  <c r="F48" i="9"/>
  <c r="N28" i="9"/>
  <c r="K48" i="9"/>
  <c r="F15" i="9"/>
  <c r="K15" i="9"/>
  <c r="J15" i="9"/>
  <c r="H84" i="9"/>
  <c r="D46" i="9"/>
  <c r="N67" i="9"/>
  <c r="D28" i="9"/>
  <c r="N53" i="9"/>
  <c r="N53" i="27" s="1"/>
  <c r="G22" i="9"/>
  <c r="G22" i="27" s="1"/>
  <c r="E67" i="9"/>
  <c r="J89" i="9"/>
  <c r="G50" i="9"/>
  <c r="M52" i="9"/>
  <c r="F53" i="9"/>
  <c r="E53" i="9"/>
  <c r="E53" i="27" s="1"/>
  <c r="J54" i="9"/>
  <c r="D45" i="9"/>
  <c r="L55" i="9"/>
  <c r="L55" i="27" s="1"/>
  <c r="N74" i="9"/>
  <c r="K54" i="9"/>
  <c r="K54" i="27" s="1"/>
  <c r="J32" i="9"/>
  <c r="H58" i="9"/>
  <c r="F7" i="9"/>
  <c r="F25" i="9"/>
  <c r="N41" i="9"/>
  <c r="J42" i="9"/>
  <c r="E77" i="9"/>
  <c r="K14" i="9"/>
  <c r="G89" i="9"/>
  <c r="N26" i="9"/>
  <c r="L84" i="9"/>
  <c r="L84" i="27" s="1"/>
  <c r="M9" i="9"/>
  <c r="H19" i="9"/>
  <c r="H19" i="27" s="1"/>
  <c r="H30" i="9"/>
  <c r="H48" i="9"/>
  <c r="E65" i="9"/>
  <c r="N13" i="9"/>
  <c r="N13" i="27" s="1"/>
  <c r="D88" i="9"/>
  <c r="M31" i="9"/>
  <c r="G40" i="9"/>
  <c r="J43" i="9"/>
  <c r="H34" i="9"/>
  <c r="N18" i="9"/>
  <c r="J45" i="9"/>
  <c r="L41" i="9"/>
  <c r="M85" i="9"/>
  <c r="L46" i="9"/>
  <c r="L46" i="27" s="1"/>
  <c r="H38" i="9"/>
  <c r="H21" i="9"/>
  <c r="H15" i="9"/>
  <c r="N33" i="9"/>
  <c r="N33" i="27" s="1"/>
  <c r="M28" i="9"/>
  <c r="K8" i="9"/>
  <c r="K8" i="27" s="1"/>
  <c r="E59" i="9"/>
  <c r="L53" i="9"/>
  <c r="J59" i="9"/>
  <c r="J37" i="9"/>
  <c r="F70" i="9"/>
  <c r="N65" i="9"/>
  <c r="E40" i="9"/>
  <c r="L65" i="9"/>
  <c r="J47" i="9"/>
  <c r="N20" i="9"/>
  <c r="N20" i="27" s="1"/>
  <c r="E82" i="9"/>
  <c r="F17" i="9"/>
  <c r="E73" i="9"/>
  <c r="H64" i="9"/>
  <c r="H64" i="27" s="1"/>
  <c r="F81" i="9"/>
  <c r="D8" i="9"/>
  <c r="M74" i="9"/>
  <c r="F32" i="9"/>
  <c r="H40" i="9"/>
  <c r="E39" i="9"/>
  <c r="H77" i="9"/>
  <c r="M30" i="9"/>
  <c r="M30" i="27" s="1"/>
  <c r="E75" i="9"/>
  <c r="E75" i="27" s="1"/>
  <c r="E64" i="9"/>
  <c r="F24" i="9"/>
  <c r="F24" i="27" s="1"/>
  <c r="H55" i="9"/>
  <c r="J60" i="9"/>
  <c r="J41" i="9"/>
  <c r="J72" i="9"/>
  <c r="E32" i="9"/>
  <c r="D80" i="9"/>
  <c r="G87" i="9"/>
  <c r="G87" i="27" s="1"/>
  <c r="L83" i="9"/>
  <c r="G58" i="9"/>
  <c r="D19" i="9"/>
  <c r="G76" i="9"/>
  <c r="E44" i="9"/>
  <c r="F88" i="9"/>
  <c r="F88" i="27" s="1"/>
  <c r="E66" i="9"/>
  <c r="E28" i="9"/>
  <c r="J80" i="9"/>
  <c r="M51" i="9"/>
  <c r="E7" i="9"/>
  <c r="N71" i="9"/>
  <c r="J36" i="9"/>
  <c r="F84" i="9"/>
  <c r="K58" i="9"/>
  <c r="M19" i="9"/>
  <c r="N59" i="9"/>
  <c r="N59" i="27" s="1"/>
  <c r="E9" i="9"/>
  <c r="K51" i="9"/>
  <c r="M25" i="9"/>
  <c r="L63" i="9"/>
  <c r="D84" i="9"/>
  <c r="F28" i="9"/>
  <c r="F28" i="27" s="1"/>
  <c r="H6" i="9"/>
  <c r="K7" i="9"/>
  <c r="K7" i="27" s="1"/>
  <c r="L6" i="9"/>
  <c r="H39" i="9"/>
  <c r="H20" i="9"/>
  <c r="L7" i="9"/>
  <c r="L7" i="27" s="1"/>
  <c r="H10" i="9"/>
  <c r="E45" i="9"/>
  <c r="N39" i="9"/>
  <c r="H79" i="9"/>
  <c r="J81" i="9"/>
  <c r="F36" i="9"/>
  <c r="F36" i="27" s="1"/>
  <c r="D44" i="9"/>
  <c r="D44" i="27" s="1"/>
  <c r="F45" i="9"/>
  <c r="G44" i="9"/>
  <c r="E72" i="9"/>
  <c r="N58" i="9"/>
  <c r="K68" i="9"/>
  <c r="F82" i="9"/>
  <c r="J44" i="9"/>
  <c r="F22" i="9"/>
  <c r="D52" i="9"/>
  <c r="D70" i="9"/>
  <c r="D70" i="27" s="1"/>
  <c r="M18" i="9"/>
  <c r="J35" i="9"/>
  <c r="F56" i="9"/>
  <c r="F56" i="27" s="1"/>
  <c r="F12" i="9"/>
  <c r="F12" i="27" s="1"/>
  <c r="L49" i="9"/>
  <c r="N15" i="9"/>
  <c r="N15" i="27" s="1"/>
  <c r="F42" i="9"/>
  <c r="G78" i="9"/>
  <c r="G78" i="27" s="1"/>
  <c r="G59" i="9"/>
  <c r="G59" i="27" s="1"/>
  <c r="G9" i="9"/>
  <c r="G9" i="27" s="1"/>
  <c r="D24" i="9"/>
  <c r="D42" i="9"/>
  <c r="D42" i="27" s="1"/>
  <c r="L58" i="9"/>
  <c r="L58" i="27" s="1"/>
  <c r="J7" i="9"/>
  <c r="M33" i="9"/>
  <c r="N47" i="9"/>
  <c r="J55" i="9"/>
  <c r="G60" i="9"/>
  <c r="F51" i="9"/>
  <c r="F51" i="27" s="1"/>
  <c r="L36" i="9"/>
  <c r="K18" i="9"/>
  <c r="E18" i="9"/>
  <c r="F62" i="9"/>
  <c r="J63" i="9"/>
  <c r="H54" i="9"/>
  <c r="E38" i="9"/>
  <c r="E88" i="9"/>
  <c r="J51" i="9"/>
  <c r="J51" i="27" s="1"/>
  <c r="H42" i="9"/>
  <c r="J26" i="9"/>
  <c r="J26" i="27" s="1"/>
  <c r="D33" i="9"/>
  <c r="J30" i="9"/>
  <c r="F21" i="9"/>
  <c r="G7" i="9"/>
  <c r="L28" i="9"/>
  <c r="D22" i="9"/>
  <c r="D22" i="27" s="1"/>
  <c r="E11" i="9"/>
  <c r="J24" i="9"/>
  <c r="M6" i="9"/>
  <c r="M6" i="27" s="1"/>
  <c r="F54" i="9"/>
  <c r="F52" i="9"/>
  <c r="H60" i="9"/>
  <c r="D83" i="9"/>
  <c r="K33" i="9"/>
  <c r="J20" i="9"/>
  <c r="H46" i="9"/>
  <c r="H46" i="27" s="1"/>
  <c r="G4" i="9"/>
  <c r="D15" i="9"/>
  <c r="K41" i="9"/>
  <c r="K41" i="27" s="1"/>
  <c r="F5" i="9"/>
  <c r="L64" i="9"/>
  <c r="K65" i="9"/>
  <c r="K65" i="27" s="1"/>
  <c r="M5" i="9"/>
  <c r="E15" i="9"/>
  <c r="E80" i="9"/>
  <c r="L4" i="9"/>
  <c r="K83" i="9"/>
  <c r="D76" i="9"/>
  <c r="H65" i="9"/>
  <c r="E50" i="9"/>
  <c r="N35" i="9"/>
  <c r="F9" i="9"/>
  <c r="F9" i="27" s="1"/>
  <c r="E81" i="9"/>
  <c r="G32" i="9"/>
  <c r="F19" i="9"/>
  <c r="K11" i="9"/>
  <c r="G81" i="9"/>
  <c r="G81" i="27" s="1"/>
  <c r="M70" i="9"/>
  <c r="L27" i="9"/>
  <c r="L27" i="27" s="1"/>
  <c r="G74" i="9"/>
  <c r="D20" i="9"/>
  <c r="D9" i="9"/>
  <c r="D9" i="27" s="1"/>
  <c r="L74" i="9"/>
  <c r="G30" i="9"/>
  <c r="F61" i="9"/>
  <c r="G73" i="9"/>
  <c r="N5" i="9"/>
  <c r="N5" i="27" s="1"/>
  <c r="E84" i="9"/>
  <c r="G8" i="9"/>
  <c r="H25" i="9"/>
  <c r="J87" i="9"/>
  <c r="N60" i="9"/>
  <c r="J57" i="9"/>
  <c r="F63" i="9"/>
  <c r="E52" i="9"/>
  <c r="E57" i="9"/>
  <c r="E57" i="27" s="1"/>
  <c r="G84" i="9"/>
  <c r="H88" i="9"/>
  <c r="H57" i="9"/>
  <c r="H57" i="27" s="1"/>
  <c r="G15" i="9"/>
  <c r="K46" i="9"/>
  <c r="E30" i="9"/>
  <c r="L9" i="9"/>
  <c r="H85" i="9"/>
  <c r="F77" i="9"/>
  <c r="L67" i="9"/>
  <c r="L59" i="9"/>
  <c r="J68" i="9"/>
  <c r="G24" i="9"/>
  <c r="G17" i="9"/>
  <c r="K81" i="9"/>
  <c r="K81" i="27" s="1"/>
  <c r="L17" i="9"/>
  <c r="D62" i="9"/>
  <c r="H37" i="9"/>
  <c r="H37" i="27" s="1"/>
  <c r="F64" i="9"/>
  <c r="M64" i="9"/>
  <c r="M64" i="27" s="1"/>
  <c r="G48" i="9"/>
  <c r="G48" i="27" s="1"/>
  <c r="G51" i="9"/>
  <c r="J8" i="9"/>
  <c r="E20" i="9"/>
  <c r="M36" i="9"/>
  <c r="G20" i="9"/>
  <c r="N25" i="9"/>
  <c r="M20" i="9"/>
  <c r="E58" i="9"/>
  <c r="D59" i="9"/>
  <c r="D59" i="27" s="1"/>
  <c r="K21" i="9"/>
  <c r="E17" i="9"/>
  <c r="L51" i="9"/>
  <c r="J31" i="9"/>
  <c r="N22" i="9"/>
  <c r="D11" i="9"/>
  <c r="E22" i="9"/>
  <c r="L42" i="9"/>
  <c r="D26" i="9"/>
  <c r="G47" i="9"/>
  <c r="G47" i="27" s="1"/>
  <c r="G26" i="9"/>
  <c r="G26" i="27" s="1"/>
  <c r="D17" i="9"/>
  <c r="D17" i="27" s="1"/>
  <c r="E55" i="9"/>
  <c r="F68" i="9"/>
  <c r="H81" i="9"/>
  <c r="L73" i="9"/>
  <c r="K85" i="9"/>
  <c r="D23" i="9"/>
  <c r="H47" i="9"/>
  <c r="E68" i="9"/>
  <c r="E68" i="27" s="1"/>
  <c r="M81" i="9"/>
  <c r="L12" i="9"/>
  <c r="J23" i="9"/>
  <c r="J14" i="9"/>
  <c r="N73" i="9"/>
  <c r="M66" i="9"/>
  <c r="E23" i="9"/>
  <c r="L62" i="9"/>
  <c r="M62" i="9"/>
  <c r="D57" i="9"/>
  <c r="K72" i="9"/>
  <c r="F35" i="9"/>
  <c r="F35" i="27" s="1"/>
  <c r="J82" i="9"/>
  <c r="K89" i="9"/>
  <c r="K89" i="27" s="1"/>
  <c r="N11" i="9"/>
  <c r="K63" i="9"/>
  <c r="K63" i="27" s="1"/>
  <c r="E29" i="9"/>
  <c r="G69" i="9"/>
  <c r="D78" i="9"/>
  <c r="M55" i="9"/>
  <c r="D49" i="9"/>
  <c r="K17" i="9"/>
  <c r="G52" i="9"/>
  <c r="L16" i="9"/>
  <c r="E12" i="9"/>
  <c r="F13" i="9"/>
  <c r="H53" i="9"/>
  <c r="J73" i="9"/>
  <c r="D14" i="9"/>
  <c r="N55" i="9"/>
  <c r="N55" i="27" s="1"/>
  <c r="G72" i="9"/>
  <c r="E43" i="9"/>
  <c r="E43" i="27" s="1"/>
  <c r="H74" i="9"/>
  <c r="H35" i="9"/>
  <c r="K47" i="9"/>
  <c r="N82" i="9"/>
  <c r="H13" i="9"/>
  <c r="F40" i="9"/>
  <c r="D67" i="9"/>
  <c r="N79" i="9"/>
  <c r="H68" i="9"/>
  <c r="D29" i="9"/>
  <c r="D29" i="27" s="1"/>
  <c r="M11" i="9"/>
  <c r="G37" i="9"/>
  <c r="G37" i="27" s="1"/>
  <c r="N31" i="9"/>
  <c r="D79" i="9"/>
  <c r="J4" i="9"/>
  <c r="G34" i="9"/>
  <c r="G34" i="27" s="1"/>
  <c r="N56" i="9"/>
  <c r="J75" i="9"/>
  <c r="J75" i="27" s="1"/>
  <c r="N86" i="9"/>
  <c r="L25" i="9"/>
  <c r="J6" i="9"/>
  <c r="N37" i="9"/>
  <c r="M29" i="9"/>
  <c r="M53" i="9"/>
  <c r="M53" i="27" s="1"/>
  <c r="N57" i="9"/>
  <c r="E37" i="9"/>
  <c r="D54" i="9"/>
  <c r="M73" i="9"/>
  <c r="M73" i="27" s="1"/>
  <c r="J58" i="9"/>
  <c r="F27" i="9"/>
  <c r="J27" i="9"/>
  <c r="G79" i="9"/>
  <c r="E10" i="9"/>
  <c r="J33" i="9"/>
  <c r="J33" i="27" s="1"/>
  <c r="F57" i="9"/>
  <c r="L22" i="9"/>
  <c r="L22" i="27" s="1"/>
  <c r="K36" i="9"/>
  <c r="K36" i="27" s="1"/>
  <c r="N68" i="9"/>
  <c r="N38" i="9"/>
  <c r="F11" i="9"/>
  <c r="F11" i="27" s="1"/>
  <c r="N45" i="9"/>
  <c r="K82" i="9"/>
  <c r="D4" i="9"/>
  <c r="N16" i="9"/>
  <c r="N16" i="27" s="1"/>
  <c r="J62" i="9"/>
  <c r="H89" i="9"/>
  <c r="F18" i="9"/>
  <c r="N54" i="9"/>
  <c r="M72" i="9"/>
  <c r="M72" i="27" s="1"/>
  <c r="L71" i="9"/>
  <c r="F69" i="9"/>
  <c r="G55" i="9"/>
  <c r="G55" i="27" s="1"/>
  <c r="H67" i="9"/>
  <c r="H56" i="9"/>
  <c r="N72" i="9"/>
  <c r="N72" i="27" s="1"/>
  <c r="M69" i="9"/>
  <c r="G85" i="9"/>
  <c r="N78" i="9"/>
  <c r="N78" i="27" s="1"/>
  <c r="M27" i="9"/>
  <c r="M56" i="9"/>
  <c r="L37" i="9"/>
  <c r="H8" i="9"/>
  <c r="H8" i="27" s="1"/>
  <c r="L72" i="9"/>
  <c r="N14" i="9"/>
  <c r="E85" i="9"/>
  <c r="H87" i="9"/>
  <c r="G46" i="9"/>
  <c r="H76" i="9"/>
  <c r="H76" i="27" s="1"/>
  <c r="L44" i="9"/>
  <c r="G88" i="9"/>
  <c r="G88" i="27" s="1"/>
  <c r="K66" i="9"/>
  <c r="G29" i="9"/>
  <c r="G29" i="27" s="1"/>
  <c r="N80" i="9"/>
  <c r="K52" i="9"/>
  <c r="N8" i="9"/>
  <c r="F73" i="9"/>
  <c r="F38" i="9"/>
  <c r="J84" i="9"/>
  <c r="J84" i="27" s="1"/>
  <c r="H59" i="9"/>
  <c r="H59" i="27" s="1"/>
  <c r="N19" i="9"/>
  <c r="N76" i="9"/>
  <c r="N44" i="9"/>
  <c r="F76" i="9"/>
  <c r="F76" i="27" s="1"/>
  <c r="F46" i="9"/>
  <c r="L50" i="9"/>
  <c r="L50" i="27" s="1"/>
  <c r="H22" i="9"/>
  <c r="G45" i="9"/>
  <c r="M13" i="9"/>
  <c r="K34" i="9"/>
  <c r="K34" i="27" s="1"/>
  <c r="M48" i="9"/>
  <c r="D50" i="9"/>
  <c r="N49" i="9"/>
  <c r="N49" i="27" s="1"/>
  <c r="D63" i="9"/>
  <c r="K61" i="9"/>
  <c r="K61" i="27" s="1"/>
  <c r="J11" i="9"/>
  <c r="J11" i="27" s="1"/>
  <c r="L15" i="9"/>
  <c r="F37" i="9"/>
  <c r="L11" i="9"/>
  <c r="M83" i="9"/>
  <c r="E54" i="9"/>
  <c r="L45" i="9"/>
  <c r="L45" i="27" s="1"/>
  <c r="E27" i="9"/>
  <c r="H18" i="9"/>
  <c r="K19" i="9"/>
  <c r="K19" i="27" s="1"/>
  <c r="L18" i="9"/>
  <c r="J25" i="9"/>
  <c r="J25" i="27" s="1"/>
  <c r="K86" i="9"/>
  <c r="K86" i="27" s="1"/>
  <c r="K20" i="9"/>
  <c r="E87" i="9"/>
  <c r="L13" i="9"/>
  <c r="G23" i="9"/>
  <c r="G23" i="27" s="1"/>
  <c r="M32" i="9"/>
  <c r="M32" i="27" s="1"/>
  <c r="M50" i="9"/>
  <c r="J67" i="9"/>
  <c r="G16" i="9"/>
  <c r="F85" i="9"/>
  <c r="M88" i="9"/>
  <c r="F50" i="9"/>
  <c r="L60" i="9"/>
  <c r="L77" i="9"/>
  <c r="N50" i="9"/>
  <c r="K28" i="9"/>
  <c r="D56" i="9"/>
  <c r="J5" i="9"/>
  <c r="J5" i="27" s="1"/>
  <c r="M22" i="9"/>
  <c r="J39" i="9"/>
  <c r="L47" i="9"/>
  <c r="G19" i="9"/>
  <c r="G19" i="27" s="1"/>
  <c r="E51" i="9"/>
  <c r="M78" i="9"/>
  <c r="M42" i="9"/>
  <c r="E36" i="9"/>
  <c r="E36" i="27" s="1"/>
  <c r="E83" i="9"/>
  <c r="J38" i="9"/>
  <c r="H80" i="9"/>
  <c r="F75" i="9"/>
  <c r="K43" i="9"/>
  <c r="K43" i="27" s="1"/>
  <c r="H5" i="9"/>
  <c r="M65" i="9"/>
  <c r="M89" i="9"/>
  <c r="M89" i="27" s="1"/>
  <c r="D34" i="9"/>
  <c r="K24" i="9"/>
  <c r="J77" i="9"/>
  <c r="L48" i="9"/>
  <c r="H11" i="9"/>
  <c r="H11" i="27" s="1"/>
  <c r="K25" i="9"/>
  <c r="J85" i="9"/>
  <c r="F20" i="9"/>
  <c r="K29" i="9"/>
  <c r="N87" i="9"/>
  <c r="N12" i="9"/>
  <c r="H14" i="9"/>
  <c r="N75" i="9"/>
  <c r="J34" i="9"/>
  <c r="L19" i="9"/>
  <c r="L19" i="27" s="1"/>
  <c r="G10" i="9"/>
  <c r="J12" i="9"/>
  <c r="J12" i="27" s="1"/>
  <c r="D87" i="9"/>
  <c r="G25" i="9"/>
  <c r="N88" i="9"/>
  <c r="L43" i="9"/>
  <c r="G82" i="9"/>
  <c r="G82" i="27" s="1"/>
  <c r="J46" i="9"/>
  <c r="L56" i="9"/>
  <c r="L85" i="9"/>
  <c r="L85" i="27" s="1"/>
  <c r="M59" i="9"/>
  <c r="M59" i="27" s="1"/>
  <c r="J76" i="9"/>
  <c r="M37" i="9"/>
  <c r="G65" i="9"/>
  <c r="G35" i="9"/>
  <c r="M17" i="9"/>
  <c r="M87" i="9"/>
  <c r="M87" i="27" s="1"/>
  <c r="K79" i="9"/>
  <c r="N4" i="9"/>
  <c r="L23" i="9"/>
  <c r="H50" i="9"/>
  <c r="H50" i="27" s="1"/>
  <c r="G70" i="9"/>
  <c r="G70" i="27" s="1"/>
  <c r="D32" i="9"/>
  <c r="D32" i="27" s="1"/>
  <c r="E86" i="9"/>
  <c r="K53" i="9"/>
  <c r="K30" i="9"/>
  <c r="K69" i="9"/>
  <c r="K69" i="27" s="1"/>
  <c r="F14" i="9"/>
  <c r="K50" i="9"/>
  <c r="F71" i="9"/>
  <c r="L54" i="9"/>
  <c r="F58" i="9"/>
  <c r="J16" i="9"/>
  <c r="J16" i="27" s="1"/>
  <c r="F43" i="9"/>
  <c r="L26" i="9"/>
  <c r="E13" i="9"/>
  <c r="E13" i="27" s="1"/>
  <c r="H41" i="9"/>
  <c r="H41" i="27" s="1"/>
  <c r="K76" i="9"/>
  <c r="N43" i="9"/>
  <c r="K88" i="9"/>
  <c r="K88" i="27" s="1"/>
  <c r="K6" i="9"/>
  <c r="J10" i="9"/>
  <c r="J10" i="27" s="1"/>
  <c r="M75" i="9"/>
  <c r="H7" i="9"/>
  <c r="K39" i="9"/>
  <c r="J79" i="9"/>
  <c r="M47" i="9"/>
  <c r="K84" i="9"/>
  <c r="E60" i="9"/>
  <c r="E60" i="27" s="1"/>
  <c r="N66" i="9"/>
  <c r="N66" i="27" s="1"/>
  <c r="G53" i="9"/>
  <c r="G53" i="27" s="1"/>
  <c r="D39" i="9"/>
  <c r="M21" i="9"/>
  <c r="M21" i="27" s="1"/>
  <c r="M45" i="9"/>
  <c r="F30" i="9"/>
  <c r="K23" i="9"/>
  <c r="N32" i="9"/>
  <c r="F23" i="9"/>
  <c r="F23" i="27" s="1"/>
  <c r="K44" i="9"/>
  <c r="M44" i="9"/>
  <c r="M44" i="27" s="1"/>
  <c r="J50" i="9"/>
  <c r="M60" i="9"/>
  <c r="H69" i="9"/>
  <c r="H69" i="27" s="1"/>
  <c r="N64" i="9"/>
  <c r="N64" i="27" s="1"/>
  <c r="K13" i="9"/>
  <c r="K13" i="27" s="1"/>
  <c r="H27" i="9"/>
  <c r="D82" i="9"/>
  <c r="L29" i="9"/>
  <c r="J71" i="9"/>
  <c r="K80" i="9"/>
  <c r="K80" i="27" s="1"/>
  <c r="E25" i="9"/>
  <c r="G67" i="9"/>
  <c r="G67" i="27" s="1"/>
  <c r="N29" i="9"/>
  <c r="N29" i="27" s="1"/>
  <c r="M61" i="9"/>
  <c r="M61" i="27" s="1"/>
  <c r="M12" i="9"/>
  <c r="M76" i="9"/>
  <c r="N6" i="9"/>
  <c r="L34" i="9"/>
  <c r="N17" i="9"/>
  <c r="H4" i="9"/>
  <c r="M34" i="9"/>
  <c r="M34" i="27" s="1"/>
  <c r="M24" i="9"/>
  <c r="L75" i="9"/>
  <c r="D21" i="9"/>
  <c r="G6" i="9"/>
  <c r="G6" i="27" s="1"/>
  <c r="G77" i="9"/>
  <c r="J53" i="9"/>
  <c r="F10" i="9"/>
  <c r="L39" i="9"/>
  <c r="L61" i="9"/>
  <c r="E78" i="9"/>
  <c r="E89" i="9"/>
  <c r="G31" i="9"/>
  <c r="G31" i="27" s="1"/>
  <c r="G54" i="9"/>
  <c r="G75" i="9"/>
  <c r="F65" i="9"/>
  <c r="L76" i="9"/>
  <c r="M7" i="9"/>
  <c r="L66" i="9"/>
  <c r="J83" i="9"/>
  <c r="J66" i="9"/>
  <c r="G28" i="9"/>
  <c r="G28" i="27" s="1"/>
  <c r="J13" i="9"/>
  <c r="H23" i="9"/>
  <c r="H36" i="9"/>
  <c r="H36" i="27" s="1"/>
  <c r="G36" i="9"/>
  <c r="H71" i="9"/>
  <c r="K77" i="9"/>
  <c r="F34" i="9"/>
  <c r="F34" i="27" s="1"/>
  <c r="K45" i="9"/>
  <c r="H12" i="9"/>
  <c r="N42" i="9"/>
  <c r="L32" i="9"/>
  <c r="G71" i="9"/>
  <c r="M68" i="9"/>
  <c r="K35" i="9"/>
  <c r="K35" i="27" s="1"/>
  <c r="J61" i="9"/>
  <c r="G68" i="9"/>
  <c r="G68" i="27" s="1"/>
  <c r="H66" i="9"/>
  <c r="J78" i="9"/>
  <c r="G38" i="9"/>
  <c r="F67" i="9"/>
  <c r="L81" i="9"/>
  <c r="F59" i="9"/>
  <c r="F59" i="27" s="1"/>
  <c r="L86" i="9"/>
  <c r="L86" i="27" s="1"/>
  <c r="M46" i="9"/>
  <c r="M84" i="9"/>
  <c r="G39" i="9"/>
  <c r="H32" i="9"/>
  <c r="H32" i="27" s="1"/>
  <c r="K22" i="9"/>
  <c r="F31" i="9"/>
  <c r="F31" i="27" s="1"/>
  <c r="D72" i="9"/>
  <c r="L20" i="9"/>
  <c r="N46" i="9"/>
  <c r="N34" i="9"/>
  <c r="M14" i="9"/>
  <c r="H43" i="9"/>
  <c r="L82" i="9"/>
  <c r="D51" i="9"/>
  <c r="K64" i="9"/>
  <c r="G49" i="9"/>
  <c r="J70" i="9"/>
  <c r="J70" i="27" s="1"/>
  <c r="G83" i="9"/>
  <c r="H17" i="9"/>
  <c r="D43" i="9"/>
  <c r="D43" i="27" s="1"/>
  <c r="M63" i="9"/>
  <c r="M63" i="27" s="1"/>
  <c r="F79" i="9"/>
  <c r="F79" i="27" s="1"/>
  <c r="M49" i="9"/>
  <c r="H83" i="9"/>
  <c r="M8" i="9"/>
  <c r="G86" i="9"/>
  <c r="K57" i="9"/>
  <c r="M58" i="9"/>
  <c r="F44" i="9"/>
  <c r="J28" i="9"/>
  <c r="K10" i="9"/>
  <c r="J19" i="9"/>
  <c r="E35" i="9"/>
  <c r="H9" i="9"/>
  <c r="K27" i="9"/>
  <c r="D7" i="9"/>
  <c r="N84" i="9"/>
  <c r="N84" i="27" s="1"/>
  <c r="N23" i="9"/>
  <c r="F39" i="9"/>
  <c r="D6" i="9"/>
  <c r="D6" i="27" s="1"/>
  <c r="N77" i="9"/>
  <c r="F72" i="9"/>
  <c r="F72" i="27" s="1"/>
  <c r="E47" i="9"/>
  <c r="D61" i="9"/>
  <c r="H62" i="9"/>
  <c r="F29" i="9"/>
  <c r="H33" i="9"/>
  <c r="H33" i="27" s="1"/>
  <c r="D77" i="9"/>
  <c r="D77" i="27" s="1"/>
  <c r="M26" i="9"/>
  <c r="E70" i="9"/>
  <c r="K12" i="9"/>
  <c r="D30" i="9"/>
  <c r="D30" i="27" s="1"/>
  <c r="N83" i="9"/>
  <c r="D18" i="9"/>
  <c r="G62" i="9"/>
  <c r="D41" i="9"/>
  <c r="D41" i="27" s="1"/>
  <c r="F66" i="9"/>
  <c r="H72" i="9"/>
  <c r="N51" i="9"/>
  <c r="J49" i="9"/>
  <c r="D68" i="9"/>
  <c r="D68" i="27" s="1"/>
  <c r="G27" i="9"/>
  <c r="D35" i="9"/>
  <c r="K38" i="9"/>
  <c r="K38" i="27" s="1"/>
  <c r="D60" i="9"/>
  <c r="D74" i="9"/>
  <c r="G56" i="9"/>
  <c r="H75" i="9"/>
  <c r="E56" i="9"/>
  <c r="L89" i="9"/>
  <c r="F60" i="9"/>
  <c r="F60" i="27" s="1"/>
  <c r="M77" i="9"/>
  <c r="F26" i="9"/>
  <c r="E74" i="9"/>
  <c r="M39" i="9"/>
  <c r="M39" i="27" s="1"/>
  <c r="D86" i="9"/>
  <c r="E62" i="9"/>
  <c r="M23" i="9"/>
  <c r="M23" i="27" s="1"/>
  <c r="F78" i="9"/>
  <c r="F78" i="27" s="1"/>
  <c r="E48" i="9"/>
  <c r="N89" i="9"/>
  <c r="J69" i="9"/>
  <c r="G33" i="9"/>
  <c r="N81" i="9"/>
  <c r="D55" i="9"/>
  <c r="E14" i="9"/>
  <c r="J74" i="9"/>
  <c r="L40" i="9"/>
  <c r="D53" i="9"/>
  <c r="D65" i="9"/>
  <c r="D65" i="27" s="1"/>
  <c r="G64" i="9"/>
  <c r="K37" i="9"/>
  <c r="K60" i="9"/>
  <c r="F83" i="9"/>
  <c r="K87" i="9"/>
  <c r="M40" i="9"/>
  <c r="F41" i="9"/>
  <c r="E41" i="9"/>
  <c r="E76" i="9"/>
  <c r="D36" i="9"/>
  <c r="L52" i="9"/>
  <c r="H70" i="9"/>
  <c r="H70" i="27" s="1"/>
  <c r="H28" i="9"/>
  <c r="L35" i="9"/>
  <c r="L5" i="9"/>
  <c r="M71" i="9"/>
  <c r="M71" i="27" s="1"/>
  <c r="L31" i="9"/>
  <c r="G14" i="9"/>
  <c r="K9" i="9"/>
  <c r="M10" i="9"/>
  <c r="M10" i="27" s="1"/>
  <c r="L10" i="9"/>
  <c r="H73" i="9"/>
  <c r="F8" i="9"/>
  <c r="D37" i="9"/>
  <c r="L80" i="9"/>
  <c r="E63" i="9"/>
  <c r="E63" i="27" s="1"/>
  <c r="D13" i="9"/>
  <c r="H26" i="9"/>
  <c r="H44" i="9"/>
  <c r="E61" i="9"/>
  <c r="N9" i="9"/>
  <c r="N9" i="27" s="1"/>
  <c r="J9" i="9"/>
  <c r="J29" i="9"/>
  <c r="N63" i="9"/>
  <c r="D73" i="9"/>
  <c r="D85" i="9"/>
  <c r="D85" i="27" s="1"/>
  <c r="K40" i="9"/>
  <c r="K40" i="27" s="1"/>
  <c r="G18" i="9"/>
  <c r="K49" i="9"/>
  <c r="K67" i="9"/>
  <c r="H16" i="9"/>
  <c r="E33" i="9"/>
  <c r="E33" i="27" s="1"/>
  <c r="H61" i="9"/>
  <c r="J56" i="9"/>
  <c r="J56" i="27" s="1"/>
  <c r="G21" i="9"/>
  <c r="E46" i="9"/>
  <c r="D58" i="9"/>
  <c r="L24" i="9"/>
  <c r="G11" i="9"/>
  <c r="G11" i="27" s="1"/>
  <c r="N10" i="9"/>
  <c r="M43" i="9"/>
  <c r="N40" i="9"/>
  <c r="K59" i="9"/>
  <c r="E26" i="9"/>
  <c r="E26" i="27" s="1"/>
  <c r="E16" i="9"/>
  <c r="G66" i="9"/>
  <c r="F49" i="9"/>
  <c r="F49" i="27" s="1"/>
  <c r="M15" i="9"/>
  <c r="M15" i="27" s="1"/>
  <c r="L88" i="9"/>
  <c r="J22" i="9"/>
  <c r="F74" i="9"/>
  <c r="D48" i="9"/>
  <c r="D48" i="27" s="1"/>
  <c r="M86" i="9"/>
  <c r="F87" i="9"/>
  <c r="F55" i="9"/>
  <c r="N85" i="9"/>
  <c r="G63" i="9"/>
  <c r="D40" i="9"/>
  <c r="L8" i="9"/>
  <c r="M35" i="9"/>
  <c r="M35" i="27" s="1"/>
  <c r="E6" i="9"/>
  <c r="E19" i="9"/>
  <c r="G57" i="9"/>
  <c r="L14" i="9"/>
  <c r="L14" i="27" s="1"/>
  <c r="L68" i="9"/>
  <c r="L30" i="9"/>
  <c r="K32" i="9"/>
  <c r="N30" i="9"/>
  <c r="D47" i="9"/>
  <c r="K78" i="9"/>
  <c r="N21" i="9"/>
  <c r="M67" i="9"/>
  <c r="D31" i="9"/>
  <c r="D31" i="27" s="1"/>
  <c r="E69" i="9"/>
  <c r="N24" i="9"/>
  <c r="E79" i="9"/>
  <c r="E79" i="27" s="1"/>
  <c r="E15" i="27" l="1"/>
  <c r="G76" i="27"/>
  <c r="F17" i="27"/>
  <c r="H21" i="27"/>
  <c r="E34" i="27"/>
  <c r="Q34" i="27" s="1"/>
  <c r="G12" i="27"/>
  <c r="D84" i="27"/>
  <c r="P84" i="27" s="1"/>
  <c r="G33" i="27"/>
  <c r="J78" i="27"/>
  <c r="M83" i="27"/>
  <c r="K72" i="27"/>
  <c r="E58" i="27"/>
  <c r="K68" i="27"/>
  <c r="Q68" i="27" s="1"/>
  <c r="D88" i="27"/>
  <c r="F53" i="27"/>
  <c r="J64" i="27"/>
  <c r="G61" i="27"/>
  <c r="S61" i="27" s="1"/>
  <c r="D40" i="27"/>
  <c r="H26" i="27"/>
  <c r="D51" i="27"/>
  <c r="P51" i="27" s="1"/>
  <c r="F40" i="27"/>
  <c r="E20" i="27"/>
  <c r="F47" i="27"/>
  <c r="L68" i="27"/>
  <c r="L88" i="27"/>
  <c r="R88" i="27" s="1"/>
  <c r="M43" i="27"/>
  <c r="D13" i="27"/>
  <c r="G36" i="27"/>
  <c r="M22" i="27"/>
  <c r="S22" i="27" s="1"/>
  <c r="F38" i="27"/>
  <c r="J62" i="27"/>
  <c r="D49" i="27"/>
  <c r="N35" i="27"/>
  <c r="M5" i="27"/>
  <c r="E11" i="27"/>
  <c r="H42" i="27"/>
  <c r="L69" i="27"/>
  <c r="D53" i="27"/>
  <c r="E35" i="27"/>
  <c r="Q35" i="27" s="1"/>
  <c r="E51" i="27"/>
  <c r="F37" i="27"/>
  <c r="E29" i="27"/>
  <c r="E65" i="27"/>
  <c r="Q65" i="27" s="1"/>
  <c r="G42" i="27"/>
  <c r="G18" i="27"/>
  <c r="H83" i="27"/>
  <c r="H14" i="27"/>
  <c r="F75" i="27"/>
  <c r="G79" i="27"/>
  <c r="G20" i="27"/>
  <c r="H88" i="27"/>
  <c r="H25" i="27"/>
  <c r="G32" i="27"/>
  <c r="S32" i="27" s="1"/>
  <c r="D15" i="27"/>
  <c r="H10" i="27"/>
  <c r="E32" i="27"/>
  <c r="E77" i="27"/>
  <c r="H52" i="27"/>
  <c r="E46" i="27"/>
  <c r="H73" i="27"/>
  <c r="E48" i="27"/>
  <c r="G49" i="27"/>
  <c r="K32" i="27"/>
  <c r="K59" i="27"/>
  <c r="J74" i="27"/>
  <c r="G62" i="27"/>
  <c r="K64" i="27"/>
  <c r="E89" i="27"/>
  <c r="Q89" i="27" s="1"/>
  <c r="D21" i="27"/>
  <c r="L29" i="27"/>
  <c r="D39" i="27"/>
  <c r="H7" i="27"/>
  <c r="L23" i="27"/>
  <c r="R23" i="27" s="1"/>
  <c r="G25" i="27"/>
  <c r="F18" i="27"/>
  <c r="G72" i="27"/>
  <c r="S72" i="27" s="1"/>
  <c r="M36" i="27"/>
  <c r="D62" i="27"/>
  <c r="E80" i="27"/>
  <c r="Q80" i="27" s="1"/>
  <c r="F62" i="27"/>
  <c r="D52" i="27"/>
  <c r="G13" i="27"/>
  <c r="D69" i="27"/>
  <c r="M77" i="27"/>
  <c r="L48" i="27"/>
  <c r="F84" i="27"/>
  <c r="R84" i="27" s="1"/>
  <c r="J89" i="27"/>
  <c r="H31" i="27"/>
  <c r="N52" i="27"/>
  <c r="M49" i="27"/>
  <c r="F14" i="27"/>
  <c r="R14" i="27" s="1"/>
  <c r="J76" i="27"/>
  <c r="L47" i="27"/>
  <c r="L60" i="27"/>
  <c r="R60" i="27" s="1"/>
  <c r="G45" i="27"/>
  <c r="H47" i="27"/>
  <c r="D20" i="27"/>
  <c r="L63" i="27"/>
  <c r="E44" i="27"/>
  <c r="K31" i="27"/>
  <c r="J22" i="27"/>
  <c r="P22" i="27" s="1"/>
  <c r="L89" i="27"/>
  <c r="R89" i="27" s="1"/>
  <c r="G27" i="27"/>
  <c r="F29" i="27"/>
  <c r="H71" i="27"/>
  <c r="D82" i="27"/>
  <c r="K44" i="27"/>
  <c r="F50" i="27"/>
  <c r="R50" i="27" s="1"/>
  <c r="L13" i="27"/>
  <c r="E27" i="27"/>
  <c r="H22" i="27"/>
  <c r="F27" i="27"/>
  <c r="R27" i="27" s="1"/>
  <c r="E17" i="27"/>
  <c r="H85" i="27"/>
  <c r="J7" i="27"/>
  <c r="H20" i="27"/>
  <c r="W20" i="27" s="1"/>
  <c r="E39" i="27"/>
  <c r="J43" i="27"/>
  <c r="P43" i="27" s="1"/>
  <c r="F15" i="27"/>
  <c r="D25" i="27"/>
  <c r="P25" i="27" s="1"/>
  <c r="K42" i="27"/>
  <c r="Q42" i="27" s="1"/>
  <c r="K9" i="27"/>
  <c r="K60" i="27"/>
  <c r="Q60" i="27" s="1"/>
  <c r="E62" i="27"/>
  <c r="Q62" i="27" s="1"/>
  <c r="E56" i="27"/>
  <c r="H62" i="27"/>
  <c r="T62" i="27" s="1"/>
  <c r="F44" i="27"/>
  <c r="K22" i="27"/>
  <c r="G71" i="27"/>
  <c r="S71" i="27" s="1"/>
  <c r="M24" i="27"/>
  <c r="K79" i="27"/>
  <c r="Q79" i="27" s="1"/>
  <c r="D34" i="27"/>
  <c r="E87" i="27"/>
  <c r="L44" i="27"/>
  <c r="D14" i="27"/>
  <c r="J82" i="27"/>
  <c r="D26" i="27"/>
  <c r="P26" i="27" s="1"/>
  <c r="J8" i="27"/>
  <c r="E52" i="27"/>
  <c r="L49" i="27"/>
  <c r="R49" i="27" s="1"/>
  <c r="J44" i="27"/>
  <c r="P44" i="27" s="1"/>
  <c r="E7" i="27"/>
  <c r="Q7" i="27" s="1"/>
  <c r="J60" i="27"/>
  <c r="H40" i="27"/>
  <c r="E82" i="27"/>
  <c r="J54" i="27"/>
  <c r="H63" i="27"/>
  <c r="N30" i="27"/>
  <c r="E61" i="27"/>
  <c r="Q61" i="27" s="1"/>
  <c r="N19" i="27"/>
  <c r="T19" i="27" s="1"/>
  <c r="N14" i="27"/>
  <c r="W14" i="27" s="1"/>
  <c r="N47" i="27"/>
  <c r="G44" i="27"/>
  <c r="S44" i="27" s="1"/>
  <c r="N18" i="27"/>
  <c r="H48" i="27"/>
  <c r="D35" i="27"/>
  <c r="N10" i="27"/>
  <c r="N63" i="27"/>
  <c r="K37" i="27"/>
  <c r="H75" i="27"/>
  <c r="G38" i="27"/>
  <c r="N32" i="27"/>
  <c r="T32" i="27" s="1"/>
  <c r="K6" i="27"/>
  <c r="K53" i="27"/>
  <c r="Q53" i="27" s="1"/>
  <c r="L25" i="27"/>
  <c r="F82" i="27"/>
  <c r="F32" i="27"/>
  <c r="M31" i="27"/>
  <c r="S31" i="27" s="1"/>
  <c r="M16" i="27"/>
  <c r="H16" i="27"/>
  <c r="W16" i="27" s="1"/>
  <c r="J29" i="27"/>
  <c r="P29" i="27" s="1"/>
  <c r="E47" i="27"/>
  <c r="D50" i="27"/>
  <c r="M27" i="27"/>
  <c r="J23" i="27"/>
  <c r="M74" i="27"/>
  <c r="H58" i="27"/>
  <c r="J9" i="27"/>
  <c r="P9" i="27" s="1"/>
  <c r="E74" i="27"/>
  <c r="K28" i="27"/>
  <c r="N44" i="27"/>
  <c r="K82" i="27"/>
  <c r="G30" i="27"/>
  <c r="S30" i="27" s="1"/>
  <c r="G7" i="27"/>
  <c r="L70" i="27"/>
  <c r="K73" i="27"/>
  <c r="J21" i="27"/>
  <c r="F33" i="27"/>
  <c r="R33" i="27" s="1"/>
  <c r="L15" i="27"/>
  <c r="L16" i="27"/>
  <c r="F54" i="27"/>
  <c r="J30" i="27"/>
  <c r="P30" i="27" s="1"/>
  <c r="J88" i="27"/>
  <c r="K87" i="27"/>
  <c r="K10" i="27"/>
  <c r="N12" i="27"/>
  <c r="J27" i="27"/>
  <c r="P27" i="27" s="1"/>
  <c r="G4" i="27"/>
  <c r="M33" i="27"/>
  <c r="K15" i="27"/>
  <c r="Q15" i="27" s="1"/>
  <c r="N48" i="27"/>
  <c r="K26" i="27"/>
  <c r="Q26" i="27" s="1"/>
  <c r="J49" i="27"/>
  <c r="L76" i="27"/>
  <c r="R76" i="27" s="1"/>
  <c r="J73" i="27"/>
  <c r="L42" i="27"/>
  <c r="L6" i="27"/>
  <c r="L57" i="27"/>
  <c r="L30" i="27"/>
  <c r="L26" i="27"/>
  <c r="L52" i="27"/>
  <c r="N83" i="27"/>
  <c r="L82" i="27"/>
  <c r="M7" i="27"/>
  <c r="L61" i="27"/>
  <c r="F43" i="27"/>
  <c r="K30" i="27"/>
  <c r="K29" i="27"/>
  <c r="Q29" i="27" s="1"/>
  <c r="M88" i="27"/>
  <c r="S88" i="27" s="1"/>
  <c r="L37" i="27"/>
  <c r="J58" i="27"/>
  <c r="J6" i="27"/>
  <c r="P6" i="27" s="1"/>
  <c r="N31" i="27"/>
  <c r="N73" i="27"/>
  <c r="K85" i="27"/>
  <c r="K21" i="27"/>
  <c r="L9" i="27"/>
  <c r="R9" i="27" s="1"/>
  <c r="J20" i="27"/>
  <c r="K18" i="27"/>
  <c r="K51" i="27"/>
  <c r="J59" i="27"/>
  <c r="P59" i="27" s="1"/>
  <c r="H38" i="27"/>
  <c r="M9" i="27"/>
  <c r="S9" i="27" s="1"/>
  <c r="K48" i="27"/>
  <c r="F86" i="27"/>
  <c r="R86" i="27" s="1"/>
  <c r="M41" i="27"/>
  <c r="D5" i="27"/>
  <c r="P5" i="27" s="1"/>
  <c r="J17" i="27"/>
  <c r="P17" i="27" s="1"/>
  <c r="G43" i="27"/>
  <c r="J72" i="27"/>
  <c r="M66" i="27"/>
  <c r="J24" i="27"/>
  <c r="N85" i="27"/>
  <c r="M56" i="27"/>
  <c r="L36" i="27"/>
  <c r="R36" i="27" s="1"/>
  <c r="J65" i="27"/>
  <c r="P65" i="27" s="1"/>
  <c r="L31" i="27"/>
  <c r="R31" i="27" s="1"/>
  <c r="K12" i="27"/>
  <c r="K57" i="27"/>
  <c r="Q57" i="27" s="1"/>
  <c r="N42" i="27"/>
  <c r="K84" i="27"/>
  <c r="M17" i="27"/>
  <c r="J85" i="27"/>
  <c r="P85" i="27" s="1"/>
  <c r="M65" i="27"/>
  <c r="N8" i="27"/>
  <c r="W8" i="27" s="1"/>
  <c r="N86" i="27"/>
  <c r="T86" i="27" s="1"/>
  <c r="L64" i="27"/>
  <c r="L83" i="27"/>
  <c r="M85" i="27"/>
  <c r="N26" i="27"/>
  <c r="N67" i="27"/>
  <c r="M57" i="27"/>
  <c r="N24" i="27"/>
  <c r="T24" i="27" s="1"/>
  <c r="L39" i="27"/>
  <c r="K20" i="27"/>
  <c r="N82" i="27"/>
  <c r="J14" i="27"/>
  <c r="K33" i="27"/>
  <c r="Q33" i="27" s="1"/>
  <c r="J81" i="27"/>
  <c r="M51" i="27"/>
  <c r="N61" i="27"/>
  <c r="K78" i="27"/>
  <c r="K67" i="27"/>
  <c r="N34" i="27"/>
  <c r="M47" i="27"/>
  <c r="S47" i="27" s="1"/>
  <c r="J34" i="27"/>
  <c r="P34" i="27" s="1"/>
  <c r="K25" i="27"/>
  <c r="M48" i="27"/>
  <c r="S48" i="27" s="1"/>
  <c r="L12" i="27"/>
  <c r="R12" i="27" s="1"/>
  <c r="M20" i="27"/>
  <c r="N60" i="27"/>
  <c r="J35" i="27"/>
  <c r="N39" i="27"/>
  <c r="M19" i="27"/>
  <c r="S19" i="27" s="1"/>
  <c r="L41" i="27"/>
  <c r="J32" i="27"/>
  <c r="P32" i="27" s="1"/>
  <c r="L78" i="27"/>
  <c r="R78" i="27" s="1"/>
  <c r="M54" i="27"/>
  <c r="K4" i="27"/>
  <c r="N36" i="27"/>
  <c r="T36" i="27" s="1"/>
  <c r="N40" i="27"/>
  <c r="N81" i="27"/>
  <c r="M58" i="27"/>
  <c r="L56" i="27"/>
  <c r="R56" i="27" s="1"/>
  <c r="L73" i="27"/>
  <c r="M70" i="27"/>
  <c r="S70" i="27" s="1"/>
  <c r="K70" i="27"/>
  <c r="K49" i="27"/>
  <c r="N89" i="27"/>
  <c r="L34" i="27"/>
  <c r="R34" i="27" s="1"/>
  <c r="J79" i="27"/>
  <c r="L43" i="27"/>
  <c r="L18" i="27"/>
  <c r="N76" i="27"/>
  <c r="T76" i="27" s="1"/>
  <c r="M81" i="27"/>
  <c r="S81" i="27" s="1"/>
  <c r="J45" i="27"/>
  <c r="M55" i="27"/>
  <c r="S55" i="27" s="1"/>
  <c r="N28" i="27"/>
  <c r="M42" i="27"/>
  <c r="M11" i="27"/>
  <c r="S11" i="27" s="1"/>
  <c r="K46" i="27"/>
  <c r="L8" i="27"/>
  <c r="L10" i="27"/>
  <c r="K77" i="27"/>
  <c r="J83" i="27"/>
  <c r="M76" i="27"/>
  <c r="S76" i="27" s="1"/>
  <c r="J77" i="27"/>
  <c r="P77" i="27" s="1"/>
  <c r="K66" i="27"/>
  <c r="L72" i="27"/>
  <c r="R72" i="27" s="1"/>
  <c r="N38" i="27"/>
  <c r="M29" i="27"/>
  <c r="J4" i="27"/>
  <c r="N11" i="27"/>
  <c r="T11" i="27" s="1"/>
  <c r="L51" i="27"/>
  <c r="R51" i="27" s="1"/>
  <c r="J36" i="27"/>
  <c r="J42" i="27"/>
  <c r="P42" i="27" s="1"/>
  <c r="N70" i="27"/>
  <c r="T70" i="27" s="1"/>
  <c r="N23" i="27"/>
  <c r="J28" i="27"/>
  <c r="L81" i="27"/>
  <c r="M68" i="27"/>
  <c r="S68" i="27" s="1"/>
  <c r="L66" i="27"/>
  <c r="L75" i="27"/>
  <c r="M12" i="27"/>
  <c r="M75" i="27"/>
  <c r="N4" i="27"/>
  <c r="N87" i="27"/>
  <c r="K24" i="27"/>
  <c r="J38" i="27"/>
  <c r="P38" i="27" s="1"/>
  <c r="J39" i="27"/>
  <c r="N68" i="27"/>
  <c r="N37" i="27"/>
  <c r="T37" i="27" s="1"/>
  <c r="K17" i="27"/>
  <c r="L17" i="27"/>
  <c r="R17" i="27" s="1"/>
  <c r="M25" i="27"/>
  <c r="N71" i="27"/>
  <c r="J41" i="27"/>
  <c r="P41" i="27" s="1"/>
  <c r="J37" i="27"/>
  <c r="N41" i="27"/>
  <c r="W41" i="27" s="1"/>
  <c r="K75" i="27"/>
  <c r="Q75" i="27" s="1"/>
  <c r="M79" i="27"/>
  <c r="N69" i="27"/>
  <c r="T69" i="27" s="1"/>
  <c r="N27" i="27"/>
  <c r="M67" i="27"/>
  <c r="S67" i="27" s="1"/>
  <c r="J86" i="27"/>
  <c r="N21" i="27"/>
  <c r="L80" i="27"/>
  <c r="R80" i="27" s="1"/>
  <c r="K27" i="27"/>
  <c r="J46" i="27"/>
  <c r="J80" i="27"/>
  <c r="M4" i="27"/>
  <c r="L24" i="27"/>
  <c r="R24" i="27" s="1"/>
  <c r="J69" i="27"/>
  <c r="M84" i="27"/>
  <c r="J53" i="27"/>
  <c r="L54" i="27"/>
  <c r="K11" i="27"/>
  <c r="N58" i="27"/>
  <c r="N7" i="27"/>
  <c r="K74" i="27"/>
  <c r="M86" i="27"/>
  <c r="L5" i="27"/>
  <c r="M26" i="27"/>
  <c r="N77" i="27"/>
  <c r="M8" i="27"/>
  <c r="N46" i="27"/>
  <c r="W46" i="27" s="1"/>
  <c r="M46" i="27"/>
  <c r="K45" i="27"/>
  <c r="M60" i="27"/>
  <c r="M45" i="27"/>
  <c r="K76" i="27"/>
  <c r="N75" i="27"/>
  <c r="N50" i="27"/>
  <c r="W50" i="27" s="1"/>
  <c r="M50" i="27"/>
  <c r="N80" i="27"/>
  <c r="N45" i="27"/>
  <c r="T45" i="27" s="1"/>
  <c r="N57" i="27"/>
  <c r="T57" i="27" s="1"/>
  <c r="N56" i="27"/>
  <c r="M62" i="27"/>
  <c r="N22" i="27"/>
  <c r="N25" i="27"/>
  <c r="L59" i="27"/>
  <c r="R59" i="27" s="1"/>
  <c r="J87" i="27"/>
  <c r="L74" i="27"/>
  <c r="K83" i="27"/>
  <c r="J55" i="27"/>
  <c r="M18" i="27"/>
  <c r="K58" i="27"/>
  <c r="M28" i="27"/>
  <c r="S28" i="27" s="1"/>
  <c r="K14" i="27"/>
  <c r="M38" i="27"/>
  <c r="K16" i="27"/>
  <c r="K71" i="27"/>
  <c r="K5" i="27"/>
  <c r="L87" i="27"/>
  <c r="J52" i="27"/>
  <c r="L32" i="27"/>
  <c r="L53" i="27"/>
  <c r="N51" i="27"/>
  <c r="M14" i="27"/>
  <c r="K23" i="27"/>
  <c r="K47" i="27"/>
  <c r="J57" i="27"/>
  <c r="L28" i="27"/>
  <c r="R28" i="27" s="1"/>
  <c r="J47" i="27"/>
  <c r="J48" i="27"/>
  <c r="J18" i="27"/>
  <c r="J13" i="27"/>
  <c r="N17" i="27"/>
  <c r="N43" i="27"/>
  <c r="M78" i="27"/>
  <c r="J67" i="27"/>
  <c r="L11" i="27"/>
  <c r="R11" i="27" s="1"/>
  <c r="K52" i="27"/>
  <c r="L71" i="27"/>
  <c r="J68" i="27"/>
  <c r="P68" i="27" s="1"/>
  <c r="L65" i="27"/>
  <c r="M52" i="27"/>
  <c r="L38" i="27"/>
  <c r="L35" i="27"/>
  <c r="M40" i="27"/>
  <c r="L40" i="27"/>
  <c r="J19" i="27"/>
  <c r="L20" i="27"/>
  <c r="J61" i="27"/>
  <c r="J66" i="27"/>
  <c r="S6" i="27"/>
  <c r="N6" i="27"/>
  <c r="J71" i="27"/>
  <c r="J50" i="27"/>
  <c r="K39" i="27"/>
  <c r="K50" i="27"/>
  <c r="M37" i="27"/>
  <c r="N88" i="27"/>
  <c r="L77" i="27"/>
  <c r="M13" i="27"/>
  <c r="M69" i="27"/>
  <c r="N54" i="27"/>
  <c r="S34" i="27"/>
  <c r="N79" i="27"/>
  <c r="L62" i="27"/>
  <c r="J31" i="27"/>
  <c r="L67" i="27"/>
  <c r="L4" i="27"/>
  <c r="J63" i="27"/>
  <c r="N65" i="27"/>
  <c r="N74" i="27"/>
  <c r="J15" i="27"/>
  <c r="K56" i="27"/>
  <c r="J40" i="27"/>
  <c r="L79" i="27"/>
  <c r="G21" i="27"/>
  <c r="S21" i="27" s="1"/>
  <c r="H44" i="27"/>
  <c r="H28" i="27"/>
  <c r="F39" i="27"/>
  <c r="D72" i="27"/>
  <c r="H80" i="27"/>
  <c r="E23" i="27"/>
  <c r="F77" i="27"/>
  <c r="G84" i="27"/>
  <c r="G8" i="27"/>
  <c r="E81" i="27"/>
  <c r="Q81" i="27" s="1"/>
  <c r="F42" i="27"/>
  <c r="F45" i="27"/>
  <c r="R45" i="27" s="1"/>
  <c r="H77" i="27"/>
  <c r="E73" i="27"/>
  <c r="F70" i="27"/>
  <c r="H15" i="27"/>
  <c r="W15" i="27" s="1"/>
  <c r="H34" i="27"/>
  <c r="H30" i="27"/>
  <c r="E31" i="27"/>
  <c r="G5" i="27"/>
  <c r="E71" i="27"/>
  <c r="G10" i="27"/>
  <c r="S10" i="27" s="1"/>
  <c r="E54" i="27"/>
  <c r="Q54" i="27" s="1"/>
  <c r="F46" i="27"/>
  <c r="R46" i="27" s="1"/>
  <c r="E30" i="27"/>
  <c r="D28" i="27"/>
  <c r="E41" i="27"/>
  <c r="Q41" i="27" s="1"/>
  <c r="D74" i="27"/>
  <c r="H72" i="27"/>
  <c r="W72" i="27" s="1"/>
  <c r="D11" i="27"/>
  <c r="P11" i="27" s="1"/>
  <c r="G60" i="27"/>
  <c r="E16" i="27"/>
  <c r="D58" i="27"/>
  <c r="H74" i="27"/>
  <c r="F52" i="27"/>
  <c r="F21" i="27"/>
  <c r="R21" i="27" s="1"/>
  <c r="E72" i="27"/>
  <c r="G50" i="27"/>
  <c r="E21" i="27"/>
  <c r="E49" i="27"/>
  <c r="F16" i="27"/>
  <c r="D33" i="27"/>
  <c r="E67" i="27"/>
  <c r="E69" i="27"/>
  <c r="Q69" i="27" s="1"/>
  <c r="E14" i="27"/>
  <c r="E78" i="27"/>
  <c r="H89" i="27"/>
  <c r="D79" i="27"/>
  <c r="G63" i="27"/>
  <c r="S63" i="27" s="1"/>
  <c r="H61" i="27"/>
  <c r="D73" i="27"/>
  <c r="D55" i="27"/>
  <c r="F67" i="27"/>
  <c r="H27" i="27"/>
  <c r="H39" i="27"/>
  <c r="F25" i="27"/>
  <c r="G14" i="27"/>
  <c r="D86" i="27"/>
  <c r="H43" i="27"/>
  <c r="F20" i="27"/>
  <c r="F73" i="27"/>
  <c r="G17" i="27"/>
  <c r="F63" i="27"/>
  <c r="E9" i="27"/>
  <c r="H55" i="27"/>
  <c r="W55" i="27" s="1"/>
  <c r="E4" i="27"/>
  <c r="E8" i="27"/>
  <c r="Q8" i="27" s="1"/>
  <c r="G57" i="27"/>
  <c r="F55" i="27"/>
  <c r="R55" i="27" s="1"/>
  <c r="E76" i="27"/>
  <c r="G64" i="27"/>
  <c r="S64" i="27" s="1"/>
  <c r="G56" i="27"/>
  <c r="H17" i="27"/>
  <c r="G39" i="27"/>
  <c r="S39" i="27" s="1"/>
  <c r="H23" i="27"/>
  <c r="F65" i="27"/>
  <c r="F10" i="27"/>
  <c r="H4" i="27"/>
  <c r="F58" i="27"/>
  <c r="R58" i="27" s="1"/>
  <c r="E86" i="27"/>
  <c r="Q86" i="27" s="1"/>
  <c r="D56" i="27"/>
  <c r="P56" i="27" s="1"/>
  <c r="G16" i="27"/>
  <c r="G46" i="27"/>
  <c r="F69" i="27"/>
  <c r="D4" i="27"/>
  <c r="F57" i="27"/>
  <c r="D54" i="27"/>
  <c r="H53" i="27"/>
  <c r="W53" i="27" s="1"/>
  <c r="D78" i="27"/>
  <c r="H81" i="27"/>
  <c r="E22" i="27"/>
  <c r="G24" i="27"/>
  <c r="F61" i="27"/>
  <c r="H65" i="27"/>
  <c r="D83" i="27"/>
  <c r="E88" i="27"/>
  <c r="Q88" i="27" s="1"/>
  <c r="D24" i="27"/>
  <c r="H79" i="27"/>
  <c r="E59" i="27"/>
  <c r="F48" i="27"/>
  <c r="G41" i="27"/>
  <c r="H82" i="27"/>
  <c r="F4" i="27"/>
  <c r="D66" i="27"/>
  <c r="D71" i="27"/>
  <c r="F74" i="27"/>
  <c r="G52" i="27"/>
  <c r="D87" i="27"/>
  <c r="H56" i="27"/>
  <c r="F22" i="27"/>
  <c r="R22" i="27" s="1"/>
  <c r="D45" i="27"/>
  <c r="E5" i="27"/>
  <c r="D63" i="27"/>
  <c r="H13" i="27"/>
  <c r="T13" i="27" s="1"/>
  <c r="G40" i="27"/>
  <c r="H78" i="27"/>
  <c r="W78" i="27" s="1"/>
  <c r="D61" i="27"/>
  <c r="F85" i="27"/>
  <c r="R85" i="27" s="1"/>
  <c r="G51" i="27"/>
  <c r="E50" i="27"/>
  <c r="F7" i="27"/>
  <c r="R7" i="27" s="1"/>
  <c r="D89" i="27"/>
  <c r="E19" i="27"/>
  <c r="Q19" i="27" s="1"/>
  <c r="F87" i="27"/>
  <c r="G66" i="27"/>
  <c r="D37" i="27"/>
  <c r="E70" i="27"/>
  <c r="H9" i="27"/>
  <c r="W9" i="27" s="1"/>
  <c r="G86" i="27"/>
  <c r="G83" i="27"/>
  <c r="H66" i="27"/>
  <c r="W66" i="27" s="1"/>
  <c r="H12" i="27"/>
  <c r="G75" i="27"/>
  <c r="E25" i="27"/>
  <c r="F30" i="27"/>
  <c r="G35" i="27"/>
  <c r="S35" i="27" s="1"/>
  <c r="H5" i="27"/>
  <c r="T5" i="27" s="1"/>
  <c r="H87" i="27"/>
  <c r="E37" i="27"/>
  <c r="H35" i="27"/>
  <c r="F13" i="27"/>
  <c r="G69" i="27"/>
  <c r="D57" i="27"/>
  <c r="F68" i="27"/>
  <c r="G15" i="27"/>
  <c r="S15" i="27" s="1"/>
  <c r="D76" i="27"/>
  <c r="F5" i="27"/>
  <c r="H60" i="27"/>
  <c r="E38" i="27"/>
  <c r="Q38" i="27" s="1"/>
  <c r="H6" i="27"/>
  <c r="E28" i="27"/>
  <c r="E64" i="27"/>
  <c r="D8" i="27"/>
  <c r="G89" i="27"/>
  <c r="S89" i="27" s="1"/>
  <c r="D46" i="27"/>
  <c r="D75" i="27"/>
  <c r="H18" i="27"/>
  <c r="D67" i="27"/>
  <c r="F83" i="27"/>
  <c r="D18" i="27"/>
  <c r="D23" i="27"/>
  <c r="E84" i="27"/>
  <c r="G74" i="27"/>
  <c r="E18" i="27"/>
  <c r="D64" i="27"/>
  <c r="E83" i="27"/>
  <c r="H67" i="27"/>
  <c r="D19" i="27"/>
  <c r="D10" i="27"/>
  <c r="P10" i="27" s="1"/>
  <c r="D36" i="27"/>
  <c r="D7" i="27"/>
  <c r="G73" i="27"/>
  <c r="S73" i="27" s="1"/>
  <c r="G58" i="27"/>
  <c r="H51" i="27"/>
  <c r="D12" i="27"/>
  <c r="P12" i="27" s="1"/>
  <c r="D47" i="27"/>
  <c r="E6" i="27"/>
  <c r="F8" i="27"/>
  <c r="F41" i="27"/>
  <c r="F26" i="27"/>
  <c r="D60" i="27"/>
  <c r="F66" i="27"/>
  <c r="G54" i="27"/>
  <c r="G77" i="27"/>
  <c r="F71" i="27"/>
  <c r="G65" i="27"/>
  <c r="E85" i="27"/>
  <c r="G85" i="27"/>
  <c r="E10" i="27"/>
  <c r="H68" i="27"/>
  <c r="E12" i="27"/>
  <c r="E55" i="27"/>
  <c r="Q55" i="27" s="1"/>
  <c r="F64" i="27"/>
  <c r="F19" i="27"/>
  <c r="R19" i="27" s="1"/>
  <c r="H54" i="27"/>
  <c r="E45" i="27"/>
  <c r="E66" i="27"/>
  <c r="D80" i="27"/>
  <c r="F81" i="27"/>
  <c r="E40" i="27"/>
  <c r="Q40" i="27" s="1"/>
  <c r="H84" i="27"/>
  <c r="T84" i="27" s="1"/>
  <c r="E24" i="27"/>
  <c r="F6" i="27"/>
  <c r="D81" i="27"/>
  <c r="Q36" i="27"/>
  <c r="Q63" i="27"/>
  <c r="S53" i="27"/>
  <c r="S82" i="27"/>
  <c r="Q43" i="27"/>
  <c r="P70" i="27"/>
  <c r="T64" i="27"/>
  <c r="W64" i="27"/>
  <c r="T29" i="27"/>
  <c r="W29" i="27"/>
  <c r="T33" i="27"/>
  <c r="W33" i="27"/>
  <c r="Q13" i="27"/>
  <c r="S23" i="27"/>
  <c r="W59" i="27"/>
  <c r="T59" i="27"/>
  <c r="T49" i="27"/>
  <c r="W49" i="27"/>
  <c r="P16" i="27"/>
  <c r="S80" i="27"/>
  <c r="S87" i="27"/>
  <c r="S59" i="27"/>
  <c r="C21" i="1"/>
  <c r="C37" i="1" s="1"/>
  <c r="E21" i="1"/>
  <c r="E37" i="1" s="1"/>
  <c r="C20" i="1"/>
  <c r="L21" i="1"/>
  <c r="L37" i="1" s="1"/>
  <c r="M21" i="1"/>
  <c r="M37" i="1" s="1"/>
  <c r="J20" i="1"/>
  <c r="J36" i="1" s="1"/>
  <c r="D21" i="1"/>
  <c r="D37" i="1" s="1"/>
  <c r="K21" i="1"/>
  <c r="K37" i="1" s="1"/>
  <c r="F21" i="1"/>
  <c r="F37" i="1" s="1"/>
  <c r="J21" i="1"/>
  <c r="J37" i="1" s="1"/>
  <c r="G21" i="1"/>
  <c r="G37" i="1" s="1"/>
  <c r="I21" i="1"/>
  <c r="I37" i="1" s="1"/>
  <c r="O29" i="1"/>
  <c r="P29" i="1" s="1"/>
  <c r="C30" i="1" s="1"/>
  <c r="I20" i="1"/>
  <c r="D20" i="1"/>
  <c r="E20" i="1"/>
  <c r="F20" i="1"/>
  <c r="M20" i="1"/>
  <c r="L20" i="1"/>
  <c r="K20" i="1"/>
  <c r="G20" i="1"/>
  <c r="O27" i="1"/>
  <c r="P27" i="1" s="1"/>
  <c r="P13" i="27" l="1"/>
  <c r="W21" i="27"/>
  <c r="R75" i="27"/>
  <c r="R62" i="27"/>
  <c r="S33" i="27"/>
  <c r="S5" i="27"/>
  <c r="Q58" i="27"/>
  <c r="P14" i="27"/>
  <c r="O5" i="27"/>
  <c r="W10" i="27"/>
  <c r="Q72" i="27"/>
  <c r="W26" i="27"/>
  <c r="S83" i="27"/>
  <c r="R53" i="27"/>
  <c r="Q20" i="27"/>
  <c r="P88" i="27"/>
  <c r="P78" i="27"/>
  <c r="Q32" i="27"/>
  <c r="S79" i="27"/>
  <c r="R68" i="27"/>
  <c r="R13" i="27"/>
  <c r="T88" i="27"/>
  <c r="Q51" i="27"/>
  <c r="P62" i="27"/>
  <c r="T35" i="27"/>
  <c r="R37" i="27"/>
  <c r="R40" i="27"/>
  <c r="R47" i="27"/>
  <c r="Q77" i="27"/>
  <c r="Q59" i="27"/>
  <c r="T7" i="27"/>
  <c r="P49" i="27"/>
  <c r="W83" i="27"/>
  <c r="S36" i="27"/>
  <c r="P73" i="27"/>
  <c r="Q39" i="27"/>
  <c r="T85" i="27"/>
  <c r="P21" i="27"/>
  <c r="S49" i="27"/>
  <c r="W44" i="27"/>
  <c r="Q48" i="27"/>
  <c r="T10" i="27"/>
  <c r="R69" i="27"/>
  <c r="S18" i="27"/>
  <c r="S42" i="27"/>
  <c r="E4" i="26"/>
  <c r="D4" i="26"/>
  <c r="W42" i="27"/>
  <c r="W25" i="27"/>
  <c r="Q11" i="27"/>
  <c r="S25" i="27"/>
  <c r="O64" i="27"/>
  <c r="T52" i="27"/>
  <c r="I36" i="27"/>
  <c r="Q64" i="27"/>
  <c r="I49" i="27"/>
  <c r="S13" i="27"/>
  <c r="S20" i="27"/>
  <c r="T73" i="27"/>
  <c r="I29" i="27"/>
  <c r="I42" i="27"/>
  <c r="R38" i="27"/>
  <c r="S62" i="27"/>
  <c r="P53" i="27"/>
  <c r="Q46" i="27"/>
  <c r="R18" i="27"/>
  <c r="S43" i="27"/>
  <c r="I32" i="27"/>
  <c r="R82" i="27"/>
  <c r="T63" i="27"/>
  <c r="O44" i="27"/>
  <c r="O82" i="27"/>
  <c r="Q87" i="27"/>
  <c r="P82" i="27"/>
  <c r="W47" i="27"/>
  <c r="W19" i="27"/>
  <c r="W62" i="27"/>
  <c r="S51" i="27"/>
  <c r="R25" i="27"/>
  <c r="T47" i="27"/>
  <c r="Q25" i="27"/>
  <c r="P81" i="27"/>
  <c r="Q18" i="27"/>
  <c r="R48" i="27"/>
  <c r="T26" i="27"/>
  <c r="S45" i="27"/>
  <c r="T14" i="27"/>
  <c r="R6" i="27"/>
  <c r="R67" i="27"/>
  <c r="R15" i="27"/>
  <c r="S27" i="27"/>
  <c r="S74" i="27"/>
  <c r="Q22" i="27"/>
  <c r="I31" i="27"/>
  <c r="O16" i="27"/>
  <c r="Q47" i="27"/>
  <c r="Q44" i="27"/>
  <c r="P35" i="27"/>
  <c r="O34" i="27"/>
  <c r="I33" i="27"/>
  <c r="W30" i="27"/>
  <c r="Q82" i="27"/>
  <c r="P23" i="27"/>
  <c r="R16" i="27"/>
  <c r="I34" i="27"/>
  <c r="O19" i="27"/>
  <c r="R43" i="27"/>
  <c r="S7" i="27"/>
  <c r="T20" i="27"/>
  <c r="S56" i="27"/>
  <c r="Q28" i="27"/>
  <c r="R32" i="27"/>
  <c r="W22" i="27"/>
  <c r="R54" i="27"/>
  <c r="S4" i="27"/>
  <c r="I47" i="27"/>
  <c r="R29" i="27"/>
  <c r="S38" i="27"/>
  <c r="W58" i="27"/>
  <c r="W71" i="27"/>
  <c r="T31" i="27"/>
  <c r="W85" i="27"/>
  <c r="Q74" i="27"/>
  <c r="Q78" i="27"/>
  <c r="Q73" i="27"/>
  <c r="T42" i="27"/>
  <c r="W52" i="27"/>
  <c r="T16" i="27"/>
  <c r="W18" i="27"/>
  <c r="O30" i="27"/>
  <c r="W63" i="27"/>
  <c r="S24" i="27"/>
  <c r="Q52" i="27"/>
  <c r="T48" i="27"/>
  <c r="R52" i="27"/>
  <c r="O35" i="27"/>
  <c r="O73" i="27"/>
  <c r="W32" i="27"/>
  <c r="W86" i="27"/>
  <c r="P89" i="27"/>
  <c r="T81" i="27"/>
  <c r="S16" i="27"/>
  <c r="W75" i="27"/>
  <c r="Q27" i="27"/>
  <c r="O33" i="27"/>
  <c r="R44" i="27"/>
  <c r="Q6" i="27"/>
  <c r="P8" i="27"/>
  <c r="S77" i="27"/>
  <c r="Q9" i="27"/>
  <c r="P79" i="27"/>
  <c r="Q17" i="27"/>
  <c r="O49" i="27"/>
  <c r="I62" i="27"/>
  <c r="Q12" i="27"/>
  <c r="S54" i="27"/>
  <c r="W67" i="27"/>
  <c r="Q70" i="27"/>
  <c r="P54" i="27"/>
  <c r="R63" i="27"/>
  <c r="Q21" i="27"/>
  <c r="R70" i="27"/>
  <c r="O63" i="27"/>
  <c r="P50" i="27"/>
  <c r="O10" i="27"/>
  <c r="O89" i="27"/>
  <c r="T40" i="27"/>
  <c r="O85" i="27"/>
  <c r="P20" i="27"/>
  <c r="O26" i="27"/>
  <c r="O9" i="27"/>
  <c r="P45" i="27"/>
  <c r="W39" i="27"/>
  <c r="W36" i="27"/>
  <c r="W82" i="27"/>
  <c r="R57" i="27"/>
  <c r="O20" i="27"/>
  <c r="R83" i="27"/>
  <c r="T89" i="27"/>
  <c r="Q10" i="27"/>
  <c r="O6" i="27"/>
  <c r="R64" i="27"/>
  <c r="P24" i="27"/>
  <c r="Q30" i="27"/>
  <c r="O29" i="27"/>
  <c r="O61" i="27"/>
  <c r="W48" i="27"/>
  <c r="O60" i="27"/>
  <c r="W76" i="27"/>
  <c r="T83" i="27"/>
  <c r="S85" i="27"/>
  <c r="R26" i="27"/>
  <c r="T60" i="27"/>
  <c r="T12" i="27"/>
  <c r="O15" i="27"/>
  <c r="S66" i="27"/>
  <c r="Q85" i="27"/>
  <c r="Q67" i="27"/>
  <c r="R39" i="27"/>
  <c r="Q4" i="27"/>
  <c r="W73" i="27"/>
  <c r="T8" i="27"/>
  <c r="O43" i="27"/>
  <c r="O84" i="27"/>
  <c r="O12" i="27"/>
  <c r="S58" i="27"/>
  <c r="R61" i="27"/>
  <c r="R73" i="27"/>
  <c r="W38" i="27"/>
  <c r="O78" i="27"/>
  <c r="W40" i="27"/>
  <c r="W31" i="27"/>
  <c r="R41" i="27"/>
  <c r="S52" i="27"/>
  <c r="I43" i="27"/>
  <c r="O31" i="27"/>
  <c r="S57" i="27"/>
  <c r="I82" i="27"/>
  <c r="W24" i="27"/>
  <c r="S65" i="27"/>
  <c r="Q84" i="27"/>
  <c r="T61" i="27"/>
  <c r="O48" i="27"/>
  <c r="O81" i="27"/>
  <c r="O18" i="27"/>
  <c r="S26" i="27"/>
  <c r="R87" i="27"/>
  <c r="Q76" i="27"/>
  <c r="W56" i="27"/>
  <c r="O56" i="27"/>
  <c r="O55" i="27"/>
  <c r="O39" i="27"/>
  <c r="T22" i="27"/>
  <c r="P28" i="27"/>
  <c r="T75" i="27"/>
  <c r="S60" i="27"/>
  <c r="S86" i="27"/>
  <c r="T50" i="27"/>
  <c r="W11" i="27"/>
  <c r="O21" i="27"/>
  <c r="T71" i="27"/>
  <c r="T87" i="27"/>
  <c r="I79" i="27"/>
  <c r="T28" i="27"/>
  <c r="O87" i="27"/>
  <c r="R74" i="27"/>
  <c r="T74" i="27"/>
  <c r="R42" i="27"/>
  <c r="P55" i="27"/>
  <c r="T66" i="27"/>
  <c r="S84" i="27"/>
  <c r="O47" i="27"/>
  <c r="U47" i="27" s="1"/>
  <c r="X47" i="27" s="1"/>
  <c r="Q56" i="27"/>
  <c r="T6" i="27"/>
  <c r="T4" i="27"/>
  <c r="W61" i="27"/>
  <c r="P33" i="27"/>
  <c r="P15" i="27"/>
  <c r="W74" i="27"/>
  <c r="I16" i="27"/>
  <c r="I69" i="27"/>
  <c r="P37" i="27"/>
  <c r="W27" i="27"/>
  <c r="Q23" i="27"/>
  <c r="W5" i="27"/>
  <c r="T67" i="27"/>
  <c r="W81" i="27"/>
  <c r="W28" i="27"/>
  <c r="T77" i="27"/>
  <c r="I50" i="27"/>
  <c r="I9" i="27"/>
  <c r="T53" i="27"/>
  <c r="P57" i="27"/>
  <c r="R4" i="27"/>
  <c r="P83" i="27"/>
  <c r="R77" i="27"/>
  <c r="T30" i="27"/>
  <c r="O37" i="27"/>
  <c r="O66" i="27"/>
  <c r="W80" i="27"/>
  <c r="W69" i="27"/>
  <c r="P31" i="27"/>
  <c r="R5" i="27"/>
  <c r="W70" i="27"/>
  <c r="T72" i="27"/>
  <c r="O54" i="27"/>
  <c r="T21" i="27"/>
  <c r="W17" i="27"/>
  <c r="Q71" i="27"/>
  <c r="O83" i="27"/>
  <c r="O69" i="27"/>
  <c r="O86" i="27"/>
  <c r="W23" i="27"/>
  <c r="O57" i="27"/>
  <c r="I77" i="27"/>
  <c r="Q49" i="27"/>
  <c r="O62" i="27"/>
  <c r="I88" i="27"/>
  <c r="T38" i="27"/>
  <c r="I68" i="27"/>
  <c r="O79" i="27"/>
  <c r="Q50" i="27"/>
  <c r="O14" i="27"/>
  <c r="T15" i="27"/>
  <c r="I71" i="27"/>
  <c r="O40" i="27"/>
  <c r="P86" i="27"/>
  <c r="P69" i="27"/>
  <c r="W6" i="27"/>
  <c r="T9" i="27"/>
  <c r="I28" i="27"/>
  <c r="I26" i="27"/>
  <c r="T44" i="27"/>
  <c r="W37" i="27"/>
  <c r="R79" i="27"/>
  <c r="T54" i="27"/>
  <c r="I7" i="27"/>
  <c r="P46" i="27"/>
  <c r="W57" i="27"/>
  <c r="O45" i="27"/>
  <c r="W34" i="27"/>
  <c r="I30" i="27"/>
  <c r="U30" i="27" s="1"/>
  <c r="X30" i="27" s="1"/>
  <c r="T80" i="27"/>
  <c r="P67" i="27"/>
  <c r="W68" i="27"/>
  <c r="I55" i="27"/>
  <c r="O23" i="27"/>
  <c r="T25" i="27"/>
  <c r="I75" i="27"/>
  <c r="R20" i="27"/>
  <c r="O58" i="27"/>
  <c r="R8" i="27"/>
  <c r="W88" i="27"/>
  <c r="I38" i="27"/>
  <c r="W54" i="27"/>
  <c r="I37" i="27"/>
  <c r="I25" i="27"/>
  <c r="R35" i="27"/>
  <c r="O46" i="27"/>
  <c r="O68" i="27"/>
  <c r="U68" i="27" s="1"/>
  <c r="X68" i="27" s="1"/>
  <c r="P40" i="27"/>
  <c r="O88" i="27"/>
  <c r="P48" i="27"/>
  <c r="T58" i="27"/>
  <c r="I19" i="27"/>
  <c r="I8" i="27"/>
  <c r="I13" i="27"/>
  <c r="I22" i="27"/>
  <c r="S29" i="27"/>
  <c r="O50" i="27"/>
  <c r="O52" i="27"/>
  <c r="P36" i="27"/>
  <c r="I85" i="27"/>
  <c r="R10" i="27"/>
  <c r="I11" i="27"/>
  <c r="O25" i="27"/>
  <c r="S37" i="27"/>
  <c r="W77" i="27"/>
  <c r="T18" i="27"/>
  <c r="I48" i="27"/>
  <c r="P18" i="27"/>
  <c r="O71" i="27"/>
  <c r="T43" i="27"/>
  <c r="O51" i="27"/>
  <c r="S12" i="27"/>
  <c r="I70" i="27"/>
  <c r="O59" i="27"/>
  <c r="I74" i="27"/>
  <c r="I72" i="27"/>
  <c r="O8" i="27"/>
  <c r="T46" i="27"/>
  <c r="W45" i="27"/>
  <c r="O24" i="27"/>
  <c r="S8" i="27"/>
  <c r="I23" i="27"/>
  <c r="U23" i="27" s="1"/>
  <c r="X23" i="27" s="1"/>
  <c r="I80" i="27"/>
  <c r="I58" i="27"/>
  <c r="W65" i="27"/>
  <c r="I4" i="27"/>
  <c r="P39" i="27"/>
  <c r="R71" i="27"/>
  <c r="W35" i="27"/>
  <c r="O70" i="27"/>
  <c r="O72" i="27"/>
  <c r="I60" i="27"/>
  <c r="I64" i="27"/>
  <c r="S69" i="27"/>
  <c r="P66" i="27"/>
  <c r="Q16" i="27"/>
  <c r="O13" i="27"/>
  <c r="O75" i="27"/>
  <c r="P4" i="27"/>
  <c r="O42" i="27"/>
  <c r="O36" i="27"/>
  <c r="Q24" i="27"/>
  <c r="Q14" i="27"/>
  <c r="S78" i="27"/>
  <c r="O67" i="27"/>
  <c r="O53" i="27"/>
  <c r="P71" i="27"/>
  <c r="O80" i="27"/>
  <c r="P52" i="27"/>
  <c r="O4" i="27"/>
  <c r="W7" i="27"/>
  <c r="T41" i="27"/>
  <c r="O7" i="27"/>
  <c r="R81" i="27"/>
  <c r="P63" i="27"/>
  <c r="T79" i="27"/>
  <c r="O32" i="27"/>
  <c r="O27" i="27"/>
  <c r="O11" i="27"/>
  <c r="R66" i="27"/>
  <c r="W51" i="27"/>
  <c r="Q83" i="27"/>
  <c r="Q5" i="27"/>
  <c r="T17" i="27"/>
  <c r="S14" i="27"/>
  <c r="O65" i="27"/>
  <c r="O17" i="27"/>
  <c r="O74" i="27"/>
  <c r="O22" i="27"/>
  <c r="S75" i="27"/>
  <c r="S50" i="27"/>
  <c r="O28" i="27"/>
  <c r="O77" i="27"/>
  <c r="Q45" i="27"/>
  <c r="O76" i="27"/>
  <c r="O41" i="27"/>
  <c r="W87" i="27"/>
  <c r="S40" i="27"/>
  <c r="R65" i="27"/>
  <c r="O38" i="27"/>
  <c r="S46" i="27"/>
  <c r="T23" i="27"/>
  <c r="W43" i="27"/>
  <c r="I15" i="27"/>
  <c r="I45" i="27"/>
  <c r="I87" i="27"/>
  <c r="I41" i="27"/>
  <c r="I17" i="27"/>
  <c r="R30" i="27"/>
  <c r="I59" i="27"/>
  <c r="I20" i="27"/>
  <c r="I21" i="27"/>
  <c r="I6" i="27"/>
  <c r="I12" i="27"/>
  <c r="I76" i="27"/>
  <c r="I67" i="27"/>
  <c r="T68" i="27"/>
  <c r="W13" i="27"/>
  <c r="I66" i="27"/>
  <c r="P74" i="27"/>
  <c r="T55" i="27"/>
  <c r="I53" i="27"/>
  <c r="Q31" i="27"/>
  <c r="I81" i="27"/>
  <c r="I18" i="27"/>
  <c r="P7" i="27"/>
  <c r="W79" i="27"/>
  <c r="P72" i="27"/>
  <c r="P58" i="27"/>
  <c r="I44" i="27"/>
  <c r="U44" i="27" s="1"/>
  <c r="X44" i="27" s="1"/>
  <c r="T34" i="27"/>
  <c r="I84" i="27"/>
  <c r="I51" i="27"/>
  <c r="I61" i="27"/>
  <c r="I65" i="27"/>
  <c r="P19" i="27"/>
  <c r="I35" i="27"/>
  <c r="W60" i="27"/>
  <c r="P61" i="27"/>
  <c r="I54" i="27"/>
  <c r="T78" i="27"/>
  <c r="T51" i="27"/>
  <c r="I63" i="27"/>
  <c r="T56" i="27"/>
  <c r="I40" i="27"/>
  <c r="I83" i="27"/>
  <c r="I5" i="27"/>
  <c r="P87" i="27"/>
  <c r="W12" i="27"/>
  <c r="T82" i="27"/>
  <c r="I14" i="27"/>
  <c r="I27" i="27"/>
  <c r="Q66" i="27"/>
  <c r="P75" i="27"/>
  <c r="I89" i="27"/>
  <c r="P80" i="27"/>
  <c r="W4" i="27"/>
  <c r="I52" i="27"/>
  <c r="S17" i="27"/>
  <c r="W84" i="27"/>
  <c r="P47" i="27"/>
  <c r="I46" i="27"/>
  <c r="P76" i="27"/>
  <c r="I57" i="27"/>
  <c r="Q37" i="27"/>
  <c r="I73" i="27"/>
  <c r="I24" i="27"/>
  <c r="I56" i="27"/>
  <c r="T39" i="27"/>
  <c r="T27" i="27"/>
  <c r="P64" i="27"/>
  <c r="W89" i="27"/>
  <c r="I39" i="27"/>
  <c r="P60" i="27"/>
  <c r="T65" i="27"/>
  <c r="S41" i="27"/>
  <c r="I86" i="27"/>
  <c r="I78" i="27"/>
  <c r="I10" i="27"/>
  <c r="G28" i="1"/>
  <c r="G43" i="1" s="1"/>
  <c r="K55" i="26"/>
  <c r="G42" i="26"/>
  <c r="N35" i="26"/>
  <c r="J17" i="26"/>
  <c r="G30" i="26"/>
  <c r="K88" i="26"/>
  <c r="J18" i="26"/>
  <c r="E30" i="26"/>
  <c r="H24" i="26"/>
  <c r="K13" i="26"/>
  <c r="G67" i="26"/>
  <c r="E22" i="26"/>
  <c r="N62" i="26"/>
  <c r="N28" i="26"/>
  <c r="J32" i="26"/>
  <c r="J45" i="26"/>
  <c r="N20" i="26"/>
  <c r="D80" i="26"/>
  <c r="E66" i="26"/>
  <c r="K58" i="26"/>
  <c r="M87" i="26"/>
  <c r="K69" i="26"/>
  <c r="M79" i="26"/>
  <c r="E49" i="26"/>
  <c r="G53" i="26"/>
  <c r="L70" i="26"/>
  <c r="J71" i="26"/>
  <c r="D11" i="26"/>
  <c r="D75" i="26"/>
  <c r="F15" i="26"/>
  <c r="N41" i="26"/>
  <c r="N33" i="26"/>
  <c r="E75" i="26"/>
  <c r="F16" i="26"/>
  <c r="D38" i="26"/>
  <c r="N43" i="26"/>
  <c r="H88" i="26"/>
  <c r="D89" i="26"/>
  <c r="H37" i="26"/>
  <c r="M20" i="26"/>
  <c r="M34" i="26"/>
  <c r="G22" i="26"/>
  <c r="N13" i="26"/>
  <c r="E82" i="26"/>
  <c r="H6" i="26"/>
  <c r="J44" i="26"/>
  <c r="L49" i="26"/>
  <c r="L58" i="26"/>
  <c r="K18" i="26"/>
  <c r="H42" i="26"/>
  <c r="E11" i="26"/>
  <c r="J20" i="26"/>
  <c r="M5" i="26"/>
  <c r="H81" i="26"/>
  <c r="E78" i="26"/>
  <c r="G75" i="26"/>
  <c r="L66" i="26"/>
  <c r="J13" i="26"/>
  <c r="K77" i="26"/>
  <c r="G69" i="26"/>
  <c r="K17" i="26"/>
  <c r="H66" i="26"/>
  <c r="L81" i="26"/>
  <c r="M84" i="26"/>
  <c r="F40" i="26"/>
  <c r="M14" i="26"/>
  <c r="E45" i="26"/>
  <c r="G34" i="26"/>
  <c r="M53" i="26"/>
  <c r="J27" i="26"/>
  <c r="D61" i="26"/>
  <c r="D30" i="26"/>
  <c r="J49" i="26"/>
  <c r="L72" i="26"/>
  <c r="K66" i="26"/>
  <c r="H59" i="26"/>
  <c r="G45" i="26"/>
  <c r="J11" i="26"/>
  <c r="H18" i="26"/>
  <c r="G23" i="26"/>
  <c r="L60" i="26"/>
  <c r="L47" i="26"/>
  <c r="H80" i="26"/>
  <c r="J77" i="26"/>
  <c r="N12" i="26"/>
  <c r="G25" i="26"/>
  <c r="M59" i="26"/>
  <c r="N58" i="26"/>
  <c r="J75" i="26"/>
  <c r="F44" i="26"/>
  <c r="N84" i="26"/>
  <c r="F11" i="26"/>
  <c r="N54" i="26"/>
  <c r="M69" i="26"/>
  <c r="H75" i="26"/>
  <c r="D86" i="26"/>
  <c r="N81" i="26"/>
  <c r="K37" i="26"/>
  <c r="D36" i="26"/>
  <c r="G14" i="26"/>
  <c r="E63" i="26"/>
  <c r="N63" i="26"/>
  <c r="E33" i="26"/>
  <c r="N10" i="26"/>
  <c r="M15" i="26"/>
  <c r="N85" i="26"/>
  <c r="L14" i="26"/>
  <c r="E69" i="26"/>
  <c r="H50" i="26"/>
  <c r="G73" i="26"/>
  <c r="M16" i="26"/>
  <c r="G17" i="26"/>
  <c r="M61" i="26"/>
  <c r="L69" i="26"/>
  <c r="E77" i="26"/>
  <c r="D8" i="26"/>
  <c r="J80" i="26"/>
  <c r="E71" i="26"/>
  <c r="G8" i="26"/>
  <c r="F77" i="26"/>
  <c r="E25" i="26"/>
  <c r="D26" i="26"/>
  <c r="N53" i="26"/>
  <c r="J59" i="26"/>
  <c r="F19" i="26"/>
  <c r="D5" i="26"/>
  <c r="M64" i="26"/>
  <c r="M57" i="26"/>
  <c r="D45" i="26"/>
  <c r="M74" i="26"/>
  <c r="D52" i="26"/>
  <c r="M33" i="26"/>
  <c r="D33" i="26"/>
  <c r="G4" i="26"/>
  <c r="E15" i="26"/>
  <c r="E89" i="26"/>
  <c r="F65" i="26"/>
  <c r="H23" i="26"/>
  <c r="F34" i="26"/>
  <c r="G52" i="26"/>
  <c r="F59" i="26"/>
  <c r="D67" i="26"/>
  <c r="F45" i="26"/>
  <c r="N57" i="26"/>
  <c r="F29" i="26"/>
  <c r="D18" i="26"/>
  <c r="E85" i="26"/>
  <c r="N76" i="26"/>
  <c r="F37" i="26"/>
  <c r="M50" i="26"/>
  <c r="E51" i="26"/>
  <c r="K43" i="26"/>
  <c r="L43" i="26"/>
  <c r="D51" i="26"/>
  <c r="K10" i="26"/>
  <c r="F39" i="26"/>
  <c r="L71" i="26"/>
  <c r="L89" i="26"/>
  <c r="M23" i="26"/>
  <c r="F83" i="26"/>
  <c r="M10" i="26"/>
  <c r="D85" i="26"/>
  <c r="N40" i="26"/>
  <c r="D40" i="26"/>
  <c r="E79" i="26"/>
  <c r="L21" i="26"/>
  <c r="L79" i="26"/>
  <c r="M70" i="26"/>
  <c r="F61" i="26"/>
  <c r="J87" i="26"/>
  <c r="D12" i="26"/>
  <c r="L9" i="26"/>
  <c r="K44" i="26"/>
  <c r="G48" i="26"/>
  <c r="N29" i="26"/>
  <c r="H4" i="26"/>
  <c r="J48" i="26"/>
  <c r="K15" i="26"/>
  <c r="F25" i="26"/>
  <c r="L41" i="26"/>
  <c r="E73" i="26"/>
  <c r="G87" i="26"/>
  <c r="E28" i="26"/>
  <c r="M19" i="26"/>
  <c r="K79" i="26"/>
  <c r="L27" i="26"/>
  <c r="E84" i="26"/>
  <c r="K4" i="26"/>
  <c r="H85" i="26"/>
  <c r="L17" i="26"/>
  <c r="F4" i="26"/>
  <c r="J40" i="26"/>
  <c r="D27" i="26"/>
  <c r="D46" i="26"/>
  <c r="K14" i="26"/>
  <c r="E59" i="26"/>
  <c r="E80" i="26"/>
  <c r="D32" i="26"/>
  <c r="F58" i="26"/>
  <c r="D66" i="26"/>
  <c r="H45" i="26"/>
  <c r="F86" i="26"/>
  <c r="F64" i="26"/>
  <c r="J65" i="26"/>
  <c r="L38" i="26"/>
  <c r="K56" i="26"/>
  <c r="M52" i="26"/>
  <c r="G40" i="26"/>
  <c r="H64" i="26"/>
  <c r="H39" i="26"/>
  <c r="F22" i="26"/>
  <c r="N15" i="26"/>
  <c r="J7" i="26"/>
  <c r="E18" i="26"/>
  <c r="J26" i="26"/>
  <c r="J24" i="26"/>
  <c r="H46" i="26"/>
  <c r="H57" i="26"/>
  <c r="J53" i="26"/>
  <c r="H47" i="26"/>
  <c r="J23" i="26"/>
  <c r="E23" i="26"/>
  <c r="K72" i="26"/>
  <c r="K89" i="26"/>
  <c r="N42" i="26"/>
  <c r="K35" i="26"/>
  <c r="H53" i="26"/>
  <c r="G72" i="26"/>
  <c r="K47" i="26"/>
  <c r="D72" i="26"/>
  <c r="D29" i="26"/>
  <c r="J81" i="26"/>
  <c r="N56" i="26"/>
  <c r="M58" i="26"/>
  <c r="G79" i="26"/>
  <c r="H62" i="26"/>
  <c r="N83" i="26"/>
  <c r="D68" i="26"/>
  <c r="N14" i="26"/>
  <c r="G29" i="26"/>
  <c r="N19" i="26"/>
  <c r="M13" i="26"/>
  <c r="L15" i="26"/>
  <c r="K19" i="26"/>
  <c r="M32" i="26"/>
  <c r="L77" i="26"/>
  <c r="G19" i="26"/>
  <c r="F75" i="26"/>
  <c r="L48" i="26"/>
  <c r="H14" i="26"/>
  <c r="N88" i="26"/>
  <c r="J76" i="26"/>
  <c r="L82" i="26"/>
  <c r="N86" i="26"/>
  <c r="J28" i="26"/>
  <c r="N23" i="26"/>
  <c r="N45" i="26"/>
  <c r="M72" i="26"/>
  <c r="G85" i="26"/>
  <c r="E56" i="26"/>
  <c r="E62" i="26"/>
  <c r="D55" i="26"/>
  <c r="K60" i="26"/>
  <c r="L52" i="26"/>
  <c r="K9" i="26"/>
  <c r="D13" i="26"/>
  <c r="D73" i="26"/>
  <c r="H61" i="26"/>
  <c r="M43" i="26"/>
  <c r="L88" i="26"/>
  <c r="G63" i="26"/>
  <c r="L68" i="26"/>
  <c r="N24" i="26"/>
  <c r="G65" i="26"/>
  <c r="F14" i="26"/>
  <c r="R14" i="26" s="1"/>
  <c r="N60" i="26"/>
  <c r="D39" i="26"/>
  <c r="G51" i="26"/>
  <c r="K62" i="26"/>
  <c r="H84" i="26"/>
  <c r="H38" i="26"/>
  <c r="L83" i="26"/>
  <c r="N59" i="26"/>
  <c r="G74" i="26"/>
  <c r="J79" i="26"/>
  <c r="D62" i="26"/>
  <c r="L78" i="26"/>
  <c r="G89" i="26"/>
  <c r="D71" i="26"/>
  <c r="J16" i="26"/>
  <c r="D16" i="26"/>
  <c r="D64" i="26"/>
  <c r="K21" i="26"/>
  <c r="J86" i="26"/>
  <c r="H34" i="26"/>
  <c r="L7" i="26"/>
  <c r="F42" i="26"/>
  <c r="F62" i="26"/>
  <c r="M6" i="26"/>
  <c r="F10" i="26"/>
  <c r="J83" i="26"/>
  <c r="D78" i="26"/>
  <c r="J78" i="26"/>
  <c r="G39" i="26"/>
  <c r="H43" i="26"/>
  <c r="D43" i="26"/>
  <c r="E10" i="26"/>
  <c r="Q10" i="26" s="1"/>
  <c r="G27" i="26"/>
  <c r="N80" i="26"/>
  <c r="K34" i="26"/>
  <c r="L18" i="26"/>
  <c r="N50" i="26"/>
  <c r="H11" i="26"/>
  <c r="N75" i="26"/>
  <c r="M25" i="26"/>
  <c r="L25" i="26"/>
  <c r="K82" i="26"/>
  <c r="N78" i="26"/>
  <c r="E14" i="26"/>
  <c r="H70" i="26"/>
  <c r="H26" i="26"/>
  <c r="J56" i="26"/>
  <c r="J22" i="26"/>
  <c r="L30" i="26"/>
  <c r="G35" i="26"/>
  <c r="E81" i="26"/>
  <c r="K50" i="26"/>
  <c r="N5" i="26"/>
  <c r="J10" i="26"/>
  <c r="M41" i="26"/>
  <c r="M21" i="26"/>
  <c r="K81" i="26"/>
  <c r="J8" i="26"/>
  <c r="E17" i="26"/>
  <c r="G47" i="26"/>
  <c r="M82" i="26"/>
  <c r="D28" i="26"/>
  <c r="N26" i="26"/>
  <c r="H21" i="26"/>
  <c r="E39" i="26"/>
  <c r="G58" i="26"/>
  <c r="M51" i="26"/>
  <c r="E9" i="26"/>
  <c r="F9" i="26"/>
  <c r="D20" i="26"/>
  <c r="N36" i="26"/>
  <c r="G12" i="26"/>
  <c r="L67" i="26"/>
  <c r="E42" i="26"/>
  <c r="E58" i="26"/>
  <c r="M24" i="26"/>
  <c r="E34" i="26"/>
  <c r="J89" i="26"/>
  <c r="M9" i="26"/>
  <c r="N65" i="26"/>
  <c r="K83" i="26"/>
  <c r="K11" i="26"/>
  <c r="F43" i="26"/>
  <c r="E5" i="26"/>
  <c r="D69" i="26"/>
  <c r="J68" i="26"/>
  <c r="H27" i="26"/>
  <c r="M12" i="26"/>
  <c r="F24" i="26"/>
  <c r="N70" i="26"/>
  <c r="K54" i="26"/>
  <c r="M85" i="26"/>
  <c r="H40" i="26"/>
  <c r="N39" i="26"/>
  <c r="D70" i="26"/>
  <c r="G78" i="26"/>
  <c r="N47" i="26"/>
  <c r="J63" i="26"/>
  <c r="J30" i="26"/>
  <c r="F54" i="26"/>
  <c r="D15" i="26"/>
  <c r="D21" i="26"/>
  <c r="L73" i="26"/>
  <c r="E68" i="26"/>
  <c r="J14" i="26"/>
  <c r="L62" i="26"/>
  <c r="F35" i="26"/>
  <c r="N11" i="26"/>
  <c r="L32" i="26"/>
  <c r="L16" i="26"/>
  <c r="J73" i="26"/>
  <c r="E43" i="26"/>
  <c r="N82" i="26"/>
  <c r="L20" i="26"/>
  <c r="E31" i="26"/>
  <c r="F82" i="26"/>
  <c r="M63" i="26"/>
  <c r="E37" i="26"/>
  <c r="J33" i="26"/>
  <c r="H33" i="26"/>
  <c r="G62" i="26"/>
  <c r="D35" i="26"/>
  <c r="H87" i="26"/>
  <c r="K52" i="26"/>
  <c r="N44" i="26"/>
  <c r="M48" i="26"/>
  <c r="L11" i="26"/>
  <c r="J25" i="26"/>
  <c r="J67" i="26"/>
  <c r="K28" i="26"/>
  <c r="M78" i="26"/>
  <c r="H5" i="26"/>
  <c r="K25" i="26"/>
  <c r="J34" i="26"/>
  <c r="G82" i="26"/>
  <c r="F28" i="26"/>
  <c r="K64" i="26"/>
  <c r="M49" i="26"/>
  <c r="J19" i="26"/>
  <c r="D6" i="26"/>
  <c r="F69" i="26"/>
  <c r="M27" i="26"/>
  <c r="F60" i="26"/>
  <c r="F78" i="26"/>
  <c r="J74" i="26"/>
  <c r="K87" i="26"/>
  <c r="H28" i="26"/>
  <c r="L10" i="26"/>
  <c r="H44" i="26"/>
  <c r="K40" i="26"/>
  <c r="G21" i="26"/>
  <c r="K59" i="26"/>
  <c r="F74" i="26"/>
  <c r="L8" i="26"/>
  <c r="K32" i="26"/>
  <c r="M17" i="26"/>
  <c r="F33" i="26"/>
  <c r="F71" i="26"/>
  <c r="G5" i="26"/>
  <c r="F63" i="26"/>
  <c r="M47" i="26"/>
  <c r="M45" i="26"/>
  <c r="J64" i="26"/>
  <c r="F6" i="26"/>
  <c r="L51" i="26"/>
  <c r="G26" i="26"/>
  <c r="K16" i="26"/>
  <c r="E67" i="26"/>
  <c r="H19" i="26"/>
  <c r="M28" i="26"/>
  <c r="M30" i="26"/>
  <c r="D19" i="26"/>
  <c r="E7" i="26"/>
  <c r="K51" i="26"/>
  <c r="G70" i="26"/>
  <c r="D9" i="26"/>
  <c r="L33" i="26"/>
  <c r="F47" i="26"/>
  <c r="L59" i="26"/>
  <c r="K42" i="26"/>
  <c r="D59" i="26"/>
  <c r="L75" i="26"/>
  <c r="K74" i="26"/>
  <c r="F53" i="26"/>
  <c r="H48" i="26"/>
  <c r="J47" i="26"/>
  <c r="G43" i="26"/>
  <c r="G81" i="26"/>
  <c r="L26" i="26"/>
  <c r="H49" i="26"/>
  <c r="J88" i="26"/>
  <c r="G24" i="26"/>
  <c r="D82" i="26"/>
  <c r="K75" i="26"/>
  <c r="H52" i="26"/>
  <c r="N7" i="26"/>
  <c r="F7" i="26"/>
  <c r="H15" i="26"/>
  <c r="H77" i="26"/>
  <c r="F36" i="26"/>
  <c r="M18" i="26"/>
  <c r="G59" i="26"/>
  <c r="J55" i="26"/>
  <c r="H54" i="26"/>
  <c r="F21" i="26"/>
  <c r="F52" i="26"/>
  <c r="K41" i="26"/>
  <c r="E55" i="26"/>
  <c r="L39" i="26"/>
  <c r="G31" i="26"/>
  <c r="L76" i="26"/>
  <c r="J66" i="26"/>
  <c r="H36" i="26"/>
  <c r="K45" i="26"/>
  <c r="M55" i="26"/>
  <c r="J61" i="26"/>
  <c r="G38" i="26"/>
  <c r="L86" i="26"/>
  <c r="H32" i="26"/>
  <c r="N46" i="26"/>
  <c r="M11" i="26"/>
  <c r="G37" i="26"/>
  <c r="F79" i="26"/>
  <c r="D54" i="26"/>
  <c r="F57" i="26"/>
  <c r="D77" i="26"/>
  <c r="D41" i="26"/>
  <c r="K38" i="26"/>
  <c r="G46" i="26"/>
  <c r="N8" i="26"/>
  <c r="F76" i="26"/>
  <c r="D50" i="26"/>
  <c r="M83" i="26"/>
  <c r="K86" i="26"/>
  <c r="G16" i="26"/>
  <c r="D56" i="26"/>
  <c r="M42" i="26"/>
  <c r="M65" i="26"/>
  <c r="J85" i="26"/>
  <c r="L19" i="26"/>
  <c r="J46" i="26"/>
  <c r="L6" i="26"/>
  <c r="G49" i="26"/>
  <c r="H83" i="26"/>
  <c r="E35" i="26"/>
  <c r="N77" i="26"/>
  <c r="N16" i="26"/>
  <c r="D76" i="26"/>
  <c r="L74" i="26"/>
  <c r="E60" i="26"/>
  <c r="M36" i="26"/>
  <c r="F89" i="26"/>
  <c r="D88" i="26"/>
  <c r="G76" i="26"/>
  <c r="L57" i="26"/>
  <c r="J57" i="26"/>
  <c r="K31" i="26"/>
  <c r="L87" i="26"/>
  <c r="N18" i="26"/>
  <c r="N69" i="26"/>
  <c r="G84" i="26"/>
  <c r="M54" i="26"/>
  <c r="K48" i="26"/>
  <c r="E40" i="26"/>
  <c r="F56" i="26"/>
  <c r="E38" i="26"/>
  <c r="K33" i="26"/>
  <c r="L61" i="26"/>
  <c r="M62" i="26"/>
  <c r="E29" i="26"/>
  <c r="F67" i="26"/>
  <c r="N79" i="26"/>
  <c r="J4" i="26"/>
  <c r="F72" i="26"/>
  <c r="D60" i="26"/>
  <c r="J84" i="26"/>
  <c r="L45" i="26"/>
  <c r="J5" i="26"/>
  <c r="K24" i="26"/>
  <c r="L85" i="26"/>
  <c r="M8" i="26"/>
  <c r="N38" i="26"/>
  <c r="M56" i="26"/>
  <c r="E48" i="26"/>
  <c r="M40" i="26"/>
  <c r="H73" i="26"/>
  <c r="G18" i="26"/>
  <c r="E26" i="26"/>
  <c r="M35" i="26"/>
  <c r="E50" i="26"/>
  <c r="F30" i="26"/>
  <c r="N25" i="26"/>
  <c r="D25" i="26"/>
  <c r="L53" i="26"/>
  <c r="F88" i="26"/>
  <c r="J52" i="26"/>
  <c r="H29" i="26"/>
  <c r="N52" i="26"/>
  <c r="K73" i="26"/>
  <c r="N67" i="26"/>
  <c r="G9" i="26"/>
  <c r="L64" i="26"/>
  <c r="D57" i="26"/>
  <c r="H74" i="26"/>
  <c r="N37" i="26"/>
  <c r="H8" i="26"/>
  <c r="K20" i="26"/>
  <c r="K29" i="26"/>
  <c r="K57" i="26"/>
  <c r="H55" i="26"/>
  <c r="E41" i="26"/>
  <c r="Q41" i="26" s="1"/>
  <c r="K67" i="26"/>
  <c r="E19" i="26"/>
  <c r="N73" i="26"/>
  <c r="K39" i="26"/>
  <c r="J72" i="26"/>
  <c r="F23" i="26"/>
  <c r="N4" i="26"/>
  <c r="H86" i="26"/>
  <c r="F51" i="26"/>
  <c r="M7" i="26"/>
  <c r="F13" i="26"/>
  <c r="F27" i="26"/>
  <c r="K61" i="26"/>
  <c r="D87" i="26"/>
  <c r="H56" i="26"/>
  <c r="J9" i="26"/>
  <c r="K78" i="26"/>
  <c r="N64" i="26"/>
  <c r="H82" i="26"/>
  <c r="L4" i="26"/>
  <c r="E21" i="26"/>
  <c r="L29" i="26"/>
  <c r="J35" i="26"/>
  <c r="K85" i="26"/>
  <c r="D14" i="26"/>
  <c r="D79" i="26"/>
  <c r="F38" i="26"/>
  <c r="L56" i="26"/>
  <c r="N72" i="26"/>
  <c r="L31" i="26"/>
  <c r="F55" i="26"/>
  <c r="H65" i="26"/>
  <c r="F80" i="26"/>
  <c r="K46" i="26"/>
  <c r="G20" i="26"/>
  <c r="G41" i="26"/>
  <c r="J43" i="26"/>
  <c r="E44" i="26"/>
  <c r="G32" i="26"/>
  <c r="M75" i="26"/>
  <c r="M80" i="26"/>
  <c r="H63" i="26"/>
  <c r="L46" i="26"/>
  <c r="K26" i="26"/>
  <c r="D81" i="26"/>
  <c r="K80" i="26"/>
  <c r="J15" i="26"/>
  <c r="D31" i="26"/>
  <c r="F12" i="26"/>
  <c r="E88" i="26"/>
  <c r="F5" i="26"/>
  <c r="D23" i="26"/>
  <c r="G28" i="26"/>
  <c r="G71" i="26"/>
  <c r="N55" i="26"/>
  <c r="N34" i="26"/>
  <c r="J6" i="26"/>
  <c r="E47" i="26"/>
  <c r="D74" i="26"/>
  <c r="F46" i="26"/>
  <c r="E27" i="26"/>
  <c r="M22" i="26"/>
  <c r="F20" i="26"/>
  <c r="M67" i="26"/>
  <c r="G86" i="26"/>
  <c r="J62" i="26"/>
  <c r="L37" i="26"/>
  <c r="N89" i="26"/>
  <c r="F41" i="26"/>
  <c r="F8" i="26"/>
  <c r="K49" i="26"/>
  <c r="E16" i="26"/>
  <c r="Q16" i="26" s="1"/>
  <c r="E6" i="26"/>
  <c r="K5" i="26"/>
  <c r="M4" i="26"/>
  <c r="E20" i="26"/>
  <c r="Q20" i="26" s="1"/>
  <c r="F17" i="26"/>
  <c r="L34" i="26"/>
  <c r="J60" i="26"/>
  <c r="J51" i="26"/>
  <c r="M81" i="26"/>
  <c r="D49" i="26"/>
  <c r="H68" i="26"/>
  <c r="M26" i="26"/>
  <c r="L50" i="26"/>
  <c r="J39" i="26"/>
  <c r="H10" i="26"/>
  <c r="H89" i="26"/>
  <c r="J69" i="26"/>
  <c r="D37" i="26"/>
  <c r="G66" i="26"/>
  <c r="H71" i="26"/>
  <c r="L54" i="26"/>
  <c r="N74" i="26"/>
  <c r="D10" i="26"/>
  <c r="H31" i="26"/>
  <c r="K8" i="26"/>
  <c r="G77" i="26"/>
  <c r="H13" i="26"/>
  <c r="H72" i="26"/>
  <c r="M88" i="26"/>
  <c r="G83" i="26"/>
  <c r="D65" i="26"/>
  <c r="L24" i="26"/>
  <c r="K84" i="26"/>
  <c r="E32" i="26"/>
  <c r="K71" i="26"/>
  <c r="L23" i="26"/>
  <c r="J37" i="26"/>
  <c r="D83" i="26"/>
  <c r="H12" i="26"/>
  <c r="L22" i="26"/>
  <c r="F50" i="26"/>
  <c r="H17" i="26"/>
  <c r="M39" i="26"/>
  <c r="J29" i="26"/>
  <c r="N21" i="26"/>
  <c r="E86" i="26"/>
  <c r="H25" i="26"/>
  <c r="K23" i="26"/>
  <c r="J31" i="26"/>
  <c r="M38" i="26"/>
  <c r="F70" i="26"/>
  <c r="N71" i="26"/>
  <c r="K70" i="26"/>
  <c r="G15" i="26"/>
  <c r="H78" i="26"/>
  <c r="F48" i="26"/>
  <c r="F81" i="26"/>
  <c r="E13" i="26"/>
  <c r="G61" i="26"/>
  <c r="N17" i="26"/>
  <c r="J42" i="26"/>
  <c r="L63" i="26"/>
  <c r="D24" i="26"/>
  <c r="G7" i="26"/>
  <c r="K65" i="26"/>
  <c r="G54" i="26"/>
  <c r="G36" i="26"/>
  <c r="M68" i="26"/>
  <c r="M46" i="26"/>
  <c r="D84" i="26"/>
  <c r="M29" i="26"/>
  <c r="E70" i="26"/>
  <c r="H76" i="26"/>
  <c r="H22" i="26"/>
  <c r="E87" i="26"/>
  <c r="Q87" i="26" s="1"/>
  <c r="E36" i="26"/>
  <c r="N87" i="26"/>
  <c r="H79" i="26"/>
  <c r="H9" i="26"/>
  <c r="F18" i="26"/>
  <c r="G56" i="26"/>
  <c r="G33" i="26"/>
  <c r="E76" i="26"/>
  <c r="L80" i="26"/>
  <c r="H16" i="26"/>
  <c r="F49" i="26"/>
  <c r="G57" i="26"/>
  <c r="K53" i="26"/>
  <c r="E52" i="26"/>
  <c r="N48" i="26"/>
  <c r="N22" i="26"/>
  <c r="G50" i="26"/>
  <c r="L65" i="26"/>
  <c r="J36" i="26"/>
  <c r="G80" i="26"/>
  <c r="N66" i="26"/>
  <c r="M76" i="26"/>
  <c r="J54" i="26"/>
  <c r="F32" i="26"/>
  <c r="H41" i="26"/>
  <c r="M44" i="26"/>
  <c r="L42" i="26"/>
  <c r="L84" i="26"/>
  <c r="G44" i="26"/>
  <c r="D42" i="26"/>
  <c r="L28" i="26"/>
  <c r="G6" i="26"/>
  <c r="L12" i="26"/>
  <c r="J82" i="26"/>
  <c r="E12" i="26"/>
  <c r="H35" i="26"/>
  <c r="K7" i="26"/>
  <c r="M73" i="26"/>
  <c r="K12" i="26"/>
  <c r="L44" i="26"/>
  <c r="N49" i="26"/>
  <c r="L13" i="26"/>
  <c r="E83" i="26"/>
  <c r="G10" i="26"/>
  <c r="D44" i="26"/>
  <c r="K27" i="26"/>
  <c r="G55" i="26"/>
  <c r="M77" i="26"/>
  <c r="L40" i="26"/>
  <c r="L35" i="26"/>
  <c r="E61" i="26"/>
  <c r="E46" i="26"/>
  <c r="D48" i="26"/>
  <c r="N30" i="26"/>
  <c r="K30" i="26"/>
  <c r="H7" i="26"/>
  <c r="N61" i="26"/>
  <c r="G13" i="26"/>
  <c r="E53" i="26"/>
  <c r="J41" i="26"/>
  <c r="F84" i="26"/>
  <c r="E8" i="26"/>
  <c r="Q8" i="26" s="1"/>
  <c r="N32" i="26"/>
  <c r="N6" i="26"/>
  <c r="L55" i="26"/>
  <c r="N27" i="26"/>
  <c r="K76" i="26"/>
  <c r="J50" i="26"/>
  <c r="H51" i="26"/>
  <c r="H30" i="26"/>
  <c r="E72" i="26"/>
  <c r="G60" i="26"/>
  <c r="D22" i="26"/>
  <c r="F68" i="26"/>
  <c r="G68" i="26"/>
  <c r="K22" i="26"/>
  <c r="H20" i="26"/>
  <c r="J58" i="26"/>
  <c r="F66" i="26"/>
  <c r="G88" i="26"/>
  <c r="D63" i="26"/>
  <c r="F85" i="26"/>
  <c r="J38" i="26"/>
  <c r="J12" i="26"/>
  <c r="J70" i="26"/>
  <c r="D7" i="26"/>
  <c r="H67" i="26"/>
  <c r="F26" i="26"/>
  <c r="D53" i="26"/>
  <c r="L5" i="26"/>
  <c r="N9" i="26"/>
  <c r="D58" i="26"/>
  <c r="M86" i="26"/>
  <c r="D47" i="26"/>
  <c r="H69" i="26"/>
  <c r="D17" i="26"/>
  <c r="M37" i="26"/>
  <c r="E64" i="26"/>
  <c r="H58" i="26"/>
  <c r="M60" i="26"/>
  <c r="K68" i="26"/>
  <c r="H60" i="26"/>
  <c r="K63" i="26"/>
  <c r="N31" i="26"/>
  <c r="F73" i="26"/>
  <c r="M89" i="26"/>
  <c r="K36" i="26"/>
  <c r="E74" i="26"/>
  <c r="M71" i="26"/>
  <c r="F87" i="26"/>
  <c r="J21" i="26"/>
  <c r="E65" i="26"/>
  <c r="K6" i="26"/>
  <c r="M31" i="26"/>
  <c r="E57" i="26"/>
  <c r="Q57" i="26" s="1"/>
  <c r="E24" i="26"/>
  <c r="L36" i="26"/>
  <c r="M66" i="26"/>
  <c r="F31" i="26"/>
  <c r="N51" i="26"/>
  <c r="E54" i="26"/>
  <c r="D34" i="26"/>
  <c r="N68" i="26"/>
  <c r="G64" i="26"/>
  <c r="G11" i="26"/>
  <c r="J28" i="1"/>
  <c r="J43" i="1" s="1"/>
  <c r="E28" i="1"/>
  <c r="E43" i="1" s="1"/>
  <c r="L30" i="1"/>
  <c r="L44" i="1" s="1"/>
  <c r="G30" i="1"/>
  <c r="G44" i="1" s="1"/>
  <c r="F30" i="1"/>
  <c r="F44" i="1" s="1"/>
  <c r="D28" i="1"/>
  <c r="D43" i="1" s="1"/>
  <c r="J22" i="1"/>
  <c r="J13" i="15" s="1"/>
  <c r="J14" i="15" s="1"/>
  <c r="J30" i="1"/>
  <c r="J44" i="1" s="1"/>
  <c r="C44" i="1"/>
  <c r="O21" i="1"/>
  <c r="M28" i="1"/>
  <c r="I22" i="1"/>
  <c r="I13" i="15" s="1"/>
  <c r="I14" i="15" s="1"/>
  <c r="I36" i="1"/>
  <c r="I38" i="1" s="1"/>
  <c r="I27" i="15" s="1"/>
  <c r="I28" i="15" s="1"/>
  <c r="C15" i="25" s="1"/>
  <c r="I30" i="1"/>
  <c r="I44" i="1" s="1"/>
  <c r="J38" i="1"/>
  <c r="J27" i="15" s="1"/>
  <c r="J28" i="15" s="1"/>
  <c r="D15" i="25" s="1"/>
  <c r="K28" i="1"/>
  <c r="L22" i="1"/>
  <c r="L13" i="15" s="1"/>
  <c r="L14" i="15" s="1"/>
  <c r="L36" i="1"/>
  <c r="L38" i="1" s="1"/>
  <c r="L27" i="15" s="1"/>
  <c r="L28" i="15" s="1"/>
  <c r="F15" i="25" s="1"/>
  <c r="G22" i="1"/>
  <c r="G13" i="15" s="1"/>
  <c r="G14" i="15" s="1"/>
  <c r="G36" i="1"/>
  <c r="G38" i="1" s="1"/>
  <c r="G27" i="15" s="1"/>
  <c r="G28" i="15" s="1"/>
  <c r="G14" i="25" s="1"/>
  <c r="K22" i="1"/>
  <c r="K13" i="15" s="1"/>
  <c r="K14" i="15" s="1"/>
  <c r="K36" i="1"/>
  <c r="K38" i="1" s="1"/>
  <c r="K27" i="15" s="1"/>
  <c r="K28" i="15" s="1"/>
  <c r="E15" i="25" s="1"/>
  <c r="D30" i="1"/>
  <c r="D44" i="1" s="1"/>
  <c r="E30" i="1"/>
  <c r="E44" i="1" s="1"/>
  <c r="I28" i="1"/>
  <c r="M22" i="1"/>
  <c r="M13" i="15" s="1"/>
  <c r="M14" i="15" s="1"/>
  <c r="M36" i="1"/>
  <c r="M38" i="1" s="1"/>
  <c r="M27" i="15" s="1"/>
  <c r="M28" i="15" s="1"/>
  <c r="G15" i="25" s="1"/>
  <c r="M30" i="1"/>
  <c r="M44" i="1" s="1"/>
  <c r="C22" i="1"/>
  <c r="C13" i="15" s="1"/>
  <c r="C36" i="1"/>
  <c r="C38" i="1" s="1"/>
  <c r="C27" i="15" s="1"/>
  <c r="C28" i="15" s="1"/>
  <c r="C14" i="25" s="1"/>
  <c r="E22" i="1"/>
  <c r="E13" i="15" s="1"/>
  <c r="E14" i="15" s="1"/>
  <c r="E36" i="1"/>
  <c r="E38" i="1" s="1"/>
  <c r="E27" i="15" s="1"/>
  <c r="E28" i="15" s="1"/>
  <c r="E14" i="25" s="1"/>
  <c r="D22" i="1"/>
  <c r="D13" i="15" s="1"/>
  <c r="D14" i="15" s="1"/>
  <c r="D36" i="1"/>
  <c r="D38" i="1" s="1"/>
  <c r="D27" i="15" s="1"/>
  <c r="D28" i="15" s="1"/>
  <c r="D14" i="25" s="1"/>
  <c r="L28" i="1"/>
  <c r="F22" i="1"/>
  <c r="F13" i="15" s="1"/>
  <c r="F14" i="15" s="1"/>
  <c r="F36" i="1"/>
  <c r="F38" i="1" s="1"/>
  <c r="F27" i="15" s="1"/>
  <c r="F28" i="15" s="1"/>
  <c r="F14" i="25" s="1"/>
  <c r="K30" i="1"/>
  <c r="K44" i="1" s="1"/>
  <c r="O20" i="1"/>
  <c r="F28" i="1"/>
  <c r="C28" i="1"/>
  <c r="U5" i="27" l="1"/>
  <c r="X5" i="27" s="1"/>
  <c r="U32" i="27"/>
  <c r="X32" i="27" s="1"/>
  <c r="U29" i="27"/>
  <c r="X29" i="27" s="1"/>
  <c r="U49" i="27"/>
  <c r="X49" i="27" s="1"/>
  <c r="U64" i="27"/>
  <c r="X64" i="27" s="1"/>
  <c r="S21" i="26"/>
  <c r="U36" i="27"/>
  <c r="X36" i="27" s="1"/>
  <c r="U82" i="27"/>
  <c r="X82" i="27" s="1"/>
  <c r="U42" i="27"/>
  <c r="X42" i="27" s="1"/>
  <c r="S15" i="26"/>
  <c r="Q47" i="26"/>
  <c r="U73" i="27"/>
  <c r="X73" i="27" s="1"/>
  <c r="U61" i="27"/>
  <c r="X61" i="27" s="1"/>
  <c r="U34" i="27"/>
  <c r="X34" i="27" s="1"/>
  <c r="Q88" i="26"/>
  <c r="R68" i="26"/>
  <c r="S16" i="26"/>
  <c r="U16" i="27"/>
  <c r="X16" i="27" s="1"/>
  <c r="U31" i="27"/>
  <c r="X31" i="27" s="1"/>
  <c r="U33" i="27"/>
  <c r="X33" i="27" s="1"/>
  <c r="U85" i="27"/>
  <c r="X85" i="27" s="1"/>
  <c r="U19" i="27"/>
  <c r="X19" i="27" s="1"/>
  <c r="U35" i="27"/>
  <c r="X35" i="27" s="1"/>
  <c r="U10" i="27"/>
  <c r="X10" i="27" s="1"/>
  <c r="U60" i="27"/>
  <c r="X60" i="27" s="1"/>
  <c r="U62" i="27"/>
  <c r="X62" i="27" s="1"/>
  <c r="U89" i="27"/>
  <c r="X89" i="27" s="1"/>
  <c r="U26" i="27"/>
  <c r="X26" i="27" s="1"/>
  <c r="U9" i="27"/>
  <c r="X9" i="27" s="1"/>
  <c r="U56" i="27"/>
  <c r="X56" i="27" s="1"/>
  <c r="U63" i="27"/>
  <c r="X63" i="27" s="1"/>
  <c r="U6" i="27"/>
  <c r="X6" i="27" s="1"/>
  <c r="U45" i="27"/>
  <c r="X45" i="27" s="1"/>
  <c r="U20" i="27"/>
  <c r="X20" i="27" s="1"/>
  <c r="U18" i="27"/>
  <c r="X18" i="27" s="1"/>
  <c r="U15" i="27"/>
  <c r="X15" i="27" s="1"/>
  <c r="U78" i="27"/>
  <c r="X78" i="27" s="1"/>
  <c r="U12" i="27"/>
  <c r="X12" i="27" s="1"/>
  <c r="U43" i="27"/>
  <c r="X43" i="27" s="1"/>
  <c r="U84" i="27"/>
  <c r="X84" i="27" s="1"/>
  <c r="U81" i="27"/>
  <c r="X81" i="27" s="1"/>
  <c r="U48" i="27"/>
  <c r="X48" i="27" s="1"/>
  <c r="U39" i="27"/>
  <c r="X39" i="27" s="1"/>
  <c r="U55" i="27"/>
  <c r="X55" i="27" s="1"/>
  <c r="U71" i="27"/>
  <c r="X71" i="27" s="1"/>
  <c r="U37" i="27"/>
  <c r="X37" i="27" s="1"/>
  <c r="U70" i="27"/>
  <c r="X70" i="27" s="1"/>
  <c r="U57" i="27"/>
  <c r="X57" i="27" s="1"/>
  <c r="U54" i="27"/>
  <c r="X54" i="27" s="1"/>
  <c r="U50" i="27"/>
  <c r="X50" i="27" s="1"/>
  <c r="U21" i="27"/>
  <c r="X21" i="27" s="1"/>
  <c r="U79" i="27"/>
  <c r="X79" i="27" s="1"/>
  <c r="U88" i="27"/>
  <c r="X88" i="27" s="1"/>
  <c r="U80" i="27"/>
  <c r="X80" i="27" s="1"/>
  <c r="U72" i="27"/>
  <c r="X72" i="27" s="1"/>
  <c r="U74" i="27"/>
  <c r="X74" i="27" s="1"/>
  <c r="U77" i="27"/>
  <c r="X77" i="27" s="1"/>
  <c r="U87" i="27"/>
  <c r="X87" i="27" s="1"/>
  <c r="U75" i="27"/>
  <c r="X75" i="27" s="1"/>
  <c r="U83" i="27"/>
  <c r="X83" i="27" s="1"/>
  <c r="U52" i="27"/>
  <c r="X52" i="27" s="1"/>
  <c r="U59" i="27"/>
  <c r="X59" i="27" s="1"/>
  <c r="U17" i="27"/>
  <c r="X17" i="27" s="1"/>
  <c r="U13" i="27"/>
  <c r="X13" i="27" s="1"/>
  <c r="U58" i="27"/>
  <c r="X58" i="27" s="1"/>
  <c r="U69" i="27"/>
  <c r="X69" i="27" s="1"/>
  <c r="U86" i="27"/>
  <c r="X86" i="27" s="1"/>
  <c r="U40" i="27"/>
  <c r="X40" i="27" s="1"/>
  <c r="U53" i="27"/>
  <c r="X53" i="27" s="1"/>
  <c r="U38" i="27"/>
  <c r="X38" i="27" s="1"/>
  <c r="U28" i="27"/>
  <c r="X28" i="27" s="1"/>
  <c r="U22" i="27"/>
  <c r="X22" i="27" s="1"/>
  <c r="U4" i="27"/>
  <c r="X4" i="27" s="1"/>
  <c r="U14" i="27"/>
  <c r="X14" i="27" s="1"/>
  <c r="U66" i="27"/>
  <c r="X66" i="27" s="1"/>
  <c r="U8" i="27"/>
  <c r="X8" i="27" s="1"/>
  <c r="U24" i="27"/>
  <c r="X24" i="27" s="1"/>
  <c r="U11" i="27"/>
  <c r="X11" i="27" s="1"/>
  <c r="U65" i="27"/>
  <c r="X65" i="27" s="1"/>
  <c r="U25" i="27"/>
  <c r="X25" i="27" s="1"/>
  <c r="U7" i="27"/>
  <c r="X7" i="27" s="1"/>
  <c r="U51" i="27"/>
  <c r="X51" i="27" s="1"/>
  <c r="U41" i="27"/>
  <c r="X41" i="27" s="1"/>
  <c r="U76" i="27"/>
  <c r="X76" i="27" s="1"/>
  <c r="U46" i="27"/>
  <c r="X46" i="27" s="1"/>
  <c r="U27" i="27"/>
  <c r="X27" i="27" s="1"/>
  <c r="U67" i="27"/>
  <c r="X67" i="27" s="1"/>
  <c r="W90" i="27"/>
  <c r="Q65" i="26"/>
  <c r="S87" i="26"/>
  <c r="S33" i="26"/>
  <c r="S64" i="26"/>
  <c r="S57" i="26"/>
  <c r="R52" i="26"/>
  <c r="Q61" i="26"/>
  <c r="R49" i="26"/>
  <c r="S84" i="26"/>
  <c r="R7" i="26"/>
  <c r="Q72" i="26"/>
  <c r="S6" i="26"/>
  <c r="Q58" i="26"/>
  <c r="Q81" i="26"/>
  <c r="R26" i="26"/>
  <c r="S88" i="26"/>
  <c r="S60" i="26"/>
  <c r="R32" i="26"/>
  <c r="Q76" i="26"/>
  <c r="S36" i="26"/>
  <c r="S61" i="26"/>
  <c r="R70" i="26"/>
  <c r="S66" i="26"/>
  <c r="R5" i="26"/>
  <c r="S20" i="26"/>
  <c r="R38" i="26"/>
  <c r="R13" i="26"/>
  <c r="Q50" i="26"/>
  <c r="R72" i="26"/>
  <c r="Q38" i="26"/>
  <c r="O87" i="26"/>
  <c r="Q60" i="26"/>
  <c r="S31" i="26"/>
  <c r="S59" i="26"/>
  <c r="O47" i="26"/>
  <c r="R47" i="26"/>
  <c r="O19" i="26"/>
  <c r="Q31" i="26"/>
  <c r="R35" i="26"/>
  <c r="O30" i="26"/>
  <c r="R43" i="26"/>
  <c r="Q17" i="26"/>
  <c r="Q18" i="26"/>
  <c r="S48" i="26"/>
  <c r="O89" i="26"/>
  <c r="S73" i="26"/>
  <c r="S25" i="26"/>
  <c r="O11" i="26"/>
  <c r="O27" i="26"/>
  <c r="O32" i="26"/>
  <c r="O18" i="26"/>
  <c r="R31" i="26"/>
  <c r="R66" i="26"/>
  <c r="S54" i="26"/>
  <c r="Q32" i="26"/>
  <c r="O62" i="26"/>
  <c r="Q42" i="26"/>
  <c r="Q62" i="26"/>
  <c r="Q73" i="26"/>
  <c r="Q79" i="26"/>
  <c r="R59" i="26"/>
  <c r="E16" i="25"/>
  <c r="Q52" i="26"/>
  <c r="R81" i="26"/>
  <c r="Q55" i="26"/>
  <c r="Q13" i="26"/>
  <c r="R56" i="26"/>
  <c r="R18" i="26"/>
  <c r="R79" i="26"/>
  <c r="S11" i="26"/>
  <c r="R48" i="26"/>
  <c r="S70" i="26"/>
  <c r="R60" i="26"/>
  <c r="Q43" i="26"/>
  <c r="S19" i="26"/>
  <c r="R58" i="26"/>
  <c r="R84" i="26"/>
  <c r="S44" i="26"/>
  <c r="Q70" i="26"/>
  <c r="R76" i="26"/>
  <c r="S85" i="26"/>
  <c r="R64" i="26"/>
  <c r="Q45" i="26"/>
  <c r="Q22" i="26"/>
  <c r="S68" i="26"/>
  <c r="S34" i="26"/>
  <c r="Q19" i="26"/>
  <c r="Q80" i="26"/>
  <c r="R19" i="26"/>
  <c r="R50" i="26"/>
  <c r="Q23" i="26"/>
  <c r="S55" i="26"/>
  <c r="R57" i="26"/>
  <c r="S58" i="26"/>
  <c r="O23" i="26"/>
  <c r="R15" i="26"/>
  <c r="O58" i="26"/>
  <c r="S56" i="26"/>
  <c r="Q6" i="26"/>
  <c r="S86" i="26"/>
  <c r="R12" i="26"/>
  <c r="R80" i="26"/>
  <c r="R51" i="26"/>
  <c r="Q26" i="26"/>
  <c r="O85" i="26"/>
  <c r="Q40" i="26"/>
  <c r="O57" i="26"/>
  <c r="O61" i="26"/>
  <c r="R36" i="26"/>
  <c r="S24" i="26"/>
  <c r="R53" i="26"/>
  <c r="R63" i="26"/>
  <c r="R78" i="26"/>
  <c r="S62" i="26"/>
  <c r="O14" i="26"/>
  <c r="R24" i="26"/>
  <c r="Q39" i="26"/>
  <c r="S27" i="26"/>
  <c r="R10" i="26"/>
  <c r="S74" i="26"/>
  <c r="S72" i="26"/>
  <c r="S52" i="26"/>
  <c r="S14" i="26"/>
  <c r="R11" i="26"/>
  <c r="S30" i="26"/>
  <c r="Q35" i="26"/>
  <c r="R69" i="26"/>
  <c r="Q37" i="26"/>
  <c r="S9" i="26"/>
  <c r="S13" i="26"/>
  <c r="R73" i="26"/>
  <c r="S41" i="26"/>
  <c r="R27" i="26"/>
  <c r="Q77" i="26"/>
  <c r="Q53" i="26"/>
  <c r="R23" i="26"/>
  <c r="S46" i="26"/>
  <c r="O10" i="26"/>
  <c r="R61" i="26"/>
  <c r="R65" i="26"/>
  <c r="Q25" i="26"/>
  <c r="R40" i="26"/>
  <c r="Q15" i="26"/>
  <c r="I17" i="26"/>
  <c r="P17" i="26"/>
  <c r="W68" i="26"/>
  <c r="T68" i="26"/>
  <c r="I74" i="26"/>
  <c r="P74" i="26"/>
  <c r="W82" i="26"/>
  <c r="T82" i="26"/>
  <c r="W8" i="26"/>
  <c r="T8" i="26"/>
  <c r="W87" i="26"/>
  <c r="T87" i="26"/>
  <c r="I78" i="26"/>
  <c r="P78" i="26"/>
  <c r="I62" i="26"/>
  <c r="P62" i="26"/>
  <c r="I55" i="26"/>
  <c r="P55" i="26"/>
  <c r="I68" i="26"/>
  <c r="P68" i="26"/>
  <c r="I67" i="26"/>
  <c r="P67" i="26"/>
  <c r="Q71" i="26"/>
  <c r="W66" i="26"/>
  <c r="T66" i="26"/>
  <c r="W37" i="26"/>
  <c r="T37" i="26"/>
  <c r="W17" i="26"/>
  <c r="T17" i="26"/>
  <c r="I37" i="26"/>
  <c r="P37" i="26"/>
  <c r="W63" i="26"/>
  <c r="T63" i="26"/>
  <c r="I79" i="26"/>
  <c r="P79" i="26"/>
  <c r="I82" i="26"/>
  <c r="P82" i="26"/>
  <c r="W19" i="26"/>
  <c r="T19" i="26"/>
  <c r="S35" i="26"/>
  <c r="I39" i="26"/>
  <c r="P39" i="26"/>
  <c r="O7" i="26"/>
  <c r="W85" i="26"/>
  <c r="T85" i="26"/>
  <c r="R37" i="26"/>
  <c r="Q63" i="26"/>
  <c r="S45" i="26"/>
  <c r="W6" i="26"/>
  <c r="T6" i="26"/>
  <c r="W60" i="26"/>
  <c r="T60" i="26"/>
  <c r="I7" i="26"/>
  <c r="P7" i="26"/>
  <c r="W30" i="26"/>
  <c r="T30" i="26"/>
  <c r="I42" i="26"/>
  <c r="P42" i="26"/>
  <c r="O31" i="26"/>
  <c r="O6" i="26"/>
  <c r="I14" i="26"/>
  <c r="P14" i="26"/>
  <c r="O67" i="26"/>
  <c r="O76" i="26"/>
  <c r="W47" i="26"/>
  <c r="T47" i="26"/>
  <c r="Q59" i="26"/>
  <c r="R39" i="26"/>
  <c r="Q69" i="26"/>
  <c r="O77" i="26"/>
  <c r="W59" i="26"/>
  <c r="T59" i="26"/>
  <c r="O20" i="26"/>
  <c r="I75" i="26"/>
  <c r="P75" i="26"/>
  <c r="O70" i="26"/>
  <c r="W20" i="26"/>
  <c r="T20" i="26"/>
  <c r="W51" i="26"/>
  <c r="T51" i="26"/>
  <c r="I48" i="26"/>
  <c r="P48" i="26"/>
  <c r="I44" i="26"/>
  <c r="P44" i="26"/>
  <c r="S7" i="26"/>
  <c r="W31" i="26"/>
  <c r="T31" i="26"/>
  <c r="W89" i="26"/>
  <c r="T89" i="26"/>
  <c r="O51" i="26"/>
  <c r="I31" i="26"/>
  <c r="U31" i="26" s="1"/>
  <c r="X31" i="26" s="1"/>
  <c r="P31" i="26"/>
  <c r="W65" i="26"/>
  <c r="T65" i="26"/>
  <c r="O9" i="26"/>
  <c r="W86" i="26"/>
  <c r="T86" i="26"/>
  <c r="I57" i="26"/>
  <c r="P57" i="26"/>
  <c r="R88" i="26"/>
  <c r="S18" i="26"/>
  <c r="R67" i="26"/>
  <c r="W77" i="26"/>
  <c r="T77" i="26"/>
  <c r="O88" i="26"/>
  <c r="S5" i="26"/>
  <c r="R28" i="26"/>
  <c r="O25" i="26"/>
  <c r="W33" i="26"/>
  <c r="T33" i="26"/>
  <c r="Q68" i="26"/>
  <c r="S78" i="26"/>
  <c r="S12" i="26"/>
  <c r="W21" i="26"/>
  <c r="T21" i="26"/>
  <c r="O22" i="26"/>
  <c r="I16" i="26"/>
  <c r="P16" i="26"/>
  <c r="I73" i="26"/>
  <c r="P73" i="26"/>
  <c r="S79" i="26"/>
  <c r="W53" i="26"/>
  <c r="T53" i="26"/>
  <c r="O53" i="26"/>
  <c r="R22" i="26"/>
  <c r="Q84" i="26"/>
  <c r="R25" i="26"/>
  <c r="I12" i="26"/>
  <c r="P12" i="26"/>
  <c r="Q85" i="26"/>
  <c r="R34" i="26"/>
  <c r="I52" i="26"/>
  <c r="P52" i="26"/>
  <c r="I36" i="26"/>
  <c r="P36" i="26"/>
  <c r="W80" i="26"/>
  <c r="T80" i="26"/>
  <c r="Q11" i="26"/>
  <c r="I11" i="26"/>
  <c r="P11" i="26"/>
  <c r="O17" i="26"/>
  <c r="Q24" i="26"/>
  <c r="Q74" i="26"/>
  <c r="I58" i="26"/>
  <c r="P58" i="26"/>
  <c r="O12" i="26"/>
  <c r="O50" i="26"/>
  <c r="O41" i="26"/>
  <c r="Q46" i="26"/>
  <c r="S10" i="26"/>
  <c r="W35" i="26"/>
  <c r="T35" i="26"/>
  <c r="S80" i="26"/>
  <c r="W9" i="26"/>
  <c r="T9" i="26"/>
  <c r="I24" i="26"/>
  <c r="P24" i="26"/>
  <c r="W78" i="26"/>
  <c r="T78" i="26"/>
  <c r="W25" i="26"/>
  <c r="T25" i="26"/>
  <c r="W12" i="26"/>
  <c r="T12" i="26"/>
  <c r="I65" i="26"/>
  <c r="P65" i="26"/>
  <c r="I10" i="26"/>
  <c r="P10" i="26"/>
  <c r="W10" i="26"/>
  <c r="T10" i="26"/>
  <c r="O60" i="26"/>
  <c r="R20" i="26"/>
  <c r="O15" i="26"/>
  <c r="S32" i="26"/>
  <c r="R55" i="26"/>
  <c r="O35" i="26"/>
  <c r="W56" i="26"/>
  <c r="T56" i="26"/>
  <c r="W55" i="26"/>
  <c r="T55" i="26"/>
  <c r="W73" i="26"/>
  <c r="T73" i="26"/>
  <c r="O5" i="26"/>
  <c r="Q29" i="26"/>
  <c r="S76" i="26"/>
  <c r="S37" i="26"/>
  <c r="W15" i="26"/>
  <c r="T15" i="26"/>
  <c r="W49" i="26"/>
  <c r="T49" i="26"/>
  <c r="S26" i="26"/>
  <c r="R71" i="26"/>
  <c r="S82" i="26"/>
  <c r="O33" i="26"/>
  <c r="O73" i="26"/>
  <c r="I70" i="26"/>
  <c r="P70" i="26"/>
  <c r="W27" i="26"/>
  <c r="T27" i="26"/>
  <c r="O56" i="26"/>
  <c r="I43" i="26"/>
  <c r="P43" i="26"/>
  <c r="R62" i="26"/>
  <c r="O16" i="26"/>
  <c r="O83" i="26"/>
  <c r="S65" i="26"/>
  <c r="I13" i="26"/>
  <c r="P13" i="26"/>
  <c r="W14" i="26"/>
  <c r="T14" i="26"/>
  <c r="W57" i="26"/>
  <c r="T57" i="26"/>
  <c r="W39" i="26"/>
  <c r="T39" i="26"/>
  <c r="R86" i="26"/>
  <c r="I46" i="26"/>
  <c r="P46" i="26"/>
  <c r="I85" i="26"/>
  <c r="P85" i="26"/>
  <c r="I51" i="26"/>
  <c r="P51" i="26"/>
  <c r="I18" i="26"/>
  <c r="P18" i="26"/>
  <c r="W23" i="26"/>
  <c r="T23" i="26"/>
  <c r="I26" i="26"/>
  <c r="P26" i="26"/>
  <c r="R44" i="26"/>
  <c r="O13" i="26"/>
  <c r="W42" i="26"/>
  <c r="T42" i="26"/>
  <c r="S22" i="26"/>
  <c r="I38" i="26"/>
  <c r="P38" i="26"/>
  <c r="O71" i="26"/>
  <c r="Q66" i="26"/>
  <c r="S67" i="26"/>
  <c r="W7" i="26"/>
  <c r="T7" i="26"/>
  <c r="W13" i="26"/>
  <c r="T13" i="26"/>
  <c r="I77" i="26"/>
  <c r="P77" i="26"/>
  <c r="S51" i="26"/>
  <c r="I72" i="26"/>
  <c r="P72" i="26"/>
  <c r="S4" i="26"/>
  <c r="W81" i="26"/>
  <c r="T81" i="26"/>
  <c r="O21" i="26"/>
  <c r="O54" i="26"/>
  <c r="W22" i="26"/>
  <c r="T22" i="26"/>
  <c r="S77" i="26"/>
  <c r="O4" i="26"/>
  <c r="O46" i="26"/>
  <c r="S38" i="26"/>
  <c r="W48" i="26"/>
  <c r="T48" i="26"/>
  <c r="O74" i="26"/>
  <c r="I35" i="26"/>
  <c r="P35" i="26"/>
  <c r="O8" i="26"/>
  <c r="O80" i="26"/>
  <c r="R87" i="26"/>
  <c r="W76" i="26"/>
  <c r="T76" i="26"/>
  <c r="O69" i="26"/>
  <c r="O52" i="26"/>
  <c r="I54" i="26"/>
  <c r="P54" i="26"/>
  <c r="Q67" i="26"/>
  <c r="Q56" i="26"/>
  <c r="W62" i="26"/>
  <c r="T62" i="26"/>
  <c r="O65" i="26"/>
  <c r="I8" i="26"/>
  <c r="P8" i="26"/>
  <c r="S69" i="26"/>
  <c r="W88" i="26"/>
  <c r="T88" i="26"/>
  <c r="Q83" i="26"/>
  <c r="I84" i="26"/>
  <c r="P84" i="26"/>
  <c r="I83" i="26"/>
  <c r="U83" i="26" s="1"/>
  <c r="X83" i="26" s="1"/>
  <c r="P83" i="26"/>
  <c r="O39" i="26"/>
  <c r="R8" i="26"/>
  <c r="S71" i="26"/>
  <c r="Q44" i="26"/>
  <c r="I87" i="26"/>
  <c r="P87" i="26"/>
  <c r="I25" i="26"/>
  <c r="U25" i="26" s="1"/>
  <c r="X25" i="26" s="1"/>
  <c r="P25" i="26"/>
  <c r="I88" i="26"/>
  <c r="P88" i="26"/>
  <c r="I59" i="26"/>
  <c r="P59" i="26"/>
  <c r="W44" i="26"/>
  <c r="T44" i="26"/>
  <c r="O34" i="26"/>
  <c r="W11" i="26"/>
  <c r="T11" i="26"/>
  <c r="W43" i="26"/>
  <c r="T43" i="26"/>
  <c r="I71" i="26"/>
  <c r="P71" i="26"/>
  <c r="W64" i="26"/>
  <c r="T64" i="26"/>
  <c r="I27" i="26"/>
  <c r="P27" i="26"/>
  <c r="O48" i="26"/>
  <c r="I45" i="26"/>
  <c r="P45" i="26"/>
  <c r="O75" i="26"/>
  <c r="O49" i="26"/>
  <c r="Q4" i="26"/>
  <c r="S42" i="26"/>
  <c r="I34" i="26"/>
  <c r="P34" i="26"/>
  <c r="Q64" i="26"/>
  <c r="R85" i="26"/>
  <c r="O82" i="26"/>
  <c r="W16" i="26"/>
  <c r="T16" i="26"/>
  <c r="O42" i="26"/>
  <c r="O37" i="26"/>
  <c r="R17" i="26"/>
  <c r="R41" i="26"/>
  <c r="Q27" i="26"/>
  <c r="S28" i="26"/>
  <c r="I81" i="26"/>
  <c r="P81" i="26"/>
  <c r="O43" i="26"/>
  <c r="Q21" i="26"/>
  <c r="O72" i="26"/>
  <c r="Q48" i="26"/>
  <c r="O84" i="26"/>
  <c r="R89" i="26"/>
  <c r="W83" i="26"/>
  <c r="T83" i="26"/>
  <c r="I56" i="26"/>
  <c r="P56" i="26"/>
  <c r="O66" i="26"/>
  <c r="W54" i="26"/>
  <c r="T54" i="26"/>
  <c r="S81" i="26"/>
  <c r="I19" i="26"/>
  <c r="P19" i="26"/>
  <c r="R6" i="26"/>
  <c r="P4" i="26"/>
  <c r="I4" i="26"/>
  <c r="I15" i="26"/>
  <c r="P15" i="26"/>
  <c r="W40" i="26"/>
  <c r="T40" i="26"/>
  <c r="I69" i="26"/>
  <c r="P69" i="26"/>
  <c r="Q34" i="26"/>
  <c r="R9" i="26"/>
  <c r="W70" i="26"/>
  <c r="T70" i="26"/>
  <c r="S39" i="26"/>
  <c r="S89" i="26"/>
  <c r="W84" i="26"/>
  <c r="T84" i="26"/>
  <c r="R75" i="26"/>
  <c r="S29" i="26"/>
  <c r="O81" i="26"/>
  <c r="O24" i="26"/>
  <c r="S40" i="26"/>
  <c r="I66" i="26"/>
  <c r="P66" i="26"/>
  <c r="O40" i="26"/>
  <c r="W4" i="26"/>
  <c r="T4" i="26"/>
  <c r="R83" i="26"/>
  <c r="Q89" i="26"/>
  <c r="R77" i="26"/>
  <c r="S17" i="26"/>
  <c r="I86" i="26"/>
  <c r="P86" i="26"/>
  <c r="S23" i="26"/>
  <c r="I30" i="26"/>
  <c r="P30" i="26"/>
  <c r="S75" i="26"/>
  <c r="Q75" i="26"/>
  <c r="S53" i="26"/>
  <c r="W24" i="26"/>
  <c r="T24" i="26"/>
  <c r="O86" i="26"/>
  <c r="I32" i="26"/>
  <c r="P32" i="26"/>
  <c r="I5" i="26"/>
  <c r="P5" i="26"/>
  <c r="O44" i="26"/>
  <c r="W69" i="26"/>
  <c r="T69" i="26"/>
  <c r="W67" i="26"/>
  <c r="T67" i="26"/>
  <c r="I49" i="26"/>
  <c r="P49" i="26"/>
  <c r="W29" i="26"/>
  <c r="T29" i="26"/>
  <c r="R74" i="26"/>
  <c r="O63" i="26"/>
  <c r="O79" i="26"/>
  <c r="I33" i="26"/>
  <c r="P33" i="26"/>
  <c r="W50" i="26"/>
  <c r="T50" i="26"/>
  <c r="I89" i="26"/>
  <c r="P89" i="26"/>
  <c r="I47" i="26"/>
  <c r="P47" i="26"/>
  <c r="W74" i="26"/>
  <c r="T74" i="26"/>
  <c r="I76" i="26"/>
  <c r="P76" i="26"/>
  <c r="I50" i="26"/>
  <c r="U50" i="26" s="1"/>
  <c r="X50" i="26" s="1"/>
  <c r="P50" i="26"/>
  <c r="I9" i="26"/>
  <c r="P9" i="26"/>
  <c r="I64" i="26"/>
  <c r="P64" i="26"/>
  <c r="W61" i="26"/>
  <c r="T61" i="26"/>
  <c r="I40" i="26"/>
  <c r="P40" i="26"/>
  <c r="O59" i="26"/>
  <c r="Q82" i="26"/>
  <c r="W58" i="26"/>
  <c r="T58" i="26"/>
  <c r="O38" i="26"/>
  <c r="Q12" i="26"/>
  <c r="O36" i="26"/>
  <c r="W79" i="26"/>
  <c r="T79" i="26"/>
  <c r="Q86" i="26"/>
  <c r="S83" i="26"/>
  <c r="W36" i="26"/>
  <c r="T36" i="26"/>
  <c r="R21" i="26"/>
  <c r="Q7" i="26"/>
  <c r="R33" i="26"/>
  <c r="I21" i="26"/>
  <c r="P21" i="26"/>
  <c r="O68" i="26"/>
  <c r="I20" i="26"/>
  <c r="P20" i="26"/>
  <c r="I28" i="26"/>
  <c r="P28" i="26"/>
  <c r="W26" i="26"/>
  <c r="T26" i="26"/>
  <c r="R42" i="26"/>
  <c r="W38" i="26"/>
  <c r="T38" i="26"/>
  <c r="W46" i="26"/>
  <c r="T46" i="26"/>
  <c r="W45" i="26"/>
  <c r="T45" i="26"/>
  <c r="R29" i="26"/>
  <c r="R16" i="26"/>
  <c r="I80" i="26"/>
  <c r="U80" i="26" s="1"/>
  <c r="X80" i="26" s="1"/>
  <c r="P80" i="26"/>
  <c r="Q54" i="26"/>
  <c r="I53" i="26"/>
  <c r="P53" i="26"/>
  <c r="I63" i="26"/>
  <c r="P63" i="26"/>
  <c r="I22" i="26"/>
  <c r="P22" i="26"/>
  <c r="W41" i="26"/>
  <c r="T41" i="26"/>
  <c r="S50" i="26"/>
  <c r="Q36" i="26"/>
  <c r="O29" i="26"/>
  <c r="W72" i="26"/>
  <c r="T72" i="26"/>
  <c r="W71" i="26"/>
  <c r="T71" i="26"/>
  <c r="R46" i="26"/>
  <c r="I23" i="26"/>
  <c r="P23" i="26"/>
  <c r="R30" i="26"/>
  <c r="I60" i="26"/>
  <c r="P60" i="26"/>
  <c r="S49" i="26"/>
  <c r="I41" i="26"/>
  <c r="P41" i="26"/>
  <c r="W32" i="26"/>
  <c r="T32" i="26"/>
  <c r="O55" i="26"/>
  <c r="W52" i="26"/>
  <c r="T52" i="26"/>
  <c r="S43" i="26"/>
  <c r="O64" i="26"/>
  <c r="W28" i="26"/>
  <c r="T28" i="26"/>
  <c r="I6" i="26"/>
  <c r="P6" i="26"/>
  <c r="W5" i="26"/>
  <c r="T5" i="26"/>
  <c r="R82" i="26"/>
  <c r="R54" i="26"/>
  <c r="Q5" i="26"/>
  <c r="Q9" i="26"/>
  <c r="S47" i="26"/>
  <c r="Q14" i="26"/>
  <c r="O78" i="26"/>
  <c r="W34" i="26"/>
  <c r="T34" i="26"/>
  <c r="S63" i="26"/>
  <c r="O28" i="26"/>
  <c r="I29" i="26"/>
  <c r="P29" i="26"/>
  <c r="O26" i="26"/>
  <c r="R4" i="26"/>
  <c r="Q28" i="26"/>
  <c r="Q51" i="26"/>
  <c r="R45" i="26"/>
  <c r="S8" i="26"/>
  <c r="Q33" i="26"/>
  <c r="W75" i="26"/>
  <c r="T75" i="26"/>
  <c r="W18" i="26"/>
  <c r="T18" i="26"/>
  <c r="I61" i="26"/>
  <c r="P61" i="26"/>
  <c r="Q78" i="26"/>
  <c r="Q49" i="26"/>
  <c r="O45" i="26"/>
  <c r="Q30" i="26"/>
  <c r="C16" i="25"/>
  <c r="F16" i="25"/>
  <c r="G16" i="25"/>
  <c r="D16" i="25"/>
  <c r="H15" i="25"/>
  <c r="C14" i="15"/>
  <c r="H14" i="25" s="1"/>
  <c r="O13" i="15"/>
  <c r="O14" i="15" s="1"/>
  <c r="H16" i="25" s="1"/>
  <c r="G31" i="1"/>
  <c r="G20" i="15" s="1"/>
  <c r="G21" i="15" s="1"/>
  <c r="G45" i="1"/>
  <c r="G34" i="15" s="1"/>
  <c r="G35" i="15" s="1"/>
  <c r="G31" i="25" s="1"/>
  <c r="O22" i="1"/>
  <c r="J45" i="1"/>
  <c r="J34" i="15" s="1"/>
  <c r="J35" i="15" s="1"/>
  <c r="D32" i="25" s="1"/>
  <c r="J31" i="1"/>
  <c r="J20" i="15" s="1"/>
  <c r="J21" i="15" s="1"/>
  <c r="K43" i="1"/>
  <c r="K45" i="1" s="1"/>
  <c r="K34" i="15" s="1"/>
  <c r="K35" i="15" s="1"/>
  <c r="E32" i="25" s="1"/>
  <c r="K31" i="1"/>
  <c r="K20" i="15" s="1"/>
  <c r="K21" i="15" s="1"/>
  <c r="M43" i="1"/>
  <c r="M45" i="1" s="1"/>
  <c r="M34" i="15" s="1"/>
  <c r="M35" i="15" s="1"/>
  <c r="G32" i="25" s="1"/>
  <c r="M31" i="1"/>
  <c r="M20" i="15" s="1"/>
  <c r="M21" i="15" s="1"/>
  <c r="L43" i="1"/>
  <c r="L45" i="1" s="1"/>
  <c r="L34" i="15" s="1"/>
  <c r="L35" i="15" s="1"/>
  <c r="F32" i="25" s="1"/>
  <c r="L31" i="1"/>
  <c r="L20" i="15" s="1"/>
  <c r="L21" i="15" s="1"/>
  <c r="D31" i="1"/>
  <c r="D20" i="15" s="1"/>
  <c r="D21" i="15" s="1"/>
  <c r="E45" i="1"/>
  <c r="E34" i="15" s="1"/>
  <c r="E35" i="15" s="1"/>
  <c r="E31" i="25" s="1"/>
  <c r="D45" i="1"/>
  <c r="D34" i="15" s="1"/>
  <c r="D35" i="15" s="1"/>
  <c r="D31" i="25" s="1"/>
  <c r="E31" i="1"/>
  <c r="E20" i="15" s="1"/>
  <c r="E21" i="15" s="1"/>
  <c r="O28" i="1"/>
  <c r="C43" i="1"/>
  <c r="C45" i="1" s="1"/>
  <c r="C34" i="15" s="1"/>
  <c r="C35" i="15" s="1"/>
  <c r="C31" i="25" s="1"/>
  <c r="C31" i="1"/>
  <c r="C20" i="15" s="1"/>
  <c r="I31" i="1"/>
  <c r="I20" i="15" s="1"/>
  <c r="I21" i="15" s="1"/>
  <c r="I43" i="1"/>
  <c r="I45" i="1" s="1"/>
  <c r="I34" i="15" s="1"/>
  <c r="I35" i="15" s="1"/>
  <c r="C32" i="25" s="1"/>
  <c r="O30" i="1"/>
  <c r="F43" i="1"/>
  <c r="F45" i="1" s="1"/>
  <c r="F34" i="15" s="1"/>
  <c r="F35" i="15" s="1"/>
  <c r="F31" i="25" s="1"/>
  <c r="F31" i="1"/>
  <c r="F20" i="15" s="1"/>
  <c r="F21" i="15" s="1"/>
  <c r="X90" i="27" l="1"/>
  <c r="W92" i="27" s="1"/>
  <c r="U87" i="26"/>
  <c r="X87" i="26" s="1"/>
  <c r="U32" i="26"/>
  <c r="X32" i="26" s="1"/>
  <c r="U47" i="26"/>
  <c r="X47" i="26" s="1"/>
  <c r="U11" i="26"/>
  <c r="X11" i="26" s="1"/>
  <c r="U62" i="26"/>
  <c r="X62" i="26" s="1"/>
  <c r="U30" i="26"/>
  <c r="X30" i="26" s="1"/>
  <c r="U27" i="26"/>
  <c r="X27" i="26" s="1"/>
  <c r="U18" i="26"/>
  <c r="X18" i="26" s="1"/>
  <c r="U14" i="26"/>
  <c r="X14" i="26" s="1"/>
  <c r="U89" i="26"/>
  <c r="X89" i="26" s="1"/>
  <c r="U19" i="26"/>
  <c r="X19" i="26" s="1"/>
  <c r="U22" i="26"/>
  <c r="X22" i="26" s="1"/>
  <c r="U34" i="26"/>
  <c r="X34" i="26" s="1"/>
  <c r="U88" i="26"/>
  <c r="X88" i="26" s="1"/>
  <c r="U13" i="26"/>
  <c r="X13" i="26" s="1"/>
  <c r="U61" i="26"/>
  <c r="X61" i="26" s="1"/>
  <c r="U57" i="26"/>
  <c r="X57" i="26" s="1"/>
  <c r="U58" i="26"/>
  <c r="X58" i="26" s="1"/>
  <c r="U21" i="26"/>
  <c r="X21" i="26" s="1"/>
  <c r="U51" i="26"/>
  <c r="X51" i="26" s="1"/>
  <c r="U23" i="26"/>
  <c r="X23" i="26" s="1"/>
  <c r="U85" i="26"/>
  <c r="X85" i="26" s="1"/>
  <c r="U10" i="26"/>
  <c r="X10" i="26" s="1"/>
  <c r="U36" i="26"/>
  <c r="X36" i="26" s="1"/>
  <c r="U60" i="26"/>
  <c r="X60" i="26" s="1"/>
  <c r="U54" i="26"/>
  <c r="X54" i="26" s="1"/>
  <c r="U7" i="26"/>
  <c r="X7" i="26" s="1"/>
  <c r="U20" i="26"/>
  <c r="X20" i="26" s="1"/>
  <c r="U33" i="26"/>
  <c r="X33" i="26" s="1"/>
  <c r="U70" i="26"/>
  <c r="X70" i="26" s="1"/>
  <c r="U29" i="26"/>
  <c r="X29" i="26" s="1"/>
  <c r="U53" i="26"/>
  <c r="X53" i="26" s="1"/>
  <c r="U71" i="26"/>
  <c r="X71" i="26" s="1"/>
  <c r="U6" i="26"/>
  <c r="X6" i="26" s="1"/>
  <c r="U41" i="26"/>
  <c r="X41" i="26" s="1"/>
  <c r="U49" i="26"/>
  <c r="X49" i="26" s="1"/>
  <c r="U15" i="26"/>
  <c r="X15" i="26" s="1"/>
  <c r="U45" i="26"/>
  <c r="X45" i="26" s="1"/>
  <c r="U59" i="26"/>
  <c r="X59" i="26" s="1"/>
  <c r="U38" i="26"/>
  <c r="X38" i="26" s="1"/>
  <c r="U43" i="26"/>
  <c r="X43" i="26" s="1"/>
  <c r="U12" i="26"/>
  <c r="X12" i="26" s="1"/>
  <c r="U4" i="26"/>
  <c r="X4" i="26" s="1"/>
  <c r="U73" i="26"/>
  <c r="X73" i="26" s="1"/>
  <c r="U64" i="26"/>
  <c r="X64" i="26" s="1"/>
  <c r="W90" i="26"/>
  <c r="U9" i="26"/>
  <c r="X9" i="26" s="1"/>
  <c r="U56" i="26"/>
  <c r="X56" i="26" s="1"/>
  <c r="U16" i="26"/>
  <c r="X16" i="26" s="1"/>
  <c r="U67" i="26"/>
  <c r="X67" i="26" s="1"/>
  <c r="U78" i="26"/>
  <c r="X78" i="26" s="1"/>
  <c r="U74" i="26"/>
  <c r="X74" i="26" s="1"/>
  <c r="U63" i="26"/>
  <c r="X63" i="26" s="1"/>
  <c r="U86" i="26"/>
  <c r="X86" i="26" s="1"/>
  <c r="U69" i="26"/>
  <c r="X69" i="26" s="1"/>
  <c r="U8" i="26"/>
  <c r="X8" i="26" s="1"/>
  <c r="U35" i="26"/>
  <c r="X35" i="26" s="1"/>
  <c r="U72" i="26"/>
  <c r="X72" i="26" s="1"/>
  <c r="U65" i="26"/>
  <c r="X65" i="26" s="1"/>
  <c r="U24" i="26"/>
  <c r="X24" i="26" s="1"/>
  <c r="U52" i="26"/>
  <c r="X52" i="26" s="1"/>
  <c r="U82" i="26"/>
  <c r="X82" i="26" s="1"/>
  <c r="U46" i="26"/>
  <c r="X46" i="26" s="1"/>
  <c r="U81" i="26"/>
  <c r="X81" i="26" s="1"/>
  <c r="U44" i="26"/>
  <c r="X44" i="26" s="1"/>
  <c r="U68" i="26"/>
  <c r="X68" i="26" s="1"/>
  <c r="U28" i="26"/>
  <c r="X28" i="26" s="1"/>
  <c r="U84" i="26"/>
  <c r="X84" i="26" s="1"/>
  <c r="U75" i="26"/>
  <c r="X75" i="26" s="1"/>
  <c r="U79" i="26"/>
  <c r="X79" i="26" s="1"/>
  <c r="U37" i="26"/>
  <c r="X37" i="26" s="1"/>
  <c r="U40" i="26"/>
  <c r="X40" i="26" s="1"/>
  <c r="U66" i="26"/>
  <c r="X66" i="26" s="1"/>
  <c r="U76" i="26"/>
  <c r="X76" i="26" s="1"/>
  <c r="U5" i="26"/>
  <c r="X5" i="26" s="1"/>
  <c r="U77" i="26"/>
  <c r="X77" i="26" s="1"/>
  <c r="U26" i="26"/>
  <c r="X26" i="26" s="1"/>
  <c r="U48" i="26"/>
  <c r="X48" i="26" s="1"/>
  <c r="U42" i="26"/>
  <c r="X42" i="26" s="1"/>
  <c r="U39" i="26"/>
  <c r="X39" i="26" s="1"/>
  <c r="U55" i="26"/>
  <c r="X55" i="26" s="1"/>
  <c r="U17" i="26"/>
  <c r="X17" i="26" s="1"/>
  <c r="F33" i="25"/>
  <c r="D33" i="25"/>
  <c r="E33" i="25"/>
  <c r="H32" i="25"/>
  <c r="C21" i="15"/>
  <c r="H31" i="25" s="1"/>
  <c r="O20" i="15"/>
  <c r="O21" i="15" s="1"/>
  <c r="H33" i="25" s="1"/>
  <c r="G33" i="25"/>
  <c r="C33" i="25"/>
  <c r="O31" i="1"/>
  <c r="X90" i="26" l="1"/>
  <c r="W92" i="26" s="1"/>
</calcChain>
</file>

<file path=xl/sharedStrings.xml><?xml version="1.0" encoding="utf-8"?>
<sst xmlns="http://schemas.openxmlformats.org/spreadsheetml/2006/main" count="606" uniqueCount="118">
  <si>
    <t>Total population</t>
  </si>
  <si>
    <t>2011/12</t>
  </si>
  <si>
    <t>Total inpatient episodes</t>
  </si>
  <si>
    <t>Total outpatient appointments</t>
  </si>
  <si>
    <t>Inpatient Admissions</t>
  </si>
  <si>
    <t>Outpatient Appointments</t>
  </si>
  <si>
    <t>Total secondary health care spend (£)</t>
  </si>
  <si>
    <t>Total cost of inpatient admissions (£)</t>
  </si>
  <si>
    <t>Average annual inpatient admission cost per person in population (£)</t>
  </si>
  <si>
    <t>Average annual outpatient appointment cost per person in population (£)</t>
  </si>
  <si>
    <t>Average inpatient episodes per person in the population</t>
  </si>
  <si>
    <t>Total cost of outpatient appointments (£)</t>
  </si>
  <si>
    <t>Average outpatient appointments per person in the population</t>
  </si>
  <si>
    <t>Age</t>
  </si>
  <si>
    <t>Female</t>
  </si>
  <si>
    <t>Male</t>
  </si>
  <si>
    <t>Q1</t>
  </si>
  <si>
    <t>Q2</t>
  </si>
  <si>
    <t>Q3</t>
  </si>
  <si>
    <t>Q4</t>
  </si>
  <si>
    <t>Q5</t>
  </si>
  <si>
    <t>85+</t>
  </si>
  <si>
    <t>2014/15</t>
  </si>
  <si>
    <t>Inpatient</t>
  </si>
  <si>
    <t>Outpatient</t>
  </si>
  <si>
    <t>Total secondary care health spend</t>
  </si>
  <si>
    <t>Total</t>
  </si>
  <si>
    <t>Average cost per outpatient appointment</t>
  </si>
  <si>
    <t>Normailsation factor</t>
  </si>
  <si>
    <t>Projected outpatient</t>
  </si>
  <si>
    <t>Normalised inpatient</t>
  </si>
  <si>
    <t>Projected inpatient</t>
  </si>
  <si>
    <t>Normalised outpatient</t>
  </si>
  <si>
    <t>Using 2011/12 distribution weights</t>
  </si>
  <si>
    <t>Average total secondary care health spend</t>
  </si>
  <si>
    <t>Total secondary care costs by deprivation quintile 2011/12</t>
  </si>
  <si>
    <t>Total secondary care costs by deprivation quintile 2014/15</t>
  </si>
  <si>
    <t>Average annual secondary care costs by deprivation quintile 2011/12</t>
  </si>
  <si>
    <t>Average annual secondary care costs by deprivation quintile 2014/15</t>
  </si>
  <si>
    <t>Population parameters</t>
  </si>
  <si>
    <t>Distribution weights calculated from HES microdata</t>
  </si>
  <si>
    <t>Total primary health care spend (£)</t>
  </si>
  <si>
    <t>Secondary health care input parameters</t>
  </si>
  <si>
    <t>Input parameters</t>
  </si>
  <si>
    <t>Primary health care input parameters</t>
  </si>
  <si>
    <t>Other primary care costs</t>
  </si>
  <si>
    <t>GP and pharmaceutical services</t>
  </si>
  <si>
    <t>Total GP costs (£)</t>
  </si>
  <si>
    <t>Prescribing costs (£)</t>
  </si>
  <si>
    <t>Pharmaceutical services (£)</t>
  </si>
  <si>
    <t>Dental services (£)</t>
  </si>
  <si>
    <t>General opthalmic services (£)</t>
  </si>
  <si>
    <t>These are adjusted for age and sex</t>
  </si>
  <si>
    <t>specific deprivation weights based on</t>
  </si>
  <si>
    <t xml:space="preserve">HES outpatient appointments from </t>
  </si>
  <si>
    <t>Total number GP visits</t>
  </si>
  <si>
    <t>Total GP and pharmaceutical (£)</t>
  </si>
  <si>
    <t>assumed to be constant over time.</t>
  </si>
  <si>
    <t>Data taken from QResearch and is</t>
  </si>
  <si>
    <t>2011 and applied to GP and pharma costs.</t>
  </si>
  <si>
    <t>Number of annual GP visits by age and sex</t>
  </si>
  <si>
    <t xml:space="preserve">Age sex specific social gradient for GP and pharma costs calculated from HES outpatient 2011 and applied to age-sex weights from Qresearch. Other primary care assumed to be equally distributed across population. </t>
  </si>
  <si>
    <t>GP and pharmaceutical (£)</t>
  </si>
  <si>
    <t>Other primary care (£)</t>
  </si>
  <si>
    <t>Total other primary care (£)</t>
  </si>
  <si>
    <t>Other primary care per person (£)</t>
  </si>
  <si>
    <t>Total primary care costs by deprivation quintile 2014/15</t>
  </si>
  <si>
    <t>Total primary care costs by deprivation quintile 2011/12</t>
  </si>
  <si>
    <t>Average primary care costs by deprivation quintile 2014/15</t>
  </si>
  <si>
    <t>Average primary care costs by deprivation quintile 2011/12</t>
  </si>
  <si>
    <t>Average total primary health care spend (£)</t>
  </si>
  <si>
    <t>Total health care costs by deprivation quintile 2011/12</t>
  </si>
  <si>
    <t>Primary care (£)</t>
  </si>
  <si>
    <t>Secondary care (£)</t>
  </si>
  <si>
    <t>Total health care (£)</t>
  </si>
  <si>
    <t>Total health care costs by deprivation quintile 2014/15</t>
  </si>
  <si>
    <t>Average health care costs by deprivation quintile 2011/12</t>
  </si>
  <si>
    <t>Average total health care (£)</t>
  </si>
  <si>
    <t>Average primary care (£)</t>
  </si>
  <si>
    <t>Average secondary care (£)</t>
  </si>
  <si>
    <t>Average health care costs by deprivation quintile 2014/15</t>
  </si>
  <si>
    <t>NHS spend per household (£)</t>
  </si>
  <si>
    <t>Household size</t>
  </si>
  <si>
    <t>NHS spend per person (£)</t>
  </si>
  <si>
    <t>Source: Tables 14A and 15A The effects of taxes and benefits on household income, 2011/12 - Reference Tables</t>
  </si>
  <si>
    <t>http://webarchive.nationalarchives.gov.uk/20160105160709/http://www.ons.gov.uk/ons/rel/household-income/the-effects-of-taxes-and-benefits-on-household-income/2011-2012/data--the-effects-of-taxes-and-benefits-on-household-income--2011-2012.xls</t>
  </si>
  <si>
    <t>ONS average NHS health care spend by household income quintile 2011/12 UK</t>
  </si>
  <si>
    <t>York average NHS health care spend by neighbourhood deprivation quintile 2011/12 England</t>
  </si>
  <si>
    <t>Female (£)</t>
  </si>
  <si>
    <t>Male (£)</t>
  </si>
  <si>
    <t>ONS average NHS health care spend by household income quintile 2014/15 UK</t>
  </si>
  <si>
    <t>Source: Tables 2 and 3 The effects of taxes and benefits on household income, 2014/15 - Reference Tables</t>
  </si>
  <si>
    <t>https://www.ons.gov.uk/file?uri=/peoplepopulationandcommunity/personalandhouseholdfinances/incomeandwealth/datasets/theeffectsoftaxesandbenefitsonhouseholdincomefinancialyearending2014/financialyearending2015/2014to2015.xls</t>
  </si>
  <si>
    <t>York average NHS health care spend by neighbourhood deprivation quintile 2014/15 England</t>
  </si>
  <si>
    <t>Overall Female</t>
  </si>
  <si>
    <t>Overall Male</t>
  </si>
  <si>
    <t>Overall</t>
  </si>
  <si>
    <t>Total NHS spend if everybody had Q5 costs</t>
  </si>
  <si>
    <t>Cost of inequality</t>
  </si>
  <si>
    <t>Actual NHS spend</t>
  </si>
  <si>
    <t>Data sources:</t>
  </si>
  <si>
    <t>Methodology:</t>
  </si>
  <si>
    <t>The calculations in this spreadsheet follow from the work published in the following journal article:</t>
  </si>
  <si>
    <r>
      <t xml:space="preserve">Asaria M, Doran T, Cookson R </t>
    </r>
    <r>
      <rPr>
        <sz val="11"/>
        <color theme="5" tint="-0.249977111117893"/>
        <rFont val="Calibri"/>
        <family val="2"/>
        <scheme val="minor"/>
      </rPr>
      <t>The costs of inequality: whole-population modelling study of lifetime inpatient hospital costs in the English National Health Service by level of neighbourhood deprivation</t>
    </r>
    <r>
      <rPr>
        <sz val="11"/>
        <color theme="1"/>
        <rFont val="Calibri"/>
        <family val="2"/>
        <scheme val="minor"/>
      </rPr>
      <t xml:space="preserve"> - Journal of Epidemiology &amp; Community Health - 2016;70:990-996. Available here: </t>
    </r>
    <r>
      <rPr>
        <sz val="11"/>
        <color rgb="FF0070C0"/>
        <rFont val="Calibri"/>
        <family val="2"/>
        <scheme val="minor"/>
      </rPr>
      <t>http://jech.bmj.com/content/70/10/990</t>
    </r>
  </si>
  <si>
    <r>
      <t xml:space="preserve">Further code and data that this spreadsheet depends on can be found here: </t>
    </r>
    <r>
      <rPr>
        <sz val="11"/>
        <color rgb="FF0070C0"/>
        <rFont val="Calibri"/>
        <family val="2"/>
        <scheme val="minor"/>
      </rPr>
      <t xml:space="preserve">https://github.com/miqdadasaria/hospital_costs/ </t>
    </r>
  </si>
  <si>
    <r>
      <t xml:space="preserve">Hospital episode statistics – admitted patient care data 2011/12: </t>
    </r>
    <r>
      <rPr>
        <sz val="11"/>
        <color rgb="FF0070C0"/>
        <rFont val="Calibri"/>
        <family val="2"/>
        <scheme val="minor"/>
      </rPr>
      <t>http://content.digital.nhs.uk/searchcatalogue?productid=9161&amp;q=title%3a%22Hospital+Episode+Statistics%2c+Admitted+patient+care+-+England%22&amp;sort=Relevance&amp;size=10&amp;page=1#top</t>
    </r>
  </si>
  <si>
    <r>
      <t xml:space="preserve">Hospital episode statistics - hospital outpatient activity 2011/12: </t>
    </r>
    <r>
      <rPr>
        <sz val="11"/>
        <color rgb="FF0070C0"/>
        <rFont val="Calibri"/>
        <family val="2"/>
        <scheme val="minor"/>
      </rPr>
      <t>http://content.digital.nhs.uk/catalogue/PUB09379</t>
    </r>
  </si>
  <si>
    <r>
      <t xml:space="preserve">NHS Digital local payments grouper 2011/12: </t>
    </r>
    <r>
      <rPr>
        <sz val="11"/>
        <color rgb="FF0070C0"/>
        <rFont val="Calibri"/>
        <family val="2"/>
        <scheme val="minor"/>
      </rPr>
      <t>http://content.digital.nhs.uk/article/2328/HRG4-201112-Local-Payment-Grouper</t>
    </r>
  </si>
  <si>
    <r>
      <t xml:space="preserve">NHS reference costs: financial year 2011/12: </t>
    </r>
    <r>
      <rPr>
        <sz val="11"/>
        <color rgb="FF0070C0"/>
        <rFont val="Calibri"/>
        <family val="2"/>
        <scheme val="minor"/>
      </rPr>
      <t>https://www.gov.uk/government/publications/nhs-reference-costs-financial-year-2011-to-2012</t>
    </r>
  </si>
  <si>
    <r>
      <t xml:space="preserve">Index of Multiple Deprivation 2010 – 2001 LSOA boundaries to deprivation quintiles mapping used in this analysis:  </t>
    </r>
    <r>
      <rPr>
        <sz val="11"/>
        <color rgb="FF0070C0"/>
        <rFont val="Calibri"/>
        <family val="2"/>
        <scheme val="minor"/>
      </rPr>
      <t>https://github.com/miqdadasaria/hospital_costs/raw/master/IMD%202010.csv</t>
    </r>
  </si>
  <si>
    <r>
      <t xml:space="preserve">Index of Multiple Deprivation 2015 – 2011 LSOA boundaries to deprivation quintiles mapping used in this analysis:  </t>
    </r>
    <r>
      <rPr>
        <sz val="11"/>
        <color rgb="FF0070C0"/>
        <rFont val="Calibri"/>
        <family val="2"/>
        <scheme val="minor"/>
      </rPr>
      <t>https://github.com/miqdadasaria/hospital_costs/raw/master/IMD 2015.csv</t>
    </r>
  </si>
  <si>
    <r>
      <t xml:space="preserve">Estimates of the usual resident population as at 30 June 2011 for Lower Layer Super Output Areas (LSOAs) in England and Wales: </t>
    </r>
    <r>
      <rPr>
        <sz val="11"/>
        <color rgb="FF0070C0"/>
        <rFont val="Calibri"/>
        <family val="2"/>
        <scheme val="minor"/>
      </rPr>
      <t>http://webarchive.nationalarchives.gov.uk/20160105160709/http://www.ons.gov.uk/ons/rel/sape/soa-mid-year-pop-est-engl-wales-exp/mid-2011--census-based-/rft---mid-2011-lsoa-table.zip</t>
    </r>
  </si>
  <si>
    <r>
      <t xml:space="preserve">Estimates of the usual resident population as at 30 June 2014 for Lower Layer Super Output Areas (LSOAs) in England and Wales: </t>
    </r>
    <r>
      <rPr>
        <sz val="11"/>
        <color rgb="FF0070C0"/>
        <rFont val="Calibri"/>
        <family val="2"/>
        <scheme val="minor"/>
      </rPr>
      <t>https://www.ons.gov.uk/file?uri=/peoplepopulationandcommunity/populationandmigration/populationestimates/datasets/lowersuperoutputareamidyearpopulationestimates/mid2014/rft-lsoa-formatted-table-2014.zip</t>
    </r>
  </si>
  <si>
    <r>
      <t xml:space="preserve">Department of Health Annual Report and Accounts 2010-2011: </t>
    </r>
    <r>
      <rPr>
        <sz val="11"/>
        <color rgb="FF0070C0"/>
        <rFont val="Calibri"/>
        <family val="2"/>
        <scheme val="minor"/>
      </rPr>
      <t>https://www.gov.uk/government/publications/department-of-health-annual-report-and-accounts-2010-11</t>
    </r>
  </si>
  <si>
    <r>
      <t xml:space="preserve">Department of Health Annual Report and Accounts 2014/15: </t>
    </r>
    <r>
      <rPr>
        <sz val="11"/>
        <color rgb="FF0070C0"/>
        <rFont val="Calibri"/>
        <family val="2"/>
        <scheme val="minor"/>
      </rPr>
      <t>https://www.gov.uk/government/publications/department-of-health-annual-report-and-accounts-2014-to-2015</t>
    </r>
  </si>
  <si>
    <t>Average annual NHS spend by age, sex and IMD deprivation quintile 2011/12 &amp; 2014/15</t>
  </si>
  <si>
    <r>
      <t>Use age-sex weights only - no additional deprivation adjustment (</t>
    </r>
    <r>
      <rPr>
        <b/>
        <sz val="12"/>
        <color theme="5"/>
        <rFont val="Calibri"/>
        <family val="2"/>
        <scheme val="minor"/>
      </rPr>
      <t>default FALSE</t>
    </r>
    <r>
      <rPr>
        <b/>
        <sz val="12"/>
        <color theme="1"/>
        <rFont val="Calibri"/>
        <family val="2"/>
        <scheme val="minor"/>
      </rPr>
      <t>):</t>
    </r>
  </si>
  <si>
    <r>
      <t xml:space="preserve">For further information on the calculation in this spreadsheet and how to interpret them contact Miqdad Asaria  </t>
    </r>
    <r>
      <rPr>
        <b/>
        <sz val="11"/>
        <color theme="5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miqdad.asaria@york.ac.uk  </t>
    </r>
    <r>
      <rPr>
        <b/>
        <sz val="11"/>
        <color theme="5"/>
        <rFont val="Calibri"/>
        <family val="2"/>
        <scheme val="minor"/>
      </rPr>
      <t>telephone</t>
    </r>
    <r>
      <rPr>
        <sz val="11"/>
        <color theme="5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+44(0)1904 321973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</si>
</sst>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5">
    <xf numFmtId="0" fontId="0" fillId="0" borderId="0" xfId="0"/>
    <xf numFmtId="165" fontId="0" fillId="0" borderId="0" xfId="1" applyNumberFormat="1" applyFont="1"/>
    <xf numFmtId="1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165" fontId="0" fillId="0" borderId="0" xfId="1" applyNumberFormat="1" applyFont="1" applyBorder="1"/>
    <xf numFmtId="165" fontId="0" fillId="0" borderId="8" xfId="1" applyNumberFormat="1" applyFont="1" applyBorder="1"/>
    <xf numFmtId="0" fontId="0" fillId="0" borderId="8" xfId="0" applyBorder="1"/>
    <xf numFmtId="43" fontId="0" fillId="0" borderId="0" xfId="1" applyNumberFormat="1" applyFont="1" applyBorder="1"/>
    <xf numFmtId="43" fontId="0" fillId="0" borderId="8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2" fillId="0" borderId="4" xfId="0" applyFont="1" applyBorder="1" applyAlignment="1">
      <alignment wrapText="1"/>
    </xf>
    <xf numFmtId="0" fontId="0" fillId="0" borderId="5" xfId="0" applyBorder="1"/>
    <xf numFmtId="0" fontId="2" fillId="0" borderId="0" xfId="0" applyFont="1" applyBorder="1"/>
    <xf numFmtId="0" fontId="4" fillId="2" borderId="7" xfId="0" applyFont="1" applyFill="1" applyBorder="1"/>
    <xf numFmtId="164" fontId="0" fillId="0" borderId="8" xfId="0" applyNumberFormat="1" applyBorder="1"/>
    <xf numFmtId="165" fontId="3" fillId="0" borderId="10" xfId="0" applyNumberFormat="1" applyFont="1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165" fontId="0" fillId="0" borderId="0" xfId="0" applyNumberFormat="1" applyBorder="1"/>
    <xf numFmtId="165" fontId="0" fillId="0" borderId="8" xfId="0" applyNumberFormat="1" applyBorder="1"/>
    <xf numFmtId="165" fontId="3" fillId="0" borderId="11" xfId="0" applyNumberFormat="1" applyFont="1" applyBorder="1"/>
    <xf numFmtId="0" fontId="0" fillId="3" borderId="7" xfId="0" applyFill="1" applyBorder="1"/>
    <xf numFmtId="0" fontId="2" fillId="3" borderId="7" xfId="0" applyFont="1" applyFill="1" applyBorder="1"/>
    <xf numFmtId="0" fontId="0" fillId="3" borderId="7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9" xfId="0" applyFont="1" applyFill="1" applyBorder="1"/>
    <xf numFmtId="0" fontId="4" fillId="2" borderId="7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0" fillId="3" borderId="9" xfId="0" applyFill="1" applyBorder="1"/>
    <xf numFmtId="0" fontId="2" fillId="3" borderId="7" xfId="0" applyFont="1" applyFill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0" fillId="0" borderId="0" xfId="0" applyNumberFormat="1"/>
    <xf numFmtId="1" fontId="0" fillId="3" borderId="0" xfId="0" applyNumberFormat="1" applyFill="1"/>
    <xf numFmtId="1" fontId="0" fillId="3" borderId="1" xfId="0" applyNumberFormat="1" applyFill="1" applyBorder="1"/>
    <xf numFmtId="0" fontId="2" fillId="4" borderId="12" xfId="0" applyFont="1" applyFill="1" applyBorder="1" applyAlignment="1">
      <alignment wrapText="1"/>
    </xf>
    <xf numFmtId="0" fontId="0" fillId="0" borderId="10" xfId="0" applyBorder="1"/>
    <xf numFmtId="0" fontId="0" fillId="3" borderId="9" xfId="0" applyFill="1" applyBorder="1" applyAlignment="1">
      <alignment horizontal="left"/>
    </xf>
    <xf numFmtId="166" fontId="0" fillId="0" borderId="0" xfId="0" applyNumberFormat="1"/>
    <xf numFmtId="166" fontId="0" fillId="0" borderId="2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0" fillId="0" borderId="0" xfId="0" applyNumberFormat="1" applyFill="1"/>
    <xf numFmtId="1" fontId="0" fillId="0" borderId="1" xfId="0" applyNumberFormat="1" applyFill="1" applyBorder="1"/>
    <xf numFmtId="0" fontId="0" fillId="0" borderId="0" xfId="0" applyFill="1"/>
    <xf numFmtId="166" fontId="0" fillId="0" borderId="2" xfId="0" applyNumberFormat="1" applyFill="1" applyBorder="1"/>
    <xf numFmtId="1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7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1" fontId="0" fillId="0" borderId="10" xfId="0" applyNumberFormat="1" applyBorder="1"/>
    <xf numFmtId="1" fontId="0" fillId="0" borderId="11" xfId="0" applyNumberFormat="1" applyBorder="1"/>
    <xf numFmtId="165" fontId="3" fillId="0" borderId="10" xfId="1" applyNumberFormat="1" applyFont="1" applyBorder="1"/>
    <xf numFmtId="165" fontId="3" fillId="0" borderId="11" xfId="1" applyNumberFormat="1" applyFont="1" applyBorder="1"/>
    <xf numFmtId="0" fontId="4" fillId="0" borderId="7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0" xfId="0" applyFill="1" applyBorder="1"/>
    <xf numFmtId="0" fontId="5" fillId="0" borderId="0" xfId="2"/>
    <xf numFmtId="0" fontId="2" fillId="3" borderId="6" xfId="0" applyFont="1" applyFill="1" applyBorder="1" applyAlignment="1">
      <alignment horizontal="center"/>
    </xf>
    <xf numFmtId="165" fontId="0" fillId="3" borderId="8" xfId="1" applyNumberFormat="1" applyFont="1" applyFill="1" applyBorder="1"/>
    <xf numFmtId="165" fontId="3" fillId="3" borderId="11" xfId="0" applyNumberFormat="1" applyFont="1" applyFill="1" applyBorder="1"/>
    <xf numFmtId="0" fontId="2" fillId="3" borderId="12" xfId="0" applyFont="1" applyFill="1" applyBorder="1" applyAlignment="1">
      <alignment horizontal="center"/>
    </xf>
    <xf numFmtId="165" fontId="0" fillId="3" borderId="13" xfId="1" applyNumberFormat="1" applyFont="1" applyFill="1" applyBorder="1"/>
    <xf numFmtId="43" fontId="0" fillId="3" borderId="13" xfId="1" applyNumberFormat="1" applyFont="1" applyFill="1" applyBorder="1"/>
    <xf numFmtId="165" fontId="3" fillId="3" borderId="14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0" fillId="3" borderId="2" xfId="0" applyNumberFormat="1" applyFill="1" applyBorder="1"/>
    <xf numFmtId="1" fontId="0" fillId="3" borderId="0" xfId="0" applyNumberFormat="1" applyFill="1" applyBorder="1"/>
    <xf numFmtId="165" fontId="0" fillId="0" borderId="0" xfId="0" applyNumberFormat="1"/>
    <xf numFmtId="165" fontId="3" fillId="0" borderId="0" xfId="1" applyNumberFormat="1" applyFont="1"/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3" borderId="1" xfId="0" applyNumberFormat="1" applyFill="1" applyBorder="1"/>
    <xf numFmtId="2" fontId="0" fillId="3" borderId="0" xfId="0" applyNumberFormat="1" applyFill="1"/>
    <xf numFmtId="0" fontId="0" fillId="3" borderId="3" xfId="0" applyFill="1" applyBorder="1"/>
    <xf numFmtId="0" fontId="6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NHS spend by quintile 2011/12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ONS estimate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'ONS vs York results '!$C$3:$G$3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'ONS vs York results '!$C$6:$G$6</c:f>
              <c:numCache>
                <c:formatCode>_-* #,##0_-;\-* #,##0_-;_-* "-"??_-;_-@_-</c:formatCode>
                <c:ptCount val="5"/>
                <c:pt idx="0">
                  <c:v>1835.5855855855855</c:v>
                </c:pt>
                <c:pt idx="1">
                  <c:v>1925.5605381165919</c:v>
                </c:pt>
                <c:pt idx="2">
                  <c:v>1770.6611570247935</c:v>
                </c:pt>
                <c:pt idx="3">
                  <c:v>1556.7901234567901</c:v>
                </c:pt>
                <c:pt idx="4">
                  <c:v>1464.5299145299145</c:v>
                </c:pt>
              </c:numCache>
            </c:numRef>
          </c:val>
        </c:ser>
        <c:ser>
          <c:idx val="1"/>
          <c:order val="1"/>
          <c:tx>
            <c:v>York estimate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'ONS vs York results '!$C$3:$G$3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'ONS vs York results '!$C$16:$G$16</c:f>
              <c:numCache>
                <c:formatCode>_-* #,##0_-;\-* #,##0_-;_-* "-"??_-;_-@_-</c:formatCode>
                <c:ptCount val="5"/>
                <c:pt idx="0">
                  <c:v>1916.7090208911568</c:v>
                </c:pt>
                <c:pt idx="1">
                  <c:v>1778.2617940617838</c:v>
                </c:pt>
                <c:pt idx="2">
                  <c:v>1708.8695718385263</c:v>
                </c:pt>
                <c:pt idx="3">
                  <c:v>1636.7770383481868</c:v>
                </c:pt>
                <c:pt idx="4">
                  <c:v>1526.1052581842685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90136"/>
        <c:axId val="249990528"/>
      </c:barChart>
      <c:catAx>
        <c:axId val="24999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90528"/>
        <c:crosses val="autoZero"/>
        <c:auto val="1"/>
        <c:lblAlgn val="ctr"/>
        <c:lblOffset val="100"/>
        <c:noMultiLvlLbl val="0"/>
      </c:catAx>
      <c:valAx>
        <c:axId val="24999052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annual NHS</a:t>
                </a:r>
                <a:r>
                  <a:rPr lang="en-GB" baseline="0"/>
                  <a:t> spend (£)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90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NHS spend by quintile 2014/15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ONS estimate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'ONS vs York results '!$C$3:$G$3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'ONS vs York results '!$C$23:$G$23</c:f>
              <c:numCache>
                <c:formatCode>_-* #,##0_-;\-* #,##0_-;_-* "-"??_-;_-@_-</c:formatCode>
                <c:ptCount val="5"/>
                <c:pt idx="0">
                  <c:v>1875.6521739130437</c:v>
                </c:pt>
                <c:pt idx="1">
                  <c:v>2014.7826086956522</c:v>
                </c:pt>
                <c:pt idx="2">
                  <c:v>1787.6</c:v>
                </c:pt>
                <c:pt idx="3">
                  <c:v>1693.2</c:v>
                </c:pt>
                <c:pt idx="4">
                  <c:v>1628.6956521739132</c:v>
                </c:pt>
              </c:numCache>
            </c:numRef>
          </c:val>
        </c:ser>
        <c:ser>
          <c:idx val="1"/>
          <c:order val="1"/>
          <c:tx>
            <c:v>York estimate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'ONS vs York results '!$C$3:$G$3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</c:strCache>
            </c:strRef>
          </c:cat>
          <c:val>
            <c:numRef>
              <c:f>'ONS vs York results '!$C$33:$G$33</c:f>
              <c:numCache>
                <c:formatCode>_-* #,##0_-;\-* #,##0_-;_-* "-"??_-;_-@_-</c:formatCode>
                <c:ptCount val="5"/>
                <c:pt idx="0">
                  <c:v>2066.9497299656277</c:v>
                </c:pt>
                <c:pt idx="1">
                  <c:v>1897.1338100143337</c:v>
                </c:pt>
                <c:pt idx="2">
                  <c:v>1822.8235024130588</c:v>
                </c:pt>
                <c:pt idx="3">
                  <c:v>1742.8846231630173</c:v>
                </c:pt>
                <c:pt idx="4">
                  <c:v>1651.7084328344829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91704"/>
        <c:axId val="249992096"/>
      </c:barChart>
      <c:catAx>
        <c:axId val="24999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92096"/>
        <c:crosses val="autoZero"/>
        <c:auto val="1"/>
        <c:lblAlgn val="ctr"/>
        <c:lblOffset val="100"/>
        <c:noMultiLvlLbl val="0"/>
      </c:catAx>
      <c:valAx>
        <c:axId val="249992096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annual NHS</a:t>
                </a:r>
                <a:r>
                  <a:rPr lang="en-GB" baseline="0"/>
                  <a:t> spend (£)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91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0</xdr:rowOff>
    </xdr:from>
    <xdr:to>
      <xdr:col>3</xdr:col>
      <xdr:colOff>447675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48</xdr:row>
      <xdr:rowOff>152400</xdr:rowOff>
    </xdr:from>
    <xdr:to>
      <xdr:col>3</xdr:col>
      <xdr:colOff>476250</xdr:colOff>
      <xdr:row>63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ons.gov.uk/file?uri=/peoplepopulationandcommunity/personalandhouseholdfinances/incomeandwealth/datasets/theeffectsoftaxesandbenefitsonhouseholdincomefinancialyearending2014/financialyearending2015/2014to2015.xls" TargetMode="External"/><Relationship Id="rId1" Type="http://schemas.openxmlformats.org/officeDocument/2006/relationships/hyperlink" Target="http://webarchive.nationalarchives.gov.uk/20160105160709/http:/www.ons.gov.uk/ons/rel/household-income/the-effects-of-taxes-and-benefits-on-household-income/2011-2012/data--the-effects-of-taxes-and-benefits-on-household-income--2011-2012.x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showGridLines="0" tabSelected="1" workbookViewId="0"/>
  </sheetViews>
  <sheetFormatPr defaultRowHeight="15" x14ac:dyDescent="0.25"/>
  <cols>
    <col min="2" max="2" width="90.85546875" customWidth="1"/>
  </cols>
  <sheetData>
    <row r="2" spans="2:2" ht="42" x14ac:dyDescent="0.35">
      <c r="B2" s="118" t="s">
        <v>115</v>
      </c>
    </row>
    <row r="4" spans="2:2" ht="15.75" x14ac:dyDescent="0.25">
      <c r="B4" s="117" t="s">
        <v>101</v>
      </c>
    </row>
    <row r="5" spans="2:2" ht="16.5" thickBot="1" x14ac:dyDescent="0.3">
      <c r="B5" s="117"/>
    </row>
    <row r="6" spans="2:2" x14ac:dyDescent="0.25">
      <c r="B6" s="119" t="s">
        <v>102</v>
      </c>
    </row>
    <row r="7" spans="2:2" x14ac:dyDescent="0.25">
      <c r="B7" s="120"/>
    </row>
    <row r="8" spans="2:2" ht="60" x14ac:dyDescent="0.25">
      <c r="B8" s="121" t="s">
        <v>103</v>
      </c>
    </row>
    <row r="9" spans="2:2" x14ac:dyDescent="0.25">
      <c r="B9" s="120"/>
    </row>
    <row r="10" spans="2:2" ht="30.75" thickBot="1" x14ac:dyDescent="0.3">
      <c r="B10" s="122" t="s">
        <v>104</v>
      </c>
    </row>
    <row r="12" spans="2:2" ht="15.75" x14ac:dyDescent="0.25">
      <c r="B12" s="117" t="s">
        <v>100</v>
      </c>
    </row>
    <row r="13" spans="2:2" ht="15.75" thickBot="1" x14ac:dyDescent="0.3">
      <c r="B13" s="115"/>
    </row>
    <row r="14" spans="2:2" ht="45" x14ac:dyDescent="0.25">
      <c r="B14" s="123" t="s">
        <v>105</v>
      </c>
    </row>
    <row r="15" spans="2:2" x14ac:dyDescent="0.25">
      <c r="B15" s="120"/>
    </row>
    <row r="16" spans="2:2" ht="30" x14ac:dyDescent="0.25">
      <c r="B16" s="124" t="s">
        <v>106</v>
      </c>
    </row>
    <row r="17" spans="2:2" x14ac:dyDescent="0.25">
      <c r="B17" s="120"/>
    </row>
    <row r="18" spans="2:2" ht="30" x14ac:dyDescent="0.25">
      <c r="B18" s="124" t="s">
        <v>107</v>
      </c>
    </row>
    <row r="19" spans="2:2" x14ac:dyDescent="0.25">
      <c r="B19" s="120"/>
    </row>
    <row r="20" spans="2:2" ht="30" x14ac:dyDescent="0.25">
      <c r="B20" s="124" t="s">
        <v>108</v>
      </c>
    </row>
    <row r="21" spans="2:2" x14ac:dyDescent="0.25">
      <c r="B21" s="120"/>
    </row>
    <row r="22" spans="2:2" ht="30" x14ac:dyDescent="0.25">
      <c r="B22" s="124" t="s">
        <v>109</v>
      </c>
    </row>
    <row r="23" spans="2:2" x14ac:dyDescent="0.25">
      <c r="B23" s="120"/>
    </row>
    <row r="24" spans="2:2" ht="30" x14ac:dyDescent="0.25">
      <c r="B24" s="124" t="s">
        <v>110</v>
      </c>
    </row>
    <row r="25" spans="2:2" x14ac:dyDescent="0.25">
      <c r="B25" s="120"/>
    </row>
    <row r="26" spans="2:2" ht="60" x14ac:dyDescent="0.25">
      <c r="B26" s="124" t="s">
        <v>111</v>
      </c>
    </row>
    <row r="27" spans="2:2" x14ac:dyDescent="0.25">
      <c r="B27" s="120"/>
    </row>
    <row r="28" spans="2:2" ht="75" x14ac:dyDescent="0.25">
      <c r="B28" s="124" t="s">
        <v>112</v>
      </c>
    </row>
    <row r="29" spans="2:2" x14ac:dyDescent="0.25">
      <c r="B29" s="120"/>
    </row>
    <row r="30" spans="2:2" ht="45" x14ac:dyDescent="0.25">
      <c r="B30" s="124" t="s">
        <v>113</v>
      </c>
    </row>
    <row r="31" spans="2:2" x14ac:dyDescent="0.25">
      <c r="B31" s="120"/>
    </row>
    <row r="32" spans="2:2" ht="45.75" thickBot="1" x14ac:dyDescent="0.3">
      <c r="B32" s="122" t="s">
        <v>114</v>
      </c>
    </row>
    <row r="34" spans="2:5" ht="15.75" x14ac:dyDescent="0.25">
      <c r="B34" s="117" t="s">
        <v>116</v>
      </c>
    </row>
    <row r="35" spans="2:5" ht="15.75" thickBot="1" x14ac:dyDescent="0.3">
      <c r="B35" s="115"/>
    </row>
    <row r="36" spans="2:5" ht="15.75" thickBot="1" x14ac:dyDescent="0.3">
      <c r="B36" s="109" t="b">
        <v>0</v>
      </c>
      <c r="E36" s="110" t="b">
        <v>1</v>
      </c>
    </row>
    <row r="37" spans="2:5" x14ac:dyDescent="0.25">
      <c r="E37" s="110" t="b">
        <v>0</v>
      </c>
    </row>
    <row r="38" spans="2:5" ht="30" x14ac:dyDescent="0.25">
      <c r="B38" s="116" t="s">
        <v>117</v>
      </c>
    </row>
  </sheetData>
  <dataValidations count="1">
    <dataValidation type="list" allowBlank="1" showInputMessage="1" showErrorMessage="1" sqref="B36">
      <formula1>$E$36:$E$37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6"/>
  <sheetViews>
    <sheetView showGridLines="0" workbookViewId="0"/>
  </sheetViews>
  <sheetFormatPr defaultRowHeight="15" x14ac:dyDescent="0.25"/>
  <cols>
    <col min="2" max="2" width="4.42578125" bestFit="1" customWidth="1"/>
    <col min="3" max="3" width="10" style="69" bestFit="1" customWidth="1"/>
    <col min="4" max="4" width="9" bestFit="1" customWidth="1"/>
    <col min="5" max="8" width="10" bestFit="1" customWidth="1"/>
    <col min="9" max="9" width="14.5703125" style="69" bestFit="1" customWidth="1"/>
    <col min="10" max="14" width="9" bestFit="1" customWidth="1"/>
    <col min="15" max="15" width="13.7109375" bestFit="1" customWidth="1"/>
    <col min="16" max="16" width="9.5703125" bestFit="1" customWidth="1"/>
    <col min="17" max="20" width="9.7109375" bestFit="1" customWidth="1"/>
    <col min="23" max="23" width="39.42578125" bestFit="1" customWidth="1"/>
    <col min="24" max="24" width="18" bestFit="1" customWidth="1"/>
  </cols>
  <sheetData>
    <row r="2" spans="2:24" x14ac:dyDescent="0.25">
      <c r="B2" s="94" t="s">
        <v>13</v>
      </c>
      <c r="C2" s="65"/>
      <c r="D2" s="114" t="s">
        <v>14</v>
      </c>
      <c r="E2" s="114"/>
      <c r="F2" s="114"/>
      <c r="G2" s="114"/>
      <c r="H2" s="114"/>
      <c r="I2" s="114"/>
      <c r="J2" s="114" t="s">
        <v>15</v>
      </c>
      <c r="K2" s="114"/>
      <c r="L2" s="114"/>
      <c r="M2" s="114"/>
      <c r="N2" s="114"/>
      <c r="O2" s="114"/>
      <c r="P2" s="114" t="s">
        <v>96</v>
      </c>
      <c r="Q2" s="114"/>
      <c r="R2" s="114"/>
      <c r="S2" s="114"/>
      <c r="T2" s="114"/>
      <c r="U2" s="114"/>
      <c r="W2" s="17"/>
      <c r="X2" s="17"/>
    </row>
    <row r="3" spans="2:24" x14ac:dyDescent="0.25">
      <c r="B3" s="5"/>
      <c r="C3" s="66"/>
      <c r="D3" s="93" t="s">
        <v>16</v>
      </c>
      <c r="E3" s="93" t="s">
        <v>17</v>
      </c>
      <c r="F3" s="93" t="s">
        <v>18</v>
      </c>
      <c r="G3" s="93" t="s">
        <v>19</v>
      </c>
      <c r="H3" s="93" t="s">
        <v>20</v>
      </c>
      <c r="I3" s="72" t="s">
        <v>94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6" t="s">
        <v>95</v>
      </c>
      <c r="P3" s="66" t="s">
        <v>16</v>
      </c>
      <c r="Q3" s="66" t="s">
        <v>17</v>
      </c>
      <c r="R3" s="66" t="s">
        <v>18</v>
      </c>
      <c r="S3" s="66" t="s">
        <v>19</v>
      </c>
      <c r="T3" s="66" t="s">
        <v>20</v>
      </c>
      <c r="U3" s="66" t="s">
        <v>96</v>
      </c>
      <c r="W3" s="66" t="s">
        <v>97</v>
      </c>
      <c r="X3" s="66" t="s">
        <v>99</v>
      </c>
    </row>
    <row r="4" spans="2:24" x14ac:dyDescent="0.25">
      <c r="B4">
        <v>0</v>
      </c>
      <c r="C4" s="67"/>
      <c r="D4" s="10">
        <f>ave_other_primary_care_2011+('2011 inpatient total'!D4+'2011 outpatient total'!D4+'2011 GP and pharma total'!D4)/'2011 population'!D4</f>
        <v>1296.7875059984904</v>
      </c>
      <c r="E4" s="10">
        <f>ave_other_primary_care_2011+('2011 inpatient total'!E4+'2011 outpatient total'!E4+'2011 GP and pharma total'!E4)/'2011 population'!E4</f>
        <v>1255.1022561341372</v>
      </c>
      <c r="F4" s="10">
        <f>ave_other_primary_care_2011+('2011 inpatient total'!F4+'2011 outpatient total'!F4+'2011 GP and pharma total'!F4)/'2011 population'!F4</f>
        <v>1222.4888265118484</v>
      </c>
      <c r="G4" s="10">
        <f>ave_other_primary_care_2011+('2011 inpatient total'!G4+'2011 outpatient total'!G4+'2011 GP and pharma total'!G4)/'2011 population'!G4</f>
        <v>1266.9512332486258</v>
      </c>
      <c r="H4" s="10">
        <f>ave_other_primary_care_2011+('2011 inpatient total'!H4+'2011 outpatient total'!H4+'2011 GP and pharma total'!H4)/'2011 population'!H4</f>
        <v>1209.3753595117687</v>
      </c>
      <c r="I4" s="95">
        <f>(D4*'2011 population'!D4+'2011 overall results'!E4*'2011 population'!E4+'2011 overall results'!F4*'2011 population'!F4+'2011 overall results'!G4*'2011 population'!G4+'2011 overall results'!H4*'2011 population'!H4)/SUM('2011 population'!D4:H4)</f>
        <v>1254.7242219618342</v>
      </c>
      <c r="J4" s="11">
        <f>ave_other_primary_care_2011+('2011 inpatient total'!J4+'2011 outpatient total'!J4+'2011 GP and pharma total'!J4)/'2011 population'!J4</f>
        <v>1529.9279517999423</v>
      </c>
      <c r="K4" s="11">
        <f>ave_other_primary_care_2011+('2011 inpatient total'!K4+'2011 outpatient total'!K4+'2011 GP and pharma total'!K4)/'2011 population'!K4</f>
        <v>1463.7885948109542</v>
      </c>
      <c r="L4" s="11">
        <f>ave_other_primary_care_2011+('2011 inpatient total'!L4+'2011 outpatient total'!L4+'2011 GP and pharma total'!L4)/'2011 population'!L4</f>
        <v>1430.990656146862</v>
      </c>
      <c r="M4" s="11">
        <f>ave_other_primary_care_2011+('2011 inpatient total'!M4+'2011 outpatient total'!M4+'2011 GP and pharma total'!M4)/'2011 population'!M4</f>
        <v>1409.2239472759461</v>
      </c>
      <c r="N4" s="11">
        <f>ave_other_primary_care_2011+('2011 inpatient total'!N4+'2011 outpatient total'!N4+'2011 GP and pharma total'!N4)/'2011 population'!N4</f>
        <v>1347.3328758347623</v>
      </c>
      <c r="O4" s="96">
        <f>(J4*'2011 population'!J4+'2011 overall results'!K4*'2011 population'!K4+'2011 overall results'!L4*'2011 population'!L4+'2011 overall results'!M4*'2011 population'!M4+'2011 overall results'!N4*'2011 population'!N4)/SUM('2011 population'!J4:N4)</f>
        <v>1447.5594635376608</v>
      </c>
      <c r="P4" s="2">
        <f>(D4*'2011 population'!D4+'2011 overall results'!J4*'2011 population'!J4)/('2011 population'!D4+'2011 population'!J4)</f>
        <v>1416.1455180128055</v>
      </c>
      <c r="Q4" s="2">
        <f>(E4*'2011 population'!E4+'2011 overall results'!K4*'2011 population'!K4)/('2011 population'!E4+'2011 population'!K4)</f>
        <v>1362.2836355447862</v>
      </c>
      <c r="R4" s="2">
        <f>(F4*'2011 population'!F4+'2011 overall results'!L4*'2011 population'!L4)/('2011 population'!F4+'2011 population'!L4)</f>
        <v>1329.7290577873127</v>
      </c>
      <c r="S4" s="2">
        <f>(G4*'2011 population'!G4+'2011 overall results'!M4*'2011 population'!M4)/('2011 population'!G4+'2011 population'!M4)</f>
        <v>1339.9499618883224</v>
      </c>
      <c r="T4" s="2">
        <f>(H4*'2011 population'!H4+'2011 overall results'!N4*'2011 population'!N4)/('2011 population'!H4+'2011 population'!N4)</f>
        <v>1280.2476076137305</v>
      </c>
      <c r="U4" s="56">
        <f>(I4*SUM('2011 population'!D4:H4)+'2011 overall results'!O4*SUM('2011 population'!J4:N4))/SUM('2011 population'!D4:N4)</f>
        <v>1353.6951822854173</v>
      </c>
      <c r="W4" s="99">
        <f>H4*SUM('2011 population'!D4:H4)+'2011 overall results'!N4*SUM('2011 population'!J4:N4)</f>
        <v>883680655.33845854</v>
      </c>
      <c r="X4" s="1">
        <f>U4*SUM('2011 population'!D4:N4)</f>
        <v>934426003.03761327</v>
      </c>
    </row>
    <row r="5" spans="2:24" x14ac:dyDescent="0.25">
      <c r="B5">
        <v>1</v>
      </c>
      <c r="C5" s="67"/>
      <c r="D5" s="11">
        <f>ave_other_primary_care_2011+('2011 inpatient total'!D5+'2011 outpatient total'!D5+'2011 GP and pharma total'!D5)/'2011 population'!D5</f>
        <v>1239.8354591483624</v>
      </c>
      <c r="E5" s="11">
        <f>ave_other_primary_care_2011+('2011 inpatient total'!E5+'2011 outpatient total'!E5+'2011 GP and pharma total'!E5)/'2011 population'!E5</f>
        <v>1136.3894078048804</v>
      </c>
      <c r="F5" s="11">
        <f>ave_other_primary_care_2011+('2011 inpatient total'!F5+'2011 outpatient total'!F5+'2011 GP and pharma total'!F5)/'2011 population'!F5</f>
        <v>1084.5687671032667</v>
      </c>
      <c r="G5" s="11">
        <f>ave_other_primary_care_2011+('2011 inpatient total'!G5+'2011 outpatient total'!G5+'2011 GP and pharma total'!G5)/'2011 population'!G5</f>
        <v>1118.3884515479656</v>
      </c>
      <c r="H5" s="11">
        <f>ave_other_primary_care_2011+('2011 inpatient total'!H5+'2011 outpatient total'!H5+'2011 GP and pharma total'!H5)/'2011 population'!H5</f>
        <v>1038.129275975132</v>
      </c>
      <c r="I5" s="96">
        <f>(D5*'2011 population'!D5+'2011 overall results'!E5*'2011 population'!E5+'2011 overall results'!F5*'2011 population'!F5+'2011 overall results'!G5*'2011 population'!G5+'2011 overall results'!H5*'2011 population'!H5)/SUM('2011 population'!D5:H5)</f>
        <v>1134.5244987001454</v>
      </c>
      <c r="J5" s="11">
        <f>ave_other_primary_care_2011+('2011 inpatient total'!J5+'2011 outpatient total'!J5+'2011 GP and pharma total'!J5)/'2011 population'!J5</f>
        <v>1494.5147611895443</v>
      </c>
      <c r="K5" s="11">
        <f>ave_other_primary_care_2011+('2011 inpatient total'!K5+'2011 outpatient total'!K5+'2011 GP and pharma total'!K5)/'2011 population'!K5</f>
        <v>1366.5186241594276</v>
      </c>
      <c r="L5" s="11">
        <f>ave_other_primary_care_2011+('2011 inpatient total'!L5+'2011 outpatient total'!L5+'2011 GP and pharma total'!L5)/'2011 population'!L5</f>
        <v>1315.1138838863769</v>
      </c>
      <c r="M5" s="11">
        <f>ave_other_primary_care_2011+('2011 inpatient total'!M5+'2011 outpatient total'!M5+'2011 GP and pharma total'!M5)/'2011 population'!M5</f>
        <v>1252.0450532806044</v>
      </c>
      <c r="N5" s="11">
        <f>ave_other_primary_care_2011+('2011 inpatient total'!N5+'2011 outpatient total'!N5+'2011 GP and pharma total'!N5)/'2011 population'!N5</f>
        <v>1209.5629956961479</v>
      </c>
      <c r="O5" s="96">
        <f>(J5*'2011 population'!J5+'2011 overall results'!K5*'2011 population'!K5+'2011 overall results'!L5*'2011 population'!L5+'2011 overall results'!M5*'2011 population'!M5+'2011 overall results'!N5*'2011 population'!N5)/SUM('2011 population'!J5:N5)</f>
        <v>1344.8593374339684</v>
      </c>
      <c r="P5" s="2">
        <f>(D5*'2011 population'!D5+'2011 overall results'!J5*'2011 population'!J5)/('2011 population'!D5+'2011 population'!J5)</f>
        <v>1370.0933406618203</v>
      </c>
      <c r="Q5" s="2">
        <f>(E5*'2011 population'!E5+'2011 overall results'!K5*'2011 population'!K5)/('2011 population'!E5+'2011 population'!K5)</f>
        <v>1254.1502675353315</v>
      </c>
      <c r="R5" s="2">
        <f>(F5*'2011 population'!F5+'2011 overall results'!L5*'2011 population'!L5)/('2011 population'!F5+'2011 population'!L5)</f>
        <v>1202.9854514597389</v>
      </c>
      <c r="S5" s="2">
        <f>(G5*'2011 population'!G5+'2011 overall results'!M5*'2011 population'!M5)/('2011 population'!G5+'2011 population'!M5)</f>
        <v>1187.1304121623564</v>
      </c>
      <c r="T5" s="2">
        <f>(H5*'2011 population'!H5+'2011 overall results'!N5*'2011 population'!N5)/('2011 population'!H5+'2011 population'!N5)</f>
        <v>1126.4284932317269</v>
      </c>
      <c r="U5" s="56">
        <f>(I5*SUM('2011 population'!D5:H5)+'2011 overall results'!O5*SUM('2011 population'!J5:N5))/SUM('2011 population'!D5:N5)</f>
        <v>1242.4257824973502</v>
      </c>
      <c r="W5" s="99">
        <f>H5*SUM('2011 population'!D5:H5)+'2011 overall results'!N5*SUM('2011 population'!J5:N5)</f>
        <v>761752154.95097494</v>
      </c>
      <c r="X5" s="1">
        <f>U5*SUM('2011 population'!D5:N5)</f>
        <v>840460041.808635</v>
      </c>
    </row>
    <row r="6" spans="2:24" x14ac:dyDescent="0.25">
      <c r="B6">
        <v>2</v>
      </c>
      <c r="C6" s="67"/>
      <c r="D6" s="11">
        <f>ave_other_primary_care_2011+('2011 inpatient total'!D6+'2011 outpatient total'!D6+'2011 GP and pharma total'!D6)/'2011 population'!D6</f>
        <v>1094.7498555054844</v>
      </c>
      <c r="E6" s="11">
        <f>ave_other_primary_care_2011+('2011 inpatient total'!E6+'2011 outpatient total'!E6+'2011 GP and pharma total'!E6)/'2011 population'!E6</f>
        <v>997.30885782703785</v>
      </c>
      <c r="F6" s="11">
        <f>ave_other_primary_care_2011+('2011 inpatient total'!F6+'2011 outpatient total'!F6+'2011 GP and pharma total'!F6)/'2011 population'!F6</f>
        <v>973.55133484948726</v>
      </c>
      <c r="G6" s="11">
        <f>ave_other_primary_care_2011+('2011 inpatient total'!G6+'2011 outpatient total'!G6+'2011 GP and pharma total'!G6)/'2011 population'!G6</f>
        <v>937.91467505857736</v>
      </c>
      <c r="H6" s="11">
        <f>ave_other_primary_care_2011+('2011 inpatient total'!H6+'2011 outpatient total'!H6+'2011 GP and pharma total'!H6)/'2011 population'!H6</f>
        <v>869.95618052356997</v>
      </c>
      <c r="I6" s="96">
        <f>(D6*'2011 population'!D6+'2011 overall results'!E6*'2011 population'!E6+'2011 overall results'!F6*'2011 population'!F6+'2011 overall results'!G6*'2011 population'!G6+'2011 overall results'!H6*'2011 population'!H6)/SUM('2011 population'!D6:H6)</f>
        <v>986.18121311719847</v>
      </c>
      <c r="J6" s="11">
        <f>ave_other_primary_care_2011+('2011 inpatient total'!J6+'2011 outpatient total'!J6+'2011 GP and pharma total'!J6)/'2011 population'!J6</f>
        <v>1299.764121765025</v>
      </c>
      <c r="K6" s="11">
        <f>ave_other_primary_care_2011+('2011 inpatient total'!K6+'2011 outpatient total'!K6+'2011 GP and pharma total'!K6)/'2011 population'!K6</f>
        <v>1208.4687292562828</v>
      </c>
      <c r="L6" s="11">
        <f>ave_other_primary_care_2011+('2011 inpatient total'!L6+'2011 outpatient total'!L6+'2011 GP and pharma total'!L6)/'2011 population'!L6</f>
        <v>1110.948132428028</v>
      </c>
      <c r="M6" s="11">
        <f>ave_other_primary_care_2011+('2011 inpatient total'!M6+'2011 outpatient total'!M6+'2011 GP and pharma total'!M6)/'2011 population'!M6</f>
        <v>1067.8635864721634</v>
      </c>
      <c r="N6" s="11">
        <f>ave_other_primary_care_2011+('2011 inpatient total'!N6+'2011 outpatient total'!N6+'2011 GP and pharma total'!N6)/'2011 population'!N6</f>
        <v>1036.5864038644418</v>
      </c>
      <c r="O6" s="96">
        <f>(J6*'2011 population'!J6+'2011 overall results'!K6*'2011 population'!K6+'2011 overall results'!L6*'2011 population'!L6+'2011 overall results'!M6*'2011 population'!M6+'2011 overall results'!N6*'2011 population'!N6)/SUM('2011 population'!J6:N6)</f>
        <v>1160.3647802666603</v>
      </c>
      <c r="P6" s="2">
        <f>(D6*'2011 population'!D6+'2011 overall results'!J6*'2011 population'!J6)/('2011 population'!D6+'2011 population'!J6)</f>
        <v>1199.7369469477892</v>
      </c>
      <c r="Q6" s="2">
        <f>(E6*'2011 population'!E6+'2011 overall results'!K6*'2011 population'!K6)/('2011 population'!E6+'2011 population'!K6)</f>
        <v>1105.3980788731769</v>
      </c>
      <c r="R6" s="2">
        <f>(F6*'2011 population'!F6+'2011 overall results'!L6*'2011 population'!L6)/('2011 population'!F6+'2011 population'!L6)</f>
        <v>1044.1553434807604</v>
      </c>
      <c r="S6" s="2">
        <f>(G6*'2011 population'!G6+'2011 overall results'!M6*'2011 population'!M6)/('2011 population'!G6+'2011 population'!M6)</f>
        <v>1004.6669701473509</v>
      </c>
      <c r="T6" s="2">
        <f>(H6*'2011 population'!H6+'2011 overall results'!N6*'2011 population'!N6)/('2011 population'!H6+'2011 population'!N6)</f>
        <v>955.50181919099282</v>
      </c>
      <c r="U6" s="56">
        <f>(I6*SUM('2011 population'!D6:H6)+'2011 overall results'!O6*SUM('2011 population'!J6:N6))/SUM('2011 population'!D6:N6)</f>
        <v>1075.5149359344189</v>
      </c>
      <c r="W6" s="99">
        <f>H6*SUM('2011 population'!D6:H6)+'2011 overall results'!N6*SUM('2011 population'!J6:N6)</f>
        <v>635960247.56061435</v>
      </c>
      <c r="X6" s="1">
        <f>U6*SUM('2011 population'!D6:N6)</f>
        <v>715902535.41057873</v>
      </c>
    </row>
    <row r="7" spans="2:24" x14ac:dyDescent="0.25">
      <c r="B7">
        <v>3</v>
      </c>
      <c r="C7" s="67"/>
      <c r="D7" s="11">
        <f>ave_other_primary_care_2011+('2011 inpatient total'!D7+'2011 outpatient total'!D7+'2011 GP and pharma total'!D7)/'2011 population'!D7</f>
        <v>1017.3480716580887</v>
      </c>
      <c r="E7" s="11">
        <f>ave_other_primary_care_2011+('2011 inpatient total'!E7+'2011 outpatient total'!E7+'2011 GP and pharma total'!E7)/'2011 population'!E7</f>
        <v>952.4350722566287</v>
      </c>
      <c r="F7" s="11">
        <f>ave_other_primary_care_2011+('2011 inpatient total'!F7+'2011 outpatient total'!F7+'2011 GP and pharma total'!F7)/'2011 population'!F7</f>
        <v>923.72930587887936</v>
      </c>
      <c r="G7" s="11">
        <f>ave_other_primary_care_2011+('2011 inpatient total'!G7+'2011 outpatient total'!G7+'2011 GP and pharma total'!G7)/'2011 population'!G7</f>
        <v>860.94493228009901</v>
      </c>
      <c r="H7" s="11">
        <f>ave_other_primary_care_2011+('2011 inpatient total'!H7+'2011 outpatient total'!H7+'2011 GP and pharma total'!H7)/'2011 population'!H7</f>
        <v>824.99055593977346</v>
      </c>
      <c r="I7" s="96">
        <f>(D7*'2011 population'!D7+'2011 overall results'!E7*'2011 population'!E7+'2011 overall results'!F7*'2011 population'!F7+'2011 overall results'!G7*'2011 population'!G7+'2011 overall results'!H7*'2011 population'!H7)/SUM('2011 population'!D7:H7)</f>
        <v>925.11388131382409</v>
      </c>
      <c r="J7" s="11">
        <f>ave_other_primary_care_2011+('2011 inpatient total'!J7+'2011 outpatient total'!J7+'2011 GP and pharma total'!J7)/'2011 population'!J7</f>
        <v>1240.2709532531028</v>
      </c>
      <c r="K7" s="11">
        <f>ave_other_primary_care_2011+('2011 inpatient total'!K7+'2011 outpatient total'!K7+'2011 GP and pharma total'!K7)/'2011 population'!K7</f>
        <v>1132.5158192959107</v>
      </c>
      <c r="L7" s="11">
        <f>ave_other_primary_care_2011+('2011 inpatient total'!L7+'2011 outpatient total'!L7+'2011 GP and pharma total'!L7)/'2011 population'!L7</f>
        <v>1097.1949926177981</v>
      </c>
      <c r="M7" s="11">
        <f>ave_other_primary_care_2011+('2011 inpatient total'!M7+'2011 outpatient total'!M7+'2011 GP and pharma total'!M7)/'2011 population'!M7</f>
        <v>1032.0227660406854</v>
      </c>
      <c r="N7" s="11">
        <f>ave_other_primary_care_2011+('2011 inpatient total'!N7+'2011 outpatient total'!N7+'2011 GP and pharma total'!N7)/'2011 population'!N7</f>
        <v>961.83400787684798</v>
      </c>
      <c r="O7" s="96">
        <f>(J7*'2011 population'!J7+'2011 overall results'!K7*'2011 population'!K7+'2011 overall results'!L7*'2011 population'!L7+'2011 overall results'!M7*'2011 population'!M7+'2011 overall results'!N7*'2011 population'!N7)/SUM('2011 population'!J7:N7)</f>
        <v>1104.7695502995655</v>
      </c>
      <c r="P7" s="2">
        <f>(D7*'2011 population'!D7+'2011 overall results'!J7*'2011 population'!J7)/('2011 population'!D7+'2011 population'!J7)</f>
        <v>1130.9740175478473</v>
      </c>
      <c r="Q7" s="2">
        <f>(E7*'2011 population'!E7+'2011 overall results'!K7*'2011 population'!K7)/('2011 population'!E7+'2011 population'!K7)</f>
        <v>1044.958533742499</v>
      </c>
      <c r="R7" s="2">
        <f>(F7*'2011 population'!F7+'2011 overall results'!L7*'2011 population'!L7)/('2011 population'!F7+'2011 population'!L7)</f>
        <v>1012.3738680217882</v>
      </c>
      <c r="S7" s="2">
        <f>(G7*'2011 population'!G7+'2011 overall results'!M7*'2011 population'!M7)/('2011 population'!G7+'2011 population'!M7)</f>
        <v>948.73299925735569</v>
      </c>
      <c r="T7" s="2">
        <f>(H7*'2011 population'!H7+'2011 overall results'!N7*'2011 population'!N7)/('2011 population'!H7+'2011 population'!N7)</f>
        <v>895.70729657317327</v>
      </c>
      <c r="U7" s="56">
        <f>(I7*SUM('2011 population'!D7:H7)+'2011 overall results'!O7*SUM('2011 population'!J7:N7))/SUM('2011 population'!D7:N7)</f>
        <v>1017.2185228381907</v>
      </c>
      <c r="W7" s="99">
        <f>H7*SUM('2011 population'!D7:H7)+'2011 overall results'!N7*SUM('2011 population'!J7:N7)</f>
        <v>598651615.51012313</v>
      </c>
      <c r="X7" s="1">
        <f>U7*SUM('2011 population'!D7:N7)</f>
        <v>680290317.61111093</v>
      </c>
    </row>
    <row r="8" spans="2:24" x14ac:dyDescent="0.25">
      <c r="B8">
        <v>4</v>
      </c>
      <c r="C8" s="67"/>
      <c r="D8" s="11">
        <f>ave_other_primary_care_2011+('2011 inpatient total'!D8+'2011 outpatient total'!D8+'2011 GP and pharma total'!D8)/'2011 population'!D8</f>
        <v>1061.744402827127</v>
      </c>
      <c r="E8" s="11">
        <f>ave_other_primary_care_2011+('2011 inpatient total'!E8+'2011 outpatient total'!E8+'2011 GP and pharma total'!E8)/'2011 population'!E8</f>
        <v>982.62738096891042</v>
      </c>
      <c r="F8" s="11">
        <f>ave_other_primary_care_2011+('2011 inpatient total'!F8+'2011 outpatient total'!F8+'2011 GP and pharma total'!F8)/'2011 population'!F8</f>
        <v>965.63182862646738</v>
      </c>
      <c r="G8" s="11">
        <f>ave_other_primary_care_2011+('2011 inpatient total'!G8+'2011 outpatient total'!G8+'2011 GP and pharma total'!G8)/'2011 population'!G8</f>
        <v>898.008841016872</v>
      </c>
      <c r="H8" s="11">
        <f>ave_other_primary_care_2011+('2011 inpatient total'!H8+'2011 outpatient total'!H8+'2011 GP and pharma total'!H8)/'2011 population'!H8</f>
        <v>852.0435544431723</v>
      </c>
      <c r="I8" s="96">
        <f>(D8*'2011 population'!D8+'2011 overall results'!E8*'2011 population'!E8+'2011 overall results'!F8*'2011 population'!F8+'2011 overall results'!G8*'2011 population'!G8+'2011 overall results'!H8*'2011 population'!H8)/SUM('2011 population'!D8:H8)</f>
        <v>959.74449511276055</v>
      </c>
      <c r="J8" s="11">
        <f>ave_other_primary_care_2011+('2011 inpatient total'!J8+'2011 outpatient total'!J8+'2011 GP and pharma total'!J8)/'2011 population'!J8</f>
        <v>1255.5615443936902</v>
      </c>
      <c r="K8" s="11">
        <f>ave_other_primary_care_2011+('2011 inpatient total'!K8+'2011 outpatient total'!K8+'2011 GP and pharma total'!K8)/'2011 population'!K8</f>
        <v>1178.5084873349881</v>
      </c>
      <c r="L8" s="11">
        <f>ave_other_primary_care_2011+('2011 inpatient total'!L8+'2011 outpatient total'!L8+'2011 GP and pharma total'!L8)/'2011 population'!L8</f>
        <v>1108.6982273650744</v>
      </c>
      <c r="M8" s="11">
        <f>ave_other_primary_care_2011+('2011 inpatient total'!M8+'2011 outpatient total'!M8+'2011 GP and pharma total'!M8)/'2011 population'!M8</f>
        <v>1056.4482320871412</v>
      </c>
      <c r="N8" s="11">
        <f>ave_other_primary_care_2011+('2011 inpatient total'!N8+'2011 outpatient total'!N8+'2011 GP and pharma total'!N8)/'2011 population'!N8</f>
        <v>990.63946532405316</v>
      </c>
      <c r="O8" s="96">
        <f>(J8*'2011 population'!J8+'2011 overall results'!K8*'2011 population'!K8+'2011 overall results'!L8*'2011 population'!L8+'2011 overall results'!M8*'2011 population'!M8+'2011 overall results'!N8*'2011 population'!N8)/SUM('2011 population'!J8:N8)</f>
        <v>1128.1531553857039</v>
      </c>
      <c r="P8" s="2">
        <f>(D8*'2011 population'!D8+'2011 overall results'!J8*'2011 population'!J8)/('2011 population'!D8+'2011 population'!J8)</f>
        <v>1161.2896303424425</v>
      </c>
      <c r="Q8" s="2">
        <f>(E8*'2011 population'!E8+'2011 overall results'!K8*'2011 population'!K8)/('2011 population'!E8+'2011 population'!K8)</f>
        <v>1082.6681277033867</v>
      </c>
      <c r="R8" s="2">
        <f>(F8*'2011 population'!F8+'2011 overall results'!L8*'2011 population'!L8)/('2011 population'!F8+'2011 population'!L8)</f>
        <v>1039.3044855605383</v>
      </c>
      <c r="S8" s="2">
        <f>(G8*'2011 population'!G8+'2011 overall results'!M8*'2011 population'!M8)/('2011 population'!G8+'2011 population'!M8)</f>
        <v>979.31675417429244</v>
      </c>
      <c r="T8" s="2">
        <f>(H8*'2011 population'!H8+'2011 overall results'!N8*'2011 population'!N8)/('2011 population'!H8+'2011 population'!N8)</f>
        <v>923.10294607053959</v>
      </c>
      <c r="U8" s="56">
        <f>(I8*SUM('2011 population'!D8:H8)+'2011 overall results'!O8*SUM('2011 population'!J8:N8))/SUM('2011 population'!D8:N8)</f>
        <v>1046.1404412069855</v>
      </c>
      <c r="W8" s="99">
        <f>H8*SUM('2011 population'!D8:H8)+'2011 overall results'!N8*SUM('2011 population'!J8:N8)</f>
        <v>592603799.09418523</v>
      </c>
      <c r="X8" s="1">
        <f>U8*SUM('2011 population'!D8:N8)</f>
        <v>671559394.82841229</v>
      </c>
    </row>
    <row r="9" spans="2:24" x14ac:dyDescent="0.25">
      <c r="B9">
        <v>5</v>
      </c>
      <c r="C9" s="67"/>
      <c r="D9" s="11">
        <f>ave_other_primary_care_2011+('2011 inpatient total'!D9+'2011 outpatient total'!D9+'2011 GP and pharma total'!D9)/'2011 population'!D9</f>
        <v>900.21565868319021</v>
      </c>
      <c r="E9" s="11">
        <f>ave_other_primary_care_2011+('2011 inpatient total'!E9+'2011 outpatient total'!E9+'2011 GP and pharma total'!E9)/'2011 population'!E9</f>
        <v>842.20263736095376</v>
      </c>
      <c r="F9" s="11">
        <f>ave_other_primary_care_2011+('2011 inpatient total'!F9+'2011 outpatient total'!F9+'2011 GP and pharma total'!F9)/'2011 population'!F9</f>
        <v>800.15200996549197</v>
      </c>
      <c r="G9" s="11">
        <f>ave_other_primary_care_2011+('2011 inpatient total'!G9+'2011 outpatient total'!G9+'2011 GP and pharma total'!G9)/'2011 population'!G9</f>
        <v>767.35158414167677</v>
      </c>
      <c r="H9" s="11">
        <f>ave_other_primary_care_2011+('2011 inpatient total'!H9+'2011 outpatient total'!H9+'2011 GP and pharma total'!H9)/'2011 population'!H9</f>
        <v>695.85411100075669</v>
      </c>
      <c r="I9" s="96">
        <f>(D9*'2011 population'!D9+'2011 overall results'!E9*'2011 population'!E9+'2011 overall results'!F9*'2011 population'!F9+'2011 overall results'!G9*'2011 population'!G9+'2011 overall results'!H9*'2011 population'!H9)/SUM('2011 population'!D9:H9)</f>
        <v>807.27144716649798</v>
      </c>
      <c r="J9" s="11">
        <f>ave_other_primary_care_2011+('2011 inpatient total'!J9+'2011 outpatient total'!J9+'2011 GP and pharma total'!J9)/'2011 population'!J9</f>
        <v>1048.34781984862</v>
      </c>
      <c r="K9" s="11">
        <f>ave_other_primary_care_2011+('2011 inpatient total'!K9+'2011 outpatient total'!K9+'2011 GP and pharma total'!K9)/'2011 population'!K9</f>
        <v>978.14325662205738</v>
      </c>
      <c r="L9" s="11">
        <f>ave_other_primary_care_2011+('2011 inpatient total'!L9+'2011 outpatient total'!L9+'2011 GP and pharma total'!L9)/'2011 population'!L9</f>
        <v>902.1751539700374</v>
      </c>
      <c r="M9" s="11">
        <f>ave_other_primary_care_2011+('2011 inpatient total'!M9+'2011 outpatient total'!M9+'2011 GP and pharma total'!M9)/'2011 population'!M9</f>
        <v>868.14706480233235</v>
      </c>
      <c r="N9" s="11">
        <f>ave_other_primary_care_2011+('2011 inpatient total'!N9+'2011 outpatient total'!N9+'2011 GP and pharma total'!N9)/'2011 population'!N9</f>
        <v>783.71940283803747</v>
      </c>
      <c r="O9" s="96">
        <f>(J9*'2011 population'!J9+'2011 overall results'!K9*'2011 population'!K9+'2011 overall results'!L9*'2011 population'!L9+'2011 overall results'!M9*'2011 population'!M9+'2011 overall results'!N9*'2011 population'!N9)/SUM('2011 population'!J9:N9)</f>
        <v>924.44933654214958</v>
      </c>
      <c r="P9" s="2">
        <f>(D9*'2011 population'!D9+'2011 overall results'!J9*'2011 population'!J9)/('2011 population'!D9+'2011 population'!J9)</f>
        <v>976.08627448953382</v>
      </c>
      <c r="Q9" s="2">
        <f>(E9*'2011 population'!E9+'2011 overall results'!K9*'2011 population'!K9)/('2011 population'!E9+'2011 population'!K9)</f>
        <v>911.56321186710295</v>
      </c>
      <c r="R9" s="2">
        <f>(F9*'2011 population'!F9+'2011 overall results'!L9*'2011 population'!L9)/('2011 population'!F9+'2011 population'!L9)</f>
        <v>852.68123480499003</v>
      </c>
      <c r="S9" s="2">
        <f>(G9*'2011 population'!G9+'2011 overall results'!M9*'2011 population'!M9)/('2011 population'!G9+'2011 population'!M9)</f>
        <v>819.19549677168379</v>
      </c>
      <c r="T9" s="2">
        <f>(H9*'2011 population'!H9+'2011 overall results'!N9*'2011 population'!N9)/('2011 population'!H9+'2011 population'!N9)</f>
        <v>740.74039273275764</v>
      </c>
      <c r="U9" s="56">
        <f>(I9*SUM('2011 population'!D9:H9)+'2011 overall results'!O9*SUM('2011 population'!J9:N9))/SUM('2011 population'!D9:N9)</f>
        <v>867.3146995604784</v>
      </c>
      <c r="W9" s="99">
        <f>H9*SUM('2011 population'!D9:H9)+'2011 overall results'!N9*SUM('2011 population'!J9:N9)</f>
        <v>459559498.18549907</v>
      </c>
      <c r="X9" s="1">
        <f>U9*SUM('2011 population'!D9:N9)</f>
        <v>537987502.30506873</v>
      </c>
    </row>
    <row r="10" spans="2:24" x14ac:dyDescent="0.25">
      <c r="B10">
        <v>6</v>
      </c>
      <c r="C10" s="67"/>
      <c r="D10" s="11">
        <f>ave_other_primary_care_2011+('2011 inpatient total'!D10+'2011 outpatient total'!D10+'2011 GP and pharma total'!D10)/'2011 population'!D10</f>
        <v>900.61473379244217</v>
      </c>
      <c r="E10" s="11">
        <f>ave_other_primary_care_2011+('2011 inpatient total'!E10+'2011 outpatient total'!E10+'2011 GP and pharma total'!E10)/'2011 population'!E10</f>
        <v>831.91709807862651</v>
      </c>
      <c r="F10" s="11">
        <f>ave_other_primary_care_2011+('2011 inpatient total'!F10+'2011 outpatient total'!F10+'2011 GP and pharma total'!F10)/'2011 population'!F10</f>
        <v>772.5081762886764</v>
      </c>
      <c r="G10" s="11">
        <f>ave_other_primary_care_2011+('2011 inpatient total'!G10+'2011 outpatient total'!G10+'2011 GP and pharma total'!G10)/'2011 population'!G10</f>
        <v>734.62228698652427</v>
      </c>
      <c r="H10" s="11">
        <f>ave_other_primary_care_2011+('2011 inpatient total'!H10+'2011 outpatient total'!H10+'2011 GP and pharma total'!H10)/'2011 population'!H10</f>
        <v>685.07630479427064</v>
      </c>
      <c r="I10" s="96">
        <f>(D10*'2011 population'!D10+'2011 overall results'!E10*'2011 population'!E10+'2011 overall results'!F10*'2011 population'!F10+'2011 overall results'!G10*'2011 population'!G10+'2011 overall results'!H10*'2011 population'!H10)/SUM('2011 population'!D10:H10)</f>
        <v>791.04811641602009</v>
      </c>
      <c r="J10" s="11">
        <f>ave_other_primary_care_2011+('2011 inpatient total'!J10+'2011 outpatient total'!J10+'2011 GP and pharma total'!J10)/'2011 population'!J10</f>
        <v>1014.2922244092093</v>
      </c>
      <c r="K10" s="11">
        <f>ave_other_primary_care_2011+('2011 inpatient total'!K10+'2011 outpatient total'!K10+'2011 GP and pharma total'!K10)/'2011 population'!K10</f>
        <v>943.47188280856915</v>
      </c>
      <c r="L10" s="11">
        <f>ave_other_primary_care_2011+('2011 inpatient total'!L10+'2011 outpatient total'!L10+'2011 GP and pharma total'!L10)/'2011 population'!L10</f>
        <v>877.7628611137003</v>
      </c>
      <c r="M10" s="11">
        <f>ave_other_primary_care_2011+('2011 inpatient total'!M10+'2011 outpatient total'!M10+'2011 GP and pharma total'!M10)/'2011 population'!M10</f>
        <v>841.12640670774738</v>
      </c>
      <c r="N10" s="11">
        <f>ave_other_primary_care_2011+('2011 inpatient total'!N10+'2011 outpatient total'!N10+'2011 GP and pharma total'!N10)/'2011 population'!N10</f>
        <v>761.80249400725484</v>
      </c>
      <c r="O10" s="96">
        <f>(J10*'2011 population'!J10+'2011 overall results'!K10*'2011 population'!K10+'2011 overall results'!L10*'2011 population'!L10+'2011 overall results'!M10*'2011 population'!M10+'2011 overall results'!N10*'2011 population'!N10)/SUM('2011 population'!J10:N10)</f>
        <v>894.0443158786594</v>
      </c>
      <c r="P10" s="2">
        <f>(D10*'2011 population'!D10+'2011 overall results'!J10*'2011 population'!J10)/('2011 population'!D10+'2011 population'!J10)</f>
        <v>958.68022024316269</v>
      </c>
      <c r="Q10" s="2">
        <f>(E10*'2011 population'!E10+'2011 overall results'!K10*'2011 population'!K10)/('2011 population'!E10+'2011 population'!K10)</f>
        <v>888.93794136738734</v>
      </c>
      <c r="R10" s="2">
        <f>(F10*'2011 population'!F10+'2011 overall results'!L10*'2011 population'!L10)/('2011 population'!F10+'2011 population'!L10)</f>
        <v>826.38135120220977</v>
      </c>
      <c r="S10" s="2">
        <f>(G10*'2011 population'!G10+'2011 overall results'!M10*'2011 population'!M10)/('2011 population'!G10+'2011 population'!M10)</f>
        <v>788.92721531357529</v>
      </c>
      <c r="T10" s="2">
        <f>(H10*'2011 population'!H10+'2011 overall results'!N10*'2011 population'!N10)/('2011 population'!H10+'2011 population'!N10)</f>
        <v>724.42123666111968</v>
      </c>
      <c r="U10" s="56">
        <f>(I10*SUM('2011 population'!D10:H10)+'2011 overall results'!O10*SUM('2011 population'!J10:N10))/SUM('2011 population'!D10:N10)</f>
        <v>843.70846679180795</v>
      </c>
      <c r="W10" s="99">
        <f>H10*SUM('2011 population'!D10:H10)+'2011 overall results'!N10*SUM('2011 population'!J10:N10)</f>
        <v>439516367.97041214</v>
      </c>
      <c r="X10" s="1">
        <f>U10*SUM('2011 population'!D10:N10)</f>
        <v>511971578.44240379</v>
      </c>
    </row>
    <row r="11" spans="2:24" x14ac:dyDescent="0.25">
      <c r="B11">
        <v>7</v>
      </c>
      <c r="C11" s="67"/>
      <c r="D11" s="11">
        <f>ave_other_primary_care_2011+('2011 inpatient total'!D11+'2011 outpatient total'!D11+'2011 GP and pharma total'!D11)/'2011 population'!D11</f>
        <v>819.46481736160092</v>
      </c>
      <c r="E11" s="11">
        <f>ave_other_primary_care_2011+('2011 inpatient total'!E11+'2011 outpatient total'!E11+'2011 GP and pharma total'!E11)/'2011 population'!E11</f>
        <v>763.61183873243658</v>
      </c>
      <c r="F11" s="11">
        <f>ave_other_primary_care_2011+('2011 inpatient total'!F11+'2011 outpatient total'!F11+'2011 GP and pharma total'!F11)/'2011 population'!F11</f>
        <v>698.44107170420511</v>
      </c>
      <c r="G11" s="11">
        <f>ave_other_primary_care_2011+('2011 inpatient total'!G11+'2011 outpatient total'!G11+'2011 GP and pharma total'!G11)/'2011 population'!G11</f>
        <v>672.01266941245581</v>
      </c>
      <c r="H11" s="11">
        <f>ave_other_primary_care_2011+('2011 inpatient total'!H11+'2011 outpatient total'!H11+'2011 GP and pharma total'!H11)/'2011 population'!H11</f>
        <v>613.69396235939325</v>
      </c>
      <c r="I11" s="96">
        <f>(D11*'2011 population'!D11+'2011 overall results'!E11*'2011 population'!E11+'2011 overall results'!F11*'2011 population'!F11+'2011 overall results'!G11*'2011 population'!G11+'2011 overall results'!H11*'2011 population'!H11)/SUM('2011 population'!D11:H11)</f>
        <v>717.16499168901441</v>
      </c>
      <c r="J11" s="11">
        <f>ave_other_primary_care_2011+('2011 inpatient total'!J11+'2011 outpatient total'!J11+'2011 GP and pharma total'!J11)/'2011 population'!J11</f>
        <v>938.61118790624266</v>
      </c>
      <c r="K11" s="11">
        <f>ave_other_primary_care_2011+('2011 inpatient total'!K11+'2011 outpatient total'!K11+'2011 GP and pharma total'!K11)/'2011 population'!K11</f>
        <v>882.47452201680528</v>
      </c>
      <c r="L11" s="11">
        <f>ave_other_primary_care_2011+('2011 inpatient total'!L11+'2011 outpatient total'!L11+'2011 GP and pharma total'!L11)/'2011 population'!L11</f>
        <v>792.04225695777518</v>
      </c>
      <c r="M11" s="11">
        <f>ave_other_primary_care_2011+('2011 inpatient total'!M11+'2011 outpatient total'!M11+'2011 GP and pharma total'!M11)/'2011 population'!M11</f>
        <v>737.07392598725892</v>
      </c>
      <c r="N11" s="11">
        <f>ave_other_primary_care_2011+('2011 inpatient total'!N11+'2011 outpatient total'!N11+'2011 GP and pharma total'!N11)/'2011 population'!N11</f>
        <v>681.78815648147156</v>
      </c>
      <c r="O11" s="96">
        <f>(J11*'2011 population'!J11+'2011 overall results'!K11*'2011 population'!K11+'2011 overall results'!L11*'2011 population'!L11+'2011 overall results'!M11*'2011 population'!M11+'2011 overall results'!N11*'2011 population'!N11)/SUM('2011 population'!J11:N11)</f>
        <v>810.94654524126383</v>
      </c>
      <c r="P11" s="2">
        <f>(D11*'2011 population'!D11+'2011 overall results'!J11*'2011 population'!J11)/('2011 population'!D11+'2011 population'!J11)</f>
        <v>880.35874862745277</v>
      </c>
      <c r="Q11" s="2">
        <f>(E11*'2011 population'!E11+'2011 overall results'!K11*'2011 population'!K11)/('2011 population'!E11+'2011 population'!K11)</f>
        <v>824.38302307702941</v>
      </c>
      <c r="R11" s="2">
        <f>(F11*'2011 population'!F11+'2011 overall results'!L11*'2011 population'!L11)/('2011 population'!F11+'2011 population'!L11)</f>
        <v>746.44405109808145</v>
      </c>
      <c r="S11" s="2">
        <f>(G11*'2011 population'!G11+'2011 overall results'!M11*'2011 population'!M11)/('2011 population'!G11+'2011 population'!M11)</f>
        <v>705.40017275250534</v>
      </c>
      <c r="T11" s="2">
        <f>(H11*'2011 population'!H11+'2011 overall results'!N11*'2011 population'!N11)/('2011 population'!H11+'2011 population'!N11)</f>
        <v>648.5800596137924</v>
      </c>
      <c r="U11" s="56">
        <f>(I11*SUM('2011 population'!D11:H11)+'2011 overall results'!O11*SUM('2011 population'!J11:N11))/SUM('2011 population'!D11:N11)</f>
        <v>765.18891889353301</v>
      </c>
      <c r="W11" s="99">
        <f>H11*SUM('2011 population'!D11:H11)+'2011 overall results'!N11*SUM('2011 population'!J11:N11)</f>
        <v>388240687.33210653</v>
      </c>
      <c r="X11" s="1">
        <f>U11*SUM('2011 population'!D11:N11)</f>
        <v>458054329.87237114</v>
      </c>
    </row>
    <row r="12" spans="2:24" x14ac:dyDescent="0.25">
      <c r="B12">
        <v>8</v>
      </c>
      <c r="C12" s="67"/>
      <c r="D12" s="11">
        <f>ave_other_primary_care_2011+('2011 inpatient total'!D12+'2011 outpatient total'!D12+'2011 GP and pharma total'!D12)/'2011 population'!D12</f>
        <v>777.39862294855004</v>
      </c>
      <c r="E12" s="11">
        <f>ave_other_primary_care_2011+('2011 inpatient total'!E12+'2011 outpatient total'!E12+'2011 GP and pharma total'!E12)/'2011 population'!E12</f>
        <v>722.73545335934375</v>
      </c>
      <c r="F12" s="11">
        <f>ave_other_primary_care_2011+('2011 inpatient total'!F12+'2011 outpatient total'!F12+'2011 GP and pharma total'!F12)/'2011 population'!F12</f>
        <v>670.50210858540004</v>
      </c>
      <c r="G12" s="11">
        <f>ave_other_primary_care_2011+('2011 inpatient total'!G12+'2011 outpatient total'!G12+'2011 GP and pharma total'!G12)/'2011 population'!G12</f>
        <v>620.62215859799176</v>
      </c>
      <c r="H12" s="11">
        <f>ave_other_primary_care_2011+('2011 inpatient total'!H12+'2011 outpatient total'!H12+'2011 GP and pharma total'!H12)/'2011 population'!H12</f>
        <v>600.09312010364999</v>
      </c>
      <c r="I12" s="96">
        <f>(D12*'2011 population'!D12+'2011 overall results'!E12*'2011 population'!E12+'2011 overall results'!F12*'2011 population'!F12+'2011 overall results'!G12*'2011 population'!G12+'2011 overall results'!H12*'2011 population'!H12)/SUM('2011 population'!D12:H12)</f>
        <v>681.04365818357883</v>
      </c>
      <c r="J12" s="11">
        <f>ave_other_primary_care_2011+('2011 inpatient total'!J12+'2011 outpatient total'!J12+'2011 GP and pharma total'!J12)/'2011 population'!J12</f>
        <v>870.32577610163946</v>
      </c>
      <c r="K12" s="11">
        <f>ave_other_primary_care_2011+('2011 inpatient total'!K12+'2011 outpatient total'!K12+'2011 GP and pharma total'!K12)/'2011 population'!K12</f>
        <v>814.11642602274731</v>
      </c>
      <c r="L12" s="11">
        <f>ave_other_primary_care_2011+('2011 inpatient total'!L12+'2011 outpatient total'!L12+'2011 GP and pharma total'!L12)/'2011 population'!L12</f>
        <v>751.9927851960822</v>
      </c>
      <c r="M12" s="11">
        <f>ave_other_primary_care_2011+('2011 inpatient total'!M12+'2011 outpatient total'!M12+'2011 GP and pharma total'!M12)/'2011 population'!M12</f>
        <v>691.06243475855183</v>
      </c>
      <c r="N12" s="11">
        <f>ave_other_primary_care_2011+('2011 inpatient total'!N12+'2011 outpatient total'!N12+'2011 GP and pharma total'!N12)/'2011 population'!N12</f>
        <v>639.27857134254918</v>
      </c>
      <c r="O12" s="96">
        <f>(J12*'2011 population'!J12+'2011 overall results'!K12*'2011 population'!K12+'2011 overall results'!L12*'2011 population'!L12+'2011 overall results'!M12*'2011 population'!M12+'2011 overall results'!N12*'2011 population'!N12)/SUM('2011 population'!J12:N12)</f>
        <v>756.46796677213399</v>
      </c>
      <c r="P12" s="2">
        <f>(D12*'2011 population'!D12+'2011 overall results'!J12*'2011 population'!J12)/('2011 population'!D12+'2011 population'!J12)</f>
        <v>825.19188337419234</v>
      </c>
      <c r="Q12" s="2">
        <f>(E12*'2011 population'!E12+'2011 overall results'!K12*'2011 population'!K12)/('2011 population'!E12+'2011 population'!K12)</f>
        <v>769.7240990624291</v>
      </c>
      <c r="R12" s="2">
        <f>(F12*'2011 population'!F12+'2011 overall results'!L12*'2011 population'!L12)/('2011 population'!F12+'2011 population'!L12)</f>
        <v>712.28848001992503</v>
      </c>
      <c r="S12" s="2">
        <f>(G12*'2011 population'!G12+'2011 overall results'!M12*'2011 population'!M12)/('2011 population'!G12+'2011 population'!M12)</f>
        <v>656.59972954781779</v>
      </c>
      <c r="T12" s="2">
        <f>(H12*'2011 population'!H12+'2011 overall results'!N12*'2011 population'!N12)/('2011 population'!H12+'2011 population'!N12)</f>
        <v>620.2173856598522</v>
      </c>
      <c r="U12" s="56">
        <f>(I12*SUM('2011 population'!D12:H12)+'2011 overall results'!O12*SUM('2011 population'!J12:N12))/SUM('2011 population'!D12:N12)</f>
        <v>719.75064192116213</v>
      </c>
      <c r="W12" s="99">
        <f>H12*SUM('2011 population'!D12:H12)+'2011 overall results'!N12*SUM('2011 population'!J12:N12)</f>
        <v>358397770.54904187</v>
      </c>
      <c r="X12" s="1">
        <f>U12*SUM('2011 population'!D12:N12)</f>
        <v>415923742.94826579</v>
      </c>
    </row>
    <row r="13" spans="2:24" x14ac:dyDescent="0.25">
      <c r="B13">
        <v>9</v>
      </c>
      <c r="C13" s="67"/>
      <c r="D13" s="11">
        <f>ave_other_primary_care_2011+('2011 inpatient total'!D13+'2011 outpatient total'!D13+'2011 GP and pharma total'!D13)/'2011 population'!D13</f>
        <v>757.41335445848995</v>
      </c>
      <c r="E13" s="11">
        <f>ave_other_primary_care_2011+('2011 inpatient total'!E13+'2011 outpatient total'!E13+'2011 GP and pharma total'!E13)/'2011 population'!E13</f>
        <v>721.59174016921088</v>
      </c>
      <c r="F13" s="11">
        <f>ave_other_primary_care_2011+('2011 inpatient total'!F13+'2011 outpatient total'!F13+'2011 GP and pharma total'!F13)/'2011 population'!F13</f>
        <v>633.63688489970116</v>
      </c>
      <c r="G13" s="11">
        <f>ave_other_primary_care_2011+('2011 inpatient total'!G13+'2011 outpatient total'!G13+'2011 GP and pharma total'!G13)/'2011 population'!G13</f>
        <v>594.10283330907748</v>
      </c>
      <c r="H13" s="11">
        <f>ave_other_primary_care_2011+('2011 inpatient total'!H13+'2011 outpatient total'!H13+'2011 GP and pharma total'!H13)/'2011 population'!H13</f>
        <v>578.26219298320405</v>
      </c>
      <c r="I13" s="96">
        <f>(D13*'2011 population'!D13+'2011 overall results'!E13*'2011 population'!E13+'2011 overall results'!F13*'2011 population'!F13+'2011 overall results'!G13*'2011 population'!G13+'2011 overall results'!H13*'2011 population'!H13)/SUM('2011 population'!D13:H13)</f>
        <v>659.32780820435119</v>
      </c>
      <c r="J13" s="11">
        <f>ave_other_primary_care_2011+('2011 inpatient total'!J13+'2011 outpatient total'!J13+'2011 GP and pharma total'!J13)/'2011 population'!J13</f>
        <v>864.18313306161576</v>
      </c>
      <c r="K13" s="11">
        <f>ave_other_primary_care_2011+('2011 inpatient total'!K13+'2011 outpatient total'!K13+'2011 GP and pharma total'!K13)/'2011 population'!K13</f>
        <v>768.44724685473886</v>
      </c>
      <c r="L13" s="11">
        <f>ave_other_primary_care_2011+('2011 inpatient total'!L13+'2011 outpatient total'!L13+'2011 GP and pharma total'!L13)/'2011 population'!L13</f>
        <v>716.39274773614875</v>
      </c>
      <c r="M13" s="11">
        <f>ave_other_primary_care_2011+('2011 inpatient total'!M13+'2011 outpatient total'!M13+'2011 GP and pharma total'!M13)/'2011 population'!M13</f>
        <v>647.44940521332251</v>
      </c>
      <c r="N13" s="11">
        <f>ave_other_primary_care_2011+('2011 inpatient total'!N13+'2011 outpatient total'!N13+'2011 GP and pharma total'!N13)/'2011 population'!N13</f>
        <v>623.8588616578653</v>
      </c>
      <c r="O13" s="96">
        <f>(J13*'2011 population'!J13+'2011 overall results'!K13*'2011 population'!K13+'2011 overall results'!L13*'2011 population'!L13+'2011 overall results'!M13*'2011 population'!M13+'2011 overall results'!N13*'2011 population'!N13)/SUM('2011 population'!J13:N13)</f>
        <v>726.94755042517227</v>
      </c>
      <c r="P13" s="2">
        <f>(D13*'2011 population'!D13+'2011 overall results'!J13*'2011 population'!J13)/('2011 population'!D13+'2011 population'!J13)</f>
        <v>811.79955072569453</v>
      </c>
      <c r="Q13" s="2">
        <f>(E13*'2011 population'!E13+'2011 overall results'!K13*'2011 population'!K13)/('2011 population'!E13+'2011 population'!K13)</f>
        <v>745.56093222091772</v>
      </c>
      <c r="R13" s="2">
        <f>(F13*'2011 population'!F13+'2011 overall results'!L13*'2011 population'!L13)/('2011 population'!F13+'2011 population'!L13)</f>
        <v>675.68945001473332</v>
      </c>
      <c r="S13" s="2">
        <f>(G13*'2011 population'!G13+'2011 overall results'!M13*'2011 population'!M13)/('2011 population'!G13+'2011 population'!M13)</f>
        <v>621.30946410888885</v>
      </c>
      <c r="T13" s="2">
        <f>(H13*'2011 population'!H13+'2011 overall results'!N13*'2011 population'!N13)/('2011 population'!H13+'2011 population'!N13)</f>
        <v>601.68995900301172</v>
      </c>
      <c r="U13" s="56">
        <f>(I13*SUM('2011 population'!D13:H13)+'2011 overall results'!O13*SUM('2011 population'!J13:N13))/SUM('2011 population'!D13:N13)</f>
        <v>693.85532901345641</v>
      </c>
      <c r="W13" s="99">
        <f>H13*SUM('2011 population'!D13:H13)+'2011 overall results'!N13*SUM('2011 population'!J13:N13)</f>
        <v>337216793.08826184</v>
      </c>
      <c r="X13" s="1">
        <f>U13*SUM('2011 population'!D13:N13)</f>
        <v>388964889.61500847</v>
      </c>
    </row>
    <row r="14" spans="2:24" x14ac:dyDescent="0.25">
      <c r="B14">
        <v>10</v>
      </c>
      <c r="C14" s="67"/>
      <c r="D14" s="11">
        <f>ave_other_primary_care_2011+('2011 inpatient total'!D14+'2011 outpatient total'!D14+'2011 GP and pharma total'!D14)/'2011 population'!D14</f>
        <v>766.08383826900581</v>
      </c>
      <c r="E14" s="11">
        <f>ave_other_primary_care_2011+('2011 inpatient total'!E14+'2011 outpatient total'!E14+'2011 GP and pharma total'!E14)/'2011 population'!E14</f>
        <v>703.37126963620392</v>
      </c>
      <c r="F14" s="11">
        <f>ave_other_primary_care_2011+('2011 inpatient total'!F14+'2011 outpatient total'!F14+'2011 GP and pharma total'!F14)/'2011 population'!F14</f>
        <v>679.49703275087711</v>
      </c>
      <c r="G14" s="11">
        <f>ave_other_primary_care_2011+('2011 inpatient total'!G14+'2011 outpatient total'!G14+'2011 GP and pharma total'!G14)/'2011 population'!G14</f>
        <v>607.86980794616966</v>
      </c>
      <c r="H14" s="11">
        <f>ave_other_primary_care_2011+('2011 inpatient total'!H14+'2011 outpatient total'!H14+'2011 GP and pharma total'!H14)/'2011 population'!H14</f>
        <v>562.29611740379437</v>
      </c>
      <c r="I14" s="96">
        <f>(D14*'2011 population'!D14+'2011 overall results'!E14*'2011 population'!E14+'2011 overall results'!F14*'2011 population'!F14+'2011 overall results'!G14*'2011 population'!G14+'2011 overall results'!H14*'2011 population'!H14)/SUM('2011 population'!D14:H14)</f>
        <v>663.77106606316465</v>
      </c>
      <c r="J14" s="11">
        <f>ave_other_primary_care_2011+('2011 inpatient total'!J14+'2011 outpatient total'!J14+'2011 GP and pharma total'!J14)/'2011 population'!J14</f>
        <v>855.12404933967991</v>
      </c>
      <c r="K14" s="11">
        <f>ave_other_primary_care_2011+('2011 inpatient total'!K14+'2011 outpatient total'!K14+'2011 GP and pharma total'!K14)/'2011 population'!K14</f>
        <v>782.97367991780015</v>
      </c>
      <c r="L14" s="11">
        <f>ave_other_primary_care_2011+('2011 inpatient total'!L14+'2011 outpatient total'!L14+'2011 GP and pharma total'!L14)/'2011 population'!L14</f>
        <v>688.10085484202898</v>
      </c>
      <c r="M14" s="11">
        <f>ave_other_primary_care_2011+('2011 inpatient total'!M14+'2011 outpatient total'!M14+'2011 GP and pharma total'!M14)/'2011 population'!M14</f>
        <v>643.11079161625241</v>
      </c>
      <c r="N14" s="11">
        <f>ave_other_primary_care_2011+('2011 inpatient total'!N14+'2011 outpatient total'!N14+'2011 GP and pharma total'!N14)/'2011 population'!N14</f>
        <v>598.6144548551764</v>
      </c>
      <c r="O14" s="96">
        <f>(J14*'2011 population'!J14+'2011 overall results'!K14*'2011 population'!K14+'2011 overall results'!L14*'2011 population'!L14+'2011 overall results'!M14*'2011 population'!M14+'2011 overall results'!N14*'2011 population'!N14)/SUM('2011 population'!J14:N14)</f>
        <v>713.85378060153982</v>
      </c>
      <c r="P14" s="2">
        <f>(D14*'2011 population'!D14+'2011 overall results'!J14*'2011 population'!J14)/('2011 population'!D14+'2011 population'!J14)</f>
        <v>811.29864432402951</v>
      </c>
      <c r="Q14" s="2">
        <f>(E14*'2011 population'!E14+'2011 overall results'!K14*'2011 population'!K14)/('2011 population'!E14+'2011 population'!K14)</f>
        <v>743.68139538446167</v>
      </c>
      <c r="R14" s="2">
        <f>(F14*'2011 population'!F14+'2011 overall results'!L14*'2011 population'!L14)/('2011 population'!F14+'2011 population'!L14)</f>
        <v>683.89582864711883</v>
      </c>
      <c r="S14" s="2">
        <f>(G14*'2011 population'!G14+'2011 overall results'!M14*'2011 population'!M14)/('2011 population'!G14+'2011 population'!M14)</f>
        <v>625.80830244968354</v>
      </c>
      <c r="T14" s="2">
        <f>(H14*'2011 population'!H14+'2011 overall results'!N14*'2011 population'!N14)/('2011 population'!H14+'2011 population'!N14)</f>
        <v>580.86963789675042</v>
      </c>
      <c r="U14" s="56">
        <f>(I14*SUM('2011 population'!D14:H14)+'2011 overall results'!O14*SUM('2011 population'!J14:N14))/SUM('2011 population'!D14:N14)</f>
        <v>689.27287971165777</v>
      </c>
      <c r="W14" s="99">
        <f>H14*SUM('2011 population'!D14:H14)+'2011 overall results'!N14*SUM('2011 population'!J14:N14)</f>
        <v>324762216.7390064</v>
      </c>
      <c r="X14" s="1">
        <f>U14*SUM('2011 population'!D14:N14)</f>
        <v>385423473.23988652</v>
      </c>
    </row>
    <row r="15" spans="2:24" x14ac:dyDescent="0.25">
      <c r="B15">
        <v>11</v>
      </c>
      <c r="C15" s="67"/>
      <c r="D15" s="11">
        <f>ave_other_primary_care_2011+('2011 inpatient total'!D15+'2011 outpatient total'!D15+'2011 GP and pharma total'!D15)/'2011 population'!D15</f>
        <v>778.51506348156579</v>
      </c>
      <c r="E15" s="11">
        <f>ave_other_primary_care_2011+('2011 inpatient total'!E15+'2011 outpatient total'!E15+'2011 GP and pharma total'!E15)/'2011 population'!E15</f>
        <v>746.09367894663671</v>
      </c>
      <c r="F15" s="11">
        <f>ave_other_primary_care_2011+('2011 inpatient total'!F15+'2011 outpatient total'!F15+'2011 GP and pharma total'!F15)/'2011 population'!F15</f>
        <v>671.67538328295211</v>
      </c>
      <c r="G15" s="11">
        <f>ave_other_primary_care_2011+('2011 inpatient total'!G15+'2011 outpatient total'!G15+'2011 GP and pharma total'!G15)/'2011 population'!G15</f>
        <v>622.61422883439229</v>
      </c>
      <c r="H15" s="11">
        <f>ave_other_primary_care_2011+('2011 inpatient total'!H15+'2011 outpatient total'!H15+'2011 GP and pharma total'!H15)/'2011 population'!H15</f>
        <v>593.85028895125038</v>
      </c>
      <c r="I15" s="96">
        <f>(D15*'2011 population'!D15+'2011 overall results'!E15*'2011 population'!E15+'2011 overall results'!F15*'2011 population'!F15+'2011 overall results'!G15*'2011 population'!G15+'2011 overall results'!H15*'2011 population'!H15)/SUM('2011 population'!D15:H15)</f>
        <v>681.95849720332149</v>
      </c>
      <c r="J15" s="11">
        <f>ave_other_primary_care_2011+('2011 inpatient total'!J15+'2011 outpatient total'!J15+'2011 GP and pharma total'!J15)/'2011 population'!J15</f>
        <v>853.15067473584861</v>
      </c>
      <c r="K15" s="11">
        <f>ave_other_primary_care_2011+('2011 inpatient total'!K15+'2011 outpatient total'!K15+'2011 GP and pharma total'!K15)/'2011 population'!K15</f>
        <v>780.68784717474011</v>
      </c>
      <c r="L15" s="11">
        <f>ave_other_primary_care_2011+('2011 inpatient total'!L15+'2011 outpatient total'!L15+'2011 GP and pharma total'!L15)/'2011 population'!L15</f>
        <v>721.53092773235448</v>
      </c>
      <c r="M15" s="11">
        <f>ave_other_primary_care_2011+('2011 inpatient total'!M15+'2011 outpatient total'!M15+'2011 GP and pharma total'!M15)/'2011 population'!M15</f>
        <v>659.49733471956995</v>
      </c>
      <c r="N15" s="11">
        <f>ave_other_primary_care_2011+('2011 inpatient total'!N15+'2011 outpatient total'!N15+'2011 GP and pharma total'!N15)/'2011 population'!N15</f>
        <v>626.96839164835217</v>
      </c>
      <c r="O15" s="96">
        <f>(J15*'2011 population'!J15+'2011 overall results'!K15*'2011 population'!K15+'2011 overall results'!L15*'2011 population'!L15+'2011 overall results'!M15*'2011 population'!M15+'2011 overall results'!N15*'2011 population'!N15)/SUM('2011 population'!J15:N15)</f>
        <v>727.64908158371702</v>
      </c>
      <c r="P15" s="2">
        <f>(D15*'2011 population'!D15+'2011 overall results'!J15*'2011 population'!J15)/('2011 population'!D15+'2011 population'!J15)</f>
        <v>816.57778582808453</v>
      </c>
      <c r="Q15" s="2">
        <f>(E15*'2011 population'!E15+'2011 overall results'!K15*'2011 population'!K15)/('2011 population'!E15+'2011 population'!K15)</f>
        <v>763.76515327263917</v>
      </c>
      <c r="R15" s="2">
        <f>(F15*'2011 population'!F15+'2011 overall results'!L15*'2011 population'!L15)/('2011 population'!F15+'2011 population'!L15)</f>
        <v>697.18160592917809</v>
      </c>
      <c r="S15" s="2">
        <f>(G15*'2011 population'!G15+'2011 overall results'!M15*'2011 population'!M15)/('2011 population'!G15+'2011 population'!M15)</f>
        <v>641.49675105630718</v>
      </c>
      <c r="T15" s="2">
        <f>(H15*'2011 population'!H15+'2011 overall results'!N15*'2011 population'!N15)/('2011 population'!H15+'2011 population'!N15)</f>
        <v>610.85623690561272</v>
      </c>
      <c r="U15" s="56">
        <f>(I15*SUM('2011 population'!D15:H15)+'2011 overall results'!O15*SUM('2011 population'!J15:N15))/SUM('2011 population'!D15:N15)</f>
        <v>705.33348654697738</v>
      </c>
      <c r="W15" s="99">
        <f>H15*SUM('2011 population'!D15:H15)+'2011 overall results'!N15*SUM('2011 population'!J15:N15)</f>
        <v>350096937.1028235</v>
      </c>
      <c r="X15" s="1">
        <f>U15*SUM('2011 population'!D15:N15)</f>
        <v>404285869.15294266</v>
      </c>
    </row>
    <row r="16" spans="2:24" x14ac:dyDescent="0.25">
      <c r="B16">
        <v>12</v>
      </c>
      <c r="C16" s="67"/>
      <c r="D16" s="11">
        <f>ave_other_primary_care_2011+('2011 inpatient total'!D16+'2011 outpatient total'!D16+'2011 GP and pharma total'!D16)/'2011 population'!D16</f>
        <v>791.16136205775831</v>
      </c>
      <c r="E16" s="11">
        <f>ave_other_primary_care_2011+('2011 inpatient total'!E16+'2011 outpatient total'!E16+'2011 GP and pharma total'!E16)/'2011 population'!E16</f>
        <v>762.45330285324349</v>
      </c>
      <c r="F16" s="11">
        <f>ave_other_primary_care_2011+('2011 inpatient total'!F16+'2011 outpatient total'!F16+'2011 GP and pharma total'!F16)/'2011 population'!F16</f>
        <v>702.42039888029376</v>
      </c>
      <c r="G16" s="11">
        <f>ave_other_primary_care_2011+('2011 inpatient total'!G16+'2011 outpatient total'!G16+'2011 GP and pharma total'!G16)/'2011 population'!G16</f>
        <v>680.78037128715698</v>
      </c>
      <c r="H16" s="11">
        <f>ave_other_primary_care_2011+('2011 inpatient total'!H16+'2011 outpatient total'!H16+'2011 GP and pharma total'!H16)/'2011 population'!H16</f>
        <v>634.94190975223171</v>
      </c>
      <c r="I16" s="96">
        <f>(D16*'2011 population'!D16+'2011 overall results'!E16*'2011 population'!E16+'2011 overall results'!F16*'2011 population'!F16+'2011 overall results'!G16*'2011 population'!G16+'2011 overall results'!H16*'2011 population'!H16)/SUM('2011 population'!D16:H16)</f>
        <v>713.47074539987909</v>
      </c>
      <c r="J16" s="11">
        <f>ave_other_primary_care_2011+('2011 inpatient total'!J16+'2011 outpatient total'!J16+'2011 GP and pharma total'!J16)/'2011 population'!J16</f>
        <v>871.16331987366948</v>
      </c>
      <c r="K16" s="11">
        <f>ave_other_primary_care_2011+('2011 inpatient total'!K16+'2011 outpatient total'!K16+'2011 GP and pharma total'!K16)/'2011 population'!K16</f>
        <v>826.57342592359214</v>
      </c>
      <c r="L16" s="11">
        <f>ave_other_primary_care_2011+('2011 inpatient total'!L16+'2011 outpatient total'!L16+'2011 GP and pharma total'!L16)/'2011 population'!L16</f>
        <v>752.02844436136763</v>
      </c>
      <c r="M16" s="11">
        <f>ave_other_primary_care_2011+('2011 inpatient total'!M16+'2011 outpatient total'!M16+'2011 GP and pharma total'!M16)/'2011 population'!M16</f>
        <v>702.42817209422697</v>
      </c>
      <c r="N16" s="11">
        <f>ave_other_primary_care_2011+('2011 inpatient total'!N16+'2011 outpatient total'!N16+'2011 GP and pharma total'!N16)/'2011 population'!N16</f>
        <v>654.09292631937319</v>
      </c>
      <c r="O16" s="96">
        <f>(J16*'2011 population'!J16+'2011 overall results'!K16*'2011 population'!K16+'2011 overall results'!L16*'2011 population'!L16+'2011 overall results'!M16*'2011 population'!M16+'2011 overall results'!N16*'2011 population'!N16)/SUM('2011 population'!J16:N16)</f>
        <v>759.79678937516996</v>
      </c>
      <c r="P16" s="2">
        <f>(D16*'2011 population'!D16+'2011 overall results'!J16*'2011 population'!J16)/('2011 population'!D16+'2011 population'!J16)</f>
        <v>832.09492785099303</v>
      </c>
      <c r="Q16" s="2">
        <f>(E16*'2011 population'!E16+'2011 overall results'!K16*'2011 population'!K16)/('2011 population'!E16+'2011 population'!K16)</f>
        <v>795.1470285931523</v>
      </c>
      <c r="R16" s="2">
        <f>(F16*'2011 population'!F16+'2011 overall results'!L16*'2011 population'!L16)/('2011 population'!F16+'2011 population'!L16)</f>
        <v>727.73547140798973</v>
      </c>
      <c r="S16" s="2">
        <f>(G16*'2011 population'!G16+'2011 overall results'!M16*'2011 population'!M16)/('2011 population'!G16+'2011 population'!M16)</f>
        <v>691.90339649451164</v>
      </c>
      <c r="T16" s="2">
        <f>(H16*'2011 population'!H16+'2011 overall results'!N16*'2011 population'!N16)/('2011 population'!H16+'2011 population'!N16)</f>
        <v>644.77184101464809</v>
      </c>
      <c r="U16" s="56">
        <f>(I16*SUM('2011 population'!D16:H16)+'2011 overall results'!O16*SUM('2011 population'!J16:N16))/SUM('2011 population'!D16:N16)</f>
        <v>737.18239876106463</v>
      </c>
      <c r="W16" s="99">
        <f>H16*SUM('2011 population'!D16:H16)+'2011 overall results'!N16*SUM('2011 population'!J16:N16)</f>
        <v>379105088.28699088</v>
      </c>
      <c r="X16" s="1">
        <f>U16*SUM('2011 population'!D16:N16)</f>
        <v>433458090.19471467</v>
      </c>
    </row>
    <row r="17" spans="2:24" x14ac:dyDescent="0.25">
      <c r="B17">
        <v>13</v>
      </c>
      <c r="C17" s="67"/>
      <c r="D17" s="11">
        <f>ave_other_primary_care_2011+('2011 inpatient total'!D17+'2011 outpatient total'!D17+'2011 GP and pharma total'!D17)/'2011 population'!D17</f>
        <v>838.66049036943775</v>
      </c>
      <c r="E17" s="11">
        <f>ave_other_primary_care_2011+('2011 inpatient total'!E17+'2011 outpatient total'!E17+'2011 GP and pharma total'!E17)/'2011 population'!E17</f>
        <v>793.38212101186161</v>
      </c>
      <c r="F17" s="11">
        <f>ave_other_primary_care_2011+('2011 inpatient total'!F17+'2011 outpatient total'!F17+'2011 GP and pharma total'!F17)/'2011 population'!F17</f>
        <v>785.31408547251567</v>
      </c>
      <c r="G17" s="11">
        <f>ave_other_primary_care_2011+('2011 inpatient total'!G17+'2011 outpatient total'!G17+'2011 GP and pharma total'!G17)/'2011 population'!G17</f>
        <v>738.37794059827843</v>
      </c>
      <c r="H17" s="11">
        <f>ave_other_primary_care_2011+('2011 inpatient total'!H17+'2011 outpatient total'!H17+'2011 GP and pharma total'!H17)/'2011 population'!H17</f>
        <v>704.83945388042753</v>
      </c>
      <c r="I17" s="96">
        <f>(D17*'2011 population'!D17+'2011 overall results'!E17*'2011 population'!E17+'2011 overall results'!F17*'2011 population'!F17+'2011 overall results'!G17*'2011 population'!G17+'2011 overall results'!H17*'2011 population'!H17)/SUM('2011 population'!D17:H17)</f>
        <v>771.44432341831396</v>
      </c>
      <c r="J17" s="11">
        <f>ave_other_primary_care_2011+('2011 inpatient total'!J17+'2011 outpatient total'!J17+'2011 GP and pharma total'!J17)/'2011 population'!J17</f>
        <v>921.51748669551841</v>
      </c>
      <c r="K17" s="11">
        <f>ave_other_primary_care_2011+('2011 inpatient total'!K17+'2011 outpatient total'!K17+'2011 GP and pharma total'!K17)/'2011 population'!K17</f>
        <v>880.45788291658835</v>
      </c>
      <c r="L17" s="11">
        <f>ave_other_primary_care_2011+('2011 inpatient total'!L17+'2011 outpatient total'!L17+'2011 GP and pharma total'!L17)/'2011 population'!L17</f>
        <v>794.17679961229351</v>
      </c>
      <c r="M17" s="11">
        <f>ave_other_primary_care_2011+('2011 inpatient total'!M17+'2011 outpatient total'!M17+'2011 GP and pharma total'!M17)/'2011 population'!M17</f>
        <v>769.12001784998972</v>
      </c>
      <c r="N17" s="11">
        <f>ave_other_primary_care_2011+('2011 inpatient total'!N17+'2011 outpatient total'!N17+'2011 GP and pharma total'!N17)/'2011 population'!N17</f>
        <v>696.1293772526584</v>
      </c>
      <c r="O17" s="96">
        <f>(J17*'2011 population'!J17+'2011 overall results'!K17*'2011 population'!K17+'2011 overall results'!L17*'2011 population'!L17+'2011 overall results'!M17*'2011 population'!M17+'2011 overall results'!N17*'2011 population'!N17)/SUM('2011 population'!J17:N17)</f>
        <v>810.59329979512552</v>
      </c>
      <c r="P17" s="2">
        <f>(D17*'2011 population'!D17+'2011 overall results'!J17*'2011 population'!J17)/('2011 population'!D17+'2011 population'!J17)</f>
        <v>880.99236206953412</v>
      </c>
      <c r="Q17" s="2">
        <f>(E17*'2011 population'!E17+'2011 overall results'!K17*'2011 population'!K17)/('2011 population'!E17+'2011 population'!K17)</f>
        <v>837.50866783164099</v>
      </c>
      <c r="R17" s="2">
        <f>(F17*'2011 population'!F17+'2011 overall results'!L17*'2011 population'!L17)/('2011 population'!F17+'2011 population'!L17)</f>
        <v>789.84529581455672</v>
      </c>
      <c r="S17" s="2">
        <f>(G17*'2011 population'!G17+'2011 overall results'!M17*'2011 population'!M17)/('2011 population'!G17+'2011 population'!M17)</f>
        <v>754.05119143489696</v>
      </c>
      <c r="T17" s="2">
        <f>(H17*'2011 population'!H17+'2011 overall results'!N17*'2011 population'!N17)/('2011 population'!H17+'2011 population'!N17)</f>
        <v>700.35202711132445</v>
      </c>
      <c r="U17" s="56">
        <f>(I17*SUM('2011 population'!D17:H17)+'2011 overall results'!O17*SUM('2011 population'!J17:N17))/SUM('2011 population'!D17:N17)</f>
        <v>791.4459579512544</v>
      </c>
      <c r="W17" s="99">
        <f>H17*SUM('2011 population'!D17:H17)+'2011 overall results'!N17*SUM('2011 population'!J17:N17)</f>
        <v>419176041.07204098</v>
      </c>
      <c r="X17" s="1">
        <f>U17*SUM('2011 population'!D17:N17)</f>
        <v>473672491.37424624</v>
      </c>
    </row>
    <row r="18" spans="2:24" x14ac:dyDescent="0.25">
      <c r="B18">
        <v>14</v>
      </c>
      <c r="C18" s="67"/>
      <c r="D18" s="11">
        <f>ave_other_primary_care_2011+('2011 inpatient total'!D18+'2011 outpatient total'!D18+'2011 GP and pharma total'!D18)/'2011 population'!D18</f>
        <v>880.89972444639682</v>
      </c>
      <c r="E18" s="11">
        <f>ave_other_primary_care_2011+('2011 inpatient total'!E18+'2011 outpatient total'!E18+'2011 GP and pharma total'!E18)/'2011 population'!E18</f>
        <v>892.05699139178819</v>
      </c>
      <c r="F18" s="11">
        <f>ave_other_primary_care_2011+('2011 inpatient total'!F18+'2011 outpatient total'!F18+'2011 GP and pharma total'!F18)/'2011 population'!F18</f>
        <v>872.13509551734455</v>
      </c>
      <c r="G18" s="11">
        <f>ave_other_primary_care_2011+('2011 inpatient total'!G18+'2011 outpatient total'!G18+'2011 GP and pharma total'!G18)/'2011 population'!G18</f>
        <v>808.23967633781297</v>
      </c>
      <c r="H18" s="11">
        <f>ave_other_primary_care_2011+('2011 inpatient total'!H18+'2011 outpatient total'!H18+'2011 GP and pharma total'!H18)/'2011 population'!H18</f>
        <v>767.15111720761502</v>
      </c>
      <c r="I18" s="96">
        <f>(D18*'2011 population'!D18+'2011 overall results'!E18*'2011 population'!E18+'2011 overall results'!F18*'2011 population'!F18+'2011 overall results'!G18*'2011 population'!G18+'2011 overall results'!H18*'2011 population'!H18)/SUM('2011 population'!D18:H18)</f>
        <v>842.86827681356306</v>
      </c>
      <c r="J18" s="11">
        <f>ave_other_primary_care_2011+('2011 inpatient total'!J18+'2011 outpatient total'!J18+'2011 GP and pharma total'!J18)/'2011 population'!J18</f>
        <v>939.4176587127896</v>
      </c>
      <c r="K18" s="11">
        <f>ave_other_primary_care_2011+('2011 inpatient total'!K18+'2011 outpatient total'!K18+'2011 GP and pharma total'!K18)/'2011 population'!K18</f>
        <v>886.95921155921224</v>
      </c>
      <c r="L18" s="11">
        <f>ave_other_primary_care_2011+('2011 inpatient total'!L18+'2011 outpatient total'!L18+'2011 GP and pharma total'!L18)/'2011 population'!L18</f>
        <v>841.87889901757478</v>
      </c>
      <c r="M18" s="11">
        <f>ave_other_primary_care_2011+('2011 inpatient total'!M18+'2011 outpatient total'!M18+'2011 GP and pharma total'!M18)/'2011 population'!M18</f>
        <v>791.9273866358543</v>
      </c>
      <c r="N18" s="11">
        <f>ave_other_primary_care_2011+('2011 inpatient total'!N18+'2011 outpatient total'!N18+'2011 GP and pharma total'!N18)/'2011 population'!N18</f>
        <v>733.02951264462445</v>
      </c>
      <c r="O18" s="96">
        <f>(J18*'2011 population'!J18+'2011 overall results'!K18*'2011 population'!K18+'2011 overall results'!L18*'2011 population'!L18+'2011 overall results'!M18*'2011 population'!M18+'2011 overall results'!N18*'2011 population'!N18)/SUM('2011 population'!J18:N18)</f>
        <v>836.88626003955994</v>
      </c>
      <c r="P18" s="2">
        <f>(D18*'2011 population'!D18+'2011 overall results'!J18*'2011 population'!J18)/('2011 population'!D18+'2011 population'!J18)</f>
        <v>910.67202281703135</v>
      </c>
      <c r="Q18" s="2">
        <f>(E18*'2011 population'!E18+'2011 overall results'!K18*'2011 population'!K18)/('2011 population'!E18+'2011 population'!K18)</f>
        <v>889.475476979924</v>
      </c>
      <c r="R18" s="2">
        <f>(F18*'2011 population'!F18+'2011 overall results'!L18*'2011 population'!L18)/('2011 population'!F18+'2011 population'!L18)</f>
        <v>856.63328071202602</v>
      </c>
      <c r="S18" s="2">
        <f>(G18*'2011 population'!G18+'2011 overall results'!M18*'2011 population'!M18)/('2011 population'!G18+'2011 population'!M18)</f>
        <v>799.85922015977246</v>
      </c>
      <c r="T18" s="2">
        <f>(H18*'2011 population'!H18+'2011 overall results'!N18*'2011 population'!N18)/('2011 population'!H18+'2011 population'!N18)</f>
        <v>749.4764898301446</v>
      </c>
      <c r="U18" s="56">
        <f>(I18*SUM('2011 population'!D18:H18)+'2011 overall results'!O18*SUM('2011 population'!J18:N18))/SUM('2011 population'!D18:N18)</f>
        <v>839.80565361799847</v>
      </c>
      <c r="W18" s="99">
        <f>H18*SUM('2011 population'!D18:H18)+'2011 overall results'!N18*SUM('2011 population'!J18:N18)</f>
        <v>460234918.23261368</v>
      </c>
      <c r="X18" s="1">
        <f>U18*SUM('2011 population'!D18:N18)</f>
        <v>515562569.39566457</v>
      </c>
    </row>
    <row r="19" spans="2:24" x14ac:dyDescent="0.25">
      <c r="B19">
        <v>15</v>
      </c>
      <c r="C19" s="67"/>
      <c r="D19" s="11">
        <f>ave_other_primary_care_2011+('2011 inpatient total'!D19+'2011 outpatient total'!D19+'2011 GP and pharma total'!D19)/'2011 population'!D19</f>
        <v>1034.3395765797109</v>
      </c>
      <c r="E19" s="11">
        <f>ave_other_primary_care_2011+('2011 inpatient total'!E19+'2011 outpatient total'!E19+'2011 GP and pharma total'!E19)/'2011 population'!E19</f>
        <v>965.83079767540187</v>
      </c>
      <c r="F19" s="11">
        <f>ave_other_primary_care_2011+('2011 inpatient total'!F19+'2011 outpatient total'!F19+'2011 GP and pharma total'!F19)/'2011 population'!F19</f>
        <v>952.47113734562356</v>
      </c>
      <c r="G19" s="11">
        <f>ave_other_primary_care_2011+('2011 inpatient total'!G19+'2011 outpatient total'!G19+'2011 GP and pharma total'!G19)/'2011 population'!G19</f>
        <v>881.87866467811841</v>
      </c>
      <c r="H19" s="11">
        <f>ave_other_primary_care_2011+('2011 inpatient total'!H19+'2011 outpatient total'!H19+'2011 GP and pharma total'!H19)/'2011 population'!H19</f>
        <v>811.02989789981768</v>
      </c>
      <c r="I19" s="96">
        <f>(D19*'2011 population'!D19+'2011 overall results'!E19*'2011 population'!E19+'2011 overall results'!F19*'2011 population'!F19+'2011 overall results'!G19*'2011 population'!G19+'2011 overall results'!H19*'2011 population'!H19)/SUM('2011 population'!D19:H19)</f>
        <v>927.73609542255622</v>
      </c>
      <c r="J19" s="11">
        <f>ave_other_primary_care_2011+('2011 inpatient total'!J19+'2011 outpatient total'!J19+'2011 GP and pharma total'!J19)/'2011 population'!J19</f>
        <v>988.60332541942842</v>
      </c>
      <c r="K19" s="11">
        <f>ave_other_primary_care_2011+('2011 inpatient total'!K19+'2011 outpatient total'!K19+'2011 GP and pharma total'!K19)/'2011 population'!K19</f>
        <v>897.72508401585401</v>
      </c>
      <c r="L19" s="11">
        <f>ave_other_primary_care_2011+('2011 inpatient total'!L19+'2011 outpatient total'!L19+'2011 GP and pharma total'!L19)/'2011 population'!L19</f>
        <v>872.98647217599239</v>
      </c>
      <c r="M19" s="11">
        <f>ave_other_primary_care_2011+('2011 inpatient total'!M19+'2011 outpatient total'!M19+'2011 GP and pharma total'!M19)/'2011 population'!M19</f>
        <v>821.81459784485594</v>
      </c>
      <c r="N19" s="11">
        <f>ave_other_primary_care_2011+('2011 inpatient total'!N19+'2011 outpatient total'!N19+'2011 GP and pharma total'!N19)/'2011 population'!N19</f>
        <v>777.99951197003043</v>
      </c>
      <c r="O19" s="96">
        <f>(J19*'2011 population'!J19+'2011 overall results'!K19*'2011 population'!K19+'2011 overall results'!L19*'2011 population'!L19+'2011 overall results'!M19*'2011 population'!M19+'2011 overall results'!N19*'2011 population'!N19)/SUM('2011 population'!J19:N19)</f>
        <v>870.18032445711503</v>
      </c>
      <c r="P19" s="2">
        <f>(D19*'2011 population'!D19+'2011 overall results'!J19*'2011 population'!J19)/('2011 population'!D19+'2011 population'!J19)</f>
        <v>1011.1307016895164</v>
      </c>
      <c r="Q19" s="2">
        <f>(E19*'2011 population'!E19+'2011 overall results'!K19*'2011 population'!K19)/('2011 population'!E19+'2011 population'!K19)</f>
        <v>931.07263801689624</v>
      </c>
      <c r="R19" s="2">
        <f>(F19*'2011 population'!F19+'2011 overall results'!L19*'2011 population'!L19)/('2011 population'!F19+'2011 population'!L19)</f>
        <v>911.98122323611028</v>
      </c>
      <c r="S19" s="2">
        <f>(G19*'2011 population'!G19+'2011 overall results'!M19*'2011 population'!M19)/('2011 population'!G19+'2011 population'!M19)</f>
        <v>851.03758751944906</v>
      </c>
      <c r="T19" s="2">
        <f>(H19*'2011 population'!H19+'2011 overall results'!N19*'2011 population'!N19)/('2011 population'!H19+'2011 population'!N19)</f>
        <v>793.92752503467818</v>
      </c>
      <c r="U19" s="56">
        <f>(I19*SUM('2011 population'!D19:H19)+'2011 overall results'!O19*SUM('2011 population'!J19:N19))/SUM('2011 population'!D19:N19)</f>
        <v>898.27871305156589</v>
      </c>
      <c r="W19" s="99">
        <f>H19*SUM('2011 population'!D19:H19)+'2011 overall results'!N19*SUM('2011 population'!J19:N19)</f>
        <v>486865179.42696321</v>
      </c>
      <c r="X19" s="1">
        <f>U19*SUM('2011 population'!D19:N19)</f>
        <v>550720306.51250625</v>
      </c>
    </row>
    <row r="20" spans="2:24" x14ac:dyDescent="0.25">
      <c r="B20">
        <v>16</v>
      </c>
      <c r="C20" s="67"/>
      <c r="D20" s="11">
        <f>ave_other_primary_care_2011+('2011 inpatient total'!D20+'2011 outpatient total'!D20+'2011 GP and pharma total'!D20)/'2011 population'!D20</f>
        <v>1315.5421320482883</v>
      </c>
      <c r="E20" s="11">
        <f>ave_other_primary_care_2011+('2011 inpatient total'!E20+'2011 outpatient total'!E20+'2011 GP and pharma total'!E20)/'2011 population'!E20</f>
        <v>1207.1125759021822</v>
      </c>
      <c r="F20" s="11">
        <f>ave_other_primary_care_2011+('2011 inpatient total'!F20+'2011 outpatient total'!F20+'2011 GP and pharma total'!F20)/'2011 population'!F20</f>
        <v>1116.5625834000421</v>
      </c>
      <c r="G20" s="11">
        <f>ave_other_primary_care_2011+('2011 inpatient total'!G20+'2011 outpatient total'!G20+'2011 GP and pharma total'!G20)/'2011 population'!G20</f>
        <v>1092.2648293471816</v>
      </c>
      <c r="H20" s="11">
        <f>ave_other_primary_care_2011+('2011 inpatient total'!H20+'2011 outpatient total'!H20+'2011 GP and pharma total'!H20)/'2011 population'!H20</f>
        <v>956.94711846537189</v>
      </c>
      <c r="I20" s="96">
        <f>(D20*'2011 population'!D20+'2011 overall results'!E20*'2011 population'!E20+'2011 overall results'!F20*'2011 population'!F20+'2011 overall results'!G20*'2011 population'!G20+'2011 overall results'!H20*'2011 population'!H20)/SUM('2011 population'!D20:H20)</f>
        <v>1135.1217659209376</v>
      </c>
      <c r="J20" s="11">
        <f>ave_other_primary_care_2011+('2011 inpatient total'!J20+'2011 outpatient total'!J20+'2011 GP and pharma total'!J20)/'2011 population'!J20</f>
        <v>928.97596221354468</v>
      </c>
      <c r="K20" s="11">
        <f>ave_other_primary_care_2011+('2011 inpatient total'!K20+'2011 outpatient total'!K20+'2011 GP and pharma total'!K20)/'2011 population'!K20</f>
        <v>889.98273160074768</v>
      </c>
      <c r="L20" s="11">
        <f>ave_other_primary_care_2011+('2011 inpatient total'!L20+'2011 outpatient total'!L20+'2011 GP and pharma total'!L20)/'2011 population'!L20</f>
        <v>851.90769709218273</v>
      </c>
      <c r="M20" s="11">
        <f>ave_other_primary_care_2011+('2011 inpatient total'!M20+'2011 outpatient total'!M20+'2011 GP and pharma total'!M20)/'2011 population'!M20</f>
        <v>803.51974173991255</v>
      </c>
      <c r="N20" s="11">
        <f>ave_other_primary_care_2011+('2011 inpatient total'!N20+'2011 outpatient total'!N20+'2011 GP and pharma total'!N20)/'2011 population'!N20</f>
        <v>753.92889314584409</v>
      </c>
      <c r="O20" s="96">
        <f>(J20*'2011 population'!J20+'2011 overall results'!K20*'2011 population'!K20+'2011 overall results'!L20*'2011 population'!L20+'2011 overall results'!M20*'2011 population'!M20+'2011 overall results'!N20*'2011 population'!N20)/SUM('2011 population'!J20:N20)</f>
        <v>843.82481866700266</v>
      </c>
      <c r="P20" s="2">
        <f>(D20*'2011 population'!D20+'2011 overall results'!J20*'2011 population'!J20)/('2011 population'!D20+'2011 population'!J20)</f>
        <v>1117.2884914265505</v>
      </c>
      <c r="Q20" s="2">
        <f>(E20*'2011 population'!E20+'2011 overall results'!K20*'2011 population'!K20)/('2011 population'!E20+'2011 population'!K20)</f>
        <v>1043.9328391458866</v>
      </c>
      <c r="R20" s="2">
        <f>(F20*'2011 population'!F20+'2011 overall results'!L20*'2011 population'!L20)/('2011 population'!F20+'2011 population'!L20)</f>
        <v>980.9810583149166</v>
      </c>
      <c r="S20" s="2">
        <f>(G20*'2011 population'!G20+'2011 overall results'!M20*'2011 population'!M20)/('2011 population'!G20+'2011 population'!M20)</f>
        <v>942.78470242181413</v>
      </c>
      <c r="T20" s="2">
        <f>(H20*'2011 population'!H20+'2011 overall results'!N20*'2011 population'!N20)/('2011 population'!H20+'2011 population'!N20)</f>
        <v>852.20661293181399</v>
      </c>
      <c r="U20" s="56">
        <f>(I20*SUM('2011 population'!D20:H20)+'2011 overall results'!O20*SUM('2011 population'!J20:N20))/SUM('2011 population'!D20:N20)</f>
        <v>985.19323157985229</v>
      </c>
      <c r="W20" s="99">
        <f>H20*SUM('2011 population'!D20:H20)+'2011 overall results'!N20*SUM('2011 population'!J20:N20)</f>
        <v>528421531.9185816</v>
      </c>
      <c r="X20" s="1">
        <f>U20*SUM('2011 population'!D20:N20)</f>
        <v>610703550.77818203</v>
      </c>
    </row>
    <row r="21" spans="2:24" x14ac:dyDescent="0.25">
      <c r="B21">
        <v>17</v>
      </c>
      <c r="C21" s="67"/>
      <c r="D21" s="11">
        <f>ave_other_primary_care_2011+('2011 inpatient total'!D21+'2011 outpatient total'!D21+'2011 GP and pharma total'!D21)/'2011 population'!D21</f>
        <v>1401.5723794819278</v>
      </c>
      <c r="E21" s="11">
        <f>ave_other_primary_care_2011+('2011 inpatient total'!E21+'2011 outpatient total'!E21+'2011 GP and pharma total'!E21)/'2011 population'!E21</f>
        <v>1272.9917705064099</v>
      </c>
      <c r="F21" s="11">
        <f>ave_other_primary_care_2011+('2011 inpatient total'!F21+'2011 outpatient total'!F21+'2011 GP and pharma total'!F21)/'2011 population'!F21</f>
        <v>1145.0328862562471</v>
      </c>
      <c r="G21" s="11">
        <f>ave_other_primary_care_2011+('2011 inpatient total'!G21+'2011 outpatient total'!G21+'2011 GP and pharma total'!G21)/'2011 population'!G21</f>
        <v>1047.8694706952415</v>
      </c>
      <c r="H21" s="11">
        <f>ave_other_primary_care_2011+('2011 inpatient total'!H21+'2011 outpatient total'!H21+'2011 GP and pharma total'!H21)/'2011 population'!H21</f>
        <v>954.26110413481967</v>
      </c>
      <c r="I21" s="96">
        <f>(D21*'2011 population'!D21+'2011 overall results'!E21*'2011 population'!E21+'2011 overall results'!F21*'2011 population'!F21+'2011 overall results'!G21*'2011 population'!G21+'2011 overall results'!H21*'2011 population'!H21)/SUM('2011 population'!D21:H21)</f>
        <v>1162.9405233102279</v>
      </c>
      <c r="J21" s="11">
        <f>ave_other_primary_care_2011+('2011 inpatient total'!J21+'2011 outpatient total'!J21+'2011 GP and pharma total'!J21)/'2011 population'!J21</f>
        <v>860.45162180894749</v>
      </c>
      <c r="K21" s="11">
        <f>ave_other_primary_care_2011+('2011 inpatient total'!K21+'2011 outpatient total'!K21+'2011 GP and pharma total'!K21)/'2011 population'!K21</f>
        <v>821.52309623808605</v>
      </c>
      <c r="L21" s="11">
        <f>ave_other_primary_care_2011+('2011 inpatient total'!L21+'2011 outpatient total'!L21+'2011 GP and pharma total'!L21)/'2011 population'!L21</f>
        <v>802.34649880803022</v>
      </c>
      <c r="M21" s="11">
        <f>ave_other_primary_care_2011+('2011 inpatient total'!M21+'2011 outpatient total'!M21+'2011 GP and pharma total'!M21)/'2011 population'!M21</f>
        <v>771.20667923226961</v>
      </c>
      <c r="N21" s="11">
        <f>ave_other_primary_care_2011+('2011 inpatient total'!N21+'2011 outpatient total'!N21+'2011 GP and pharma total'!N21)/'2011 population'!N21</f>
        <v>705.59103759975585</v>
      </c>
      <c r="O21" s="96">
        <f>(J21*'2011 population'!J21+'2011 overall results'!K21*'2011 population'!K21+'2011 overall results'!L21*'2011 population'!L21+'2011 overall results'!M21*'2011 population'!M21+'2011 overall results'!N21*'2011 population'!N21)/SUM('2011 population'!J21:N21)</f>
        <v>790.5497819634154</v>
      </c>
      <c r="P21" s="2">
        <f>(D21*'2011 population'!D21+'2011 overall results'!J21*'2011 population'!J21)/('2011 population'!D21+'2011 population'!J21)</f>
        <v>1125.3419182404116</v>
      </c>
      <c r="Q21" s="2">
        <f>(E21*'2011 population'!E21+'2011 overall results'!K21*'2011 population'!K21)/('2011 population'!E21+'2011 population'!K21)</f>
        <v>1041.4031004871392</v>
      </c>
      <c r="R21" s="2">
        <f>(F21*'2011 population'!F21+'2011 overall results'!L21*'2011 population'!L21)/('2011 population'!F21+'2011 population'!L21)</f>
        <v>969.00512127703075</v>
      </c>
      <c r="S21" s="2">
        <f>(G21*'2011 population'!G21+'2011 overall results'!M21*'2011 population'!M21)/('2011 population'!G21+'2011 population'!M21)</f>
        <v>905.66623185694039</v>
      </c>
      <c r="T21" s="2">
        <f>(H21*'2011 population'!H21+'2011 overall results'!N21*'2011 population'!N21)/('2011 population'!H21+'2011 population'!N21)</f>
        <v>824.703451045522</v>
      </c>
      <c r="U21" s="56">
        <f>(I21*SUM('2011 population'!D21:H21)+'2011 overall results'!O21*SUM('2011 population'!J21:N21))/SUM('2011 population'!D21:N21)</f>
        <v>971.33460198163198</v>
      </c>
      <c r="W21" s="99">
        <f>H21*SUM('2011 population'!D21:H21)+'2011 overall results'!N21*SUM('2011 population'!J21:N21)</f>
        <v>528089256.65383446</v>
      </c>
      <c r="X21" s="1">
        <f>U21*SUM('2011 population'!D21:N21)</f>
        <v>620771202.11504316</v>
      </c>
    </row>
    <row r="22" spans="2:24" x14ac:dyDescent="0.25">
      <c r="B22">
        <v>18</v>
      </c>
      <c r="C22" s="67"/>
      <c r="D22" s="11">
        <f>ave_other_primary_care_2011+('2011 inpatient total'!D22+'2011 outpatient total'!D22+'2011 GP and pharma total'!D22)/'2011 population'!D22</f>
        <v>1582.3942765607228</v>
      </c>
      <c r="E22" s="11">
        <f>ave_other_primary_care_2011+('2011 inpatient total'!E22+'2011 outpatient total'!E22+'2011 GP and pharma total'!E22)/'2011 population'!E22</f>
        <v>1356.3398848859842</v>
      </c>
      <c r="F22" s="11">
        <f>ave_other_primary_care_2011+('2011 inpatient total'!F22+'2011 outpatient total'!F22+'2011 GP and pharma total'!F22)/'2011 population'!F22</f>
        <v>1173.6816151080843</v>
      </c>
      <c r="G22" s="11">
        <f>ave_other_primary_care_2011+('2011 inpatient total'!G22+'2011 outpatient total'!G22+'2011 GP and pharma total'!G22)/'2011 population'!G22</f>
        <v>1060.8628495462392</v>
      </c>
      <c r="H22" s="11">
        <f>ave_other_primary_care_2011+('2011 inpatient total'!H22+'2011 outpatient total'!H22+'2011 GP and pharma total'!H22)/'2011 population'!H22</f>
        <v>945.5784722826719</v>
      </c>
      <c r="I22" s="96">
        <f>(D22*'2011 population'!D22+'2011 overall results'!E22*'2011 population'!E22+'2011 overall results'!F22*'2011 population'!F22+'2011 overall results'!G22*'2011 population'!G22+'2011 overall results'!H22*'2011 population'!H22)/SUM('2011 population'!D22:H22)</f>
        <v>1229.5201275050167</v>
      </c>
      <c r="J22" s="11">
        <f>ave_other_primary_care_2011+('2011 inpatient total'!J22+'2011 outpatient total'!J22+'2011 GP and pharma total'!J22)/'2011 population'!J22</f>
        <v>828.46171946170648</v>
      </c>
      <c r="K22" s="11">
        <f>ave_other_primary_care_2011+('2011 inpatient total'!K22+'2011 outpatient total'!K22+'2011 GP and pharma total'!K22)/'2011 population'!K22</f>
        <v>797.68642292533366</v>
      </c>
      <c r="L22" s="11">
        <f>ave_other_primary_care_2011+('2011 inpatient total'!L22+'2011 outpatient total'!L22+'2011 GP and pharma total'!L22)/'2011 population'!L22</f>
        <v>784.48360620670155</v>
      </c>
      <c r="M22" s="11">
        <f>ave_other_primary_care_2011+('2011 inpatient total'!M22+'2011 outpatient total'!M22+'2011 GP and pharma total'!M22)/'2011 population'!M22</f>
        <v>737.04614214116407</v>
      </c>
      <c r="N22" s="11">
        <f>ave_other_primary_care_2011+('2011 inpatient total'!N22+'2011 outpatient total'!N22+'2011 GP and pharma total'!N22)/'2011 population'!N22</f>
        <v>719.81993961320075</v>
      </c>
      <c r="O22" s="96">
        <f>(J22*'2011 population'!J22+'2011 overall results'!K22*'2011 population'!K22+'2011 overall results'!L22*'2011 population'!L22+'2011 overall results'!M22*'2011 population'!M22+'2011 overall results'!N22*'2011 population'!N22)/SUM('2011 population'!J22:N22)</f>
        <v>773.62631266485778</v>
      </c>
      <c r="P22" s="2">
        <f>(D22*'2011 population'!D22+'2011 overall results'!J22*'2011 population'!J22)/('2011 population'!D22+'2011 population'!J22)</f>
        <v>1198.3621868460973</v>
      </c>
      <c r="Q22" s="2">
        <f>(E22*'2011 population'!E22+'2011 overall results'!K22*'2011 population'!K22)/('2011 population'!E22+'2011 population'!K22)</f>
        <v>1070.0838751729325</v>
      </c>
      <c r="R22" s="2">
        <f>(F22*'2011 population'!F22+'2011 overall results'!L22*'2011 population'!L22)/('2011 population'!F22+'2011 population'!L22)</f>
        <v>973.95714387509224</v>
      </c>
      <c r="S22" s="2">
        <f>(G22*'2011 population'!G22+'2011 overall results'!M22*'2011 population'!M22)/('2011 population'!G22+'2011 population'!M22)</f>
        <v>892.94250128783926</v>
      </c>
      <c r="T22" s="2">
        <f>(H22*'2011 population'!H22+'2011 overall results'!N22*'2011 population'!N22)/('2011 population'!H22+'2011 population'!N22)</f>
        <v>828.21519353920621</v>
      </c>
      <c r="U22" s="56">
        <f>(I22*SUM('2011 population'!D22:H22)+'2011 overall results'!O22*SUM('2011 population'!J22:N22))/SUM('2011 population'!D22:N22)</f>
        <v>994.90200345094559</v>
      </c>
      <c r="W22" s="99">
        <f>H22*SUM('2011 population'!D22:H22)+'2011 overall results'!N22*SUM('2011 population'!J22:N22)</f>
        <v>543889448.60815811</v>
      </c>
      <c r="X22" s="1">
        <f>U22*SUM('2011 population'!D22:N22)</f>
        <v>652422907.19501281</v>
      </c>
    </row>
    <row r="23" spans="2:24" x14ac:dyDescent="0.25">
      <c r="B23">
        <v>19</v>
      </c>
      <c r="C23" s="67"/>
      <c r="D23" s="11">
        <f>ave_other_primary_care_2011+('2011 inpatient total'!D23+'2011 outpatient total'!D23+'2011 GP and pharma total'!D23)/'2011 population'!D23</f>
        <v>1651.7306216899156</v>
      </c>
      <c r="E23" s="11">
        <f>ave_other_primary_care_2011+('2011 inpatient total'!E23+'2011 outpatient total'!E23+'2011 GP and pharma total'!E23)/'2011 population'!E23</f>
        <v>1309.5925918332225</v>
      </c>
      <c r="F23" s="11">
        <f>ave_other_primary_care_2011+('2011 inpatient total'!F23+'2011 outpatient total'!F23+'2011 GP and pharma total'!F23)/'2011 population'!F23</f>
        <v>1160.1070351993399</v>
      </c>
      <c r="G23" s="11">
        <f>ave_other_primary_care_2011+('2011 inpatient total'!G23+'2011 outpatient total'!G23+'2011 GP and pharma total'!G23)/'2011 population'!G23</f>
        <v>1068.3682132440458</v>
      </c>
      <c r="H23" s="11">
        <f>ave_other_primary_care_2011+('2011 inpatient total'!H23+'2011 outpatient total'!H23+'2011 GP and pharma total'!H23)/'2011 population'!H23</f>
        <v>984.42929613850868</v>
      </c>
      <c r="I23" s="96">
        <f>(D23*'2011 population'!D23+'2011 overall results'!E23*'2011 population'!E23+'2011 overall results'!F23*'2011 population'!F23+'2011 overall results'!G23*'2011 population'!G23+'2011 overall results'!H23*'2011 population'!H23)/SUM('2011 population'!D23:H23)</f>
        <v>1259.3470701661959</v>
      </c>
      <c r="J23" s="11">
        <f>ave_other_primary_care_2011+('2011 inpatient total'!J23+'2011 outpatient total'!J23+'2011 GP and pharma total'!J23)/'2011 population'!J23</f>
        <v>756.13183797043689</v>
      </c>
      <c r="K23" s="11">
        <f>ave_other_primary_care_2011+('2011 inpatient total'!K23+'2011 outpatient total'!K23+'2011 GP and pharma total'!K23)/'2011 population'!K23</f>
        <v>734.05547532532205</v>
      </c>
      <c r="L23" s="11">
        <f>ave_other_primary_care_2011+('2011 inpatient total'!L23+'2011 outpatient total'!L23+'2011 GP and pharma total'!L23)/'2011 population'!L23</f>
        <v>704.92977154565347</v>
      </c>
      <c r="M23" s="11">
        <f>ave_other_primary_care_2011+('2011 inpatient total'!M23+'2011 outpatient total'!M23+'2011 GP and pharma total'!M23)/'2011 population'!M23</f>
        <v>681.65876926565022</v>
      </c>
      <c r="N23" s="11">
        <f>ave_other_primary_care_2011+('2011 inpatient total'!N23+'2011 outpatient total'!N23+'2011 GP and pharma total'!N23)/'2011 population'!N23</f>
        <v>678.14031858406645</v>
      </c>
      <c r="O23" s="96">
        <f>(J23*'2011 population'!J23+'2011 overall results'!K23*'2011 population'!K23+'2011 overall results'!L23*'2011 population'!L23+'2011 overall results'!M23*'2011 population'!M23+'2011 overall results'!N23*'2011 population'!N23)/SUM('2011 population'!J23:N23)</f>
        <v>713.16246032632159</v>
      </c>
      <c r="P23" s="2">
        <f>(D23*'2011 population'!D23+'2011 overall results'!J23*'2011 population'!J23)/('2011 population'!D23+'2011 population'!J23)</f>
        <v>1196.6854314782604</v>
      </c>
      <c r="Q23" s="2">
        <f>(E23*'2011 population'!E23+'2011 overall results'!K23*'2011 population'!K23)/('2011 population'!E23+'2011 population'!K23)</f>
        <v>1021.0676099655238</v>
      </c>
      <c r="R23" s="2">
        <f>(F23*'2011 population'!F23+'2011 overall results'!L23*'2011 population'!L23)/('2011 population'!F23+'2011 population'!L23)</f>
        <v>926.93309381923461</v>
      </c>
      <c r="S23" s="2">
        <f>(G23*'2011 population'!G23+'2011 overall results'!M23*'2011 population'!M23)/('2011 population'!G23+'2011 population'!M23)</f>
        <v>866.20747777464703</v>
      </c>
      <c r="T23" s="2">
        <f>(H23*'2011 population'!H23+'2011 overall results'!N23*'2011 population'!N23)/('2011 population'!H23+'2011 population'!N23)</f>
        <v>822.05379393637475</v>
      </c>
      <c r="U23" s="56">
        <f>(I23*SUM('2011 population'!D23:H23)+'2011 overall results'!O23*SUM('2011 population'!J23:N23))/SUM('2011 population'!D23:N23)</f>
        <v>978.51166803716035</v>
      </c>
      <c r="W23" s="99">
        <f>H23*SUM('2011 population'!D23:H23)+'2011 overall results'!N23*SUM('2011 population'!J23:N23)</f>
        <v>569807306.48947668</v>
      </c>
      <c r="X23" s="1">
        <f>U23*SUM('2011 population'!D23:N23)</f>
        <v>674246400.39600945</v>
      </c>
    </row>
    <row r="24" spans="2:24" x14ac:dyDescent="0.25">
      <c r="B24">
        <v>20</v>
      </c>
      <c r="C24" s="67"/>
      <c r="D24" s="11">
        <f>ave_other_primary_care_2011+('2011 inpatient total'!D24+'2011 outpatient total'!D24+'2011 GP and pharma total'!D24)/'2011 population'!D24</f>
        <v>1707.6334003257662</v>
      </c>
      <c r="E24" s="11">
        <f>ave_other_primary_care_2011+('2011 inpatient total'!E24+'2011 outpatient total'!E24+'2011 GP and pharma total'!E24)/'2011 population'!E24</f>
        <v>1360.0222431588529</v>
      </c>
      <c r="F24" s="11">
        <f>ave_other_primary_care_2011+('2011 inpatient total'!F24+'2011 outpatient total'!F24+'2011 GP and pharma total'!F24)/'2011 population'!F24</f>
        <v>1184.6564274836935</v>
      </c>
      <c r="G24" s="11">
        <f>ave_other_primary_care_2011+('2011 inpatient total'!G24+'2011 outpatient total'!G24+'2011 GP and pharma total'!G24)/'2011 population'!G24</f>
        <v>1114.47074477158</v>
      </c>
      <c r="H24" s="11">
        <f>ave_other_primary_care_2011+('2011 inpatient total'!H24+'2011 outpatient total'!H24+'2011 GP and pharma total'!H24)/'2011 population'!H24</f>
        <v>1110.4113271112076</v>
      </c>
      <c r="I24" s="96">
        <f>(D24*'2011 population'!D24+'2011 overall results'!E24*'2011 population'!E24+'2011 overall results'!F24*'2011 population'!F24+'2011 overall results'!G24*'2011 population'!G24+'2011 overall results'!H24*'2011 population'!H24)/SUM('2011 population'!D24:H24)</f>
        <v>1331.032143187125</v>
      </c>
      <c r="J24" s="11">
        <f>ave_other_primary_care_2011+('2011 inpatient total'!J24+'2011 outpatient total'!J24+'2011 GP and pharma total'!J24)/'2011 population'!J24</f>
        <v>732.0139393358188</v>
      </c>
      <c r="K24" s="11">
        <f>ave_other_primary_care_2011+('2011 inpatient total'!K24+'2011 outpatient total'!K24+'2011 GP and pharma total'!K24)/'2011 population'!K24</f>
        <v>657.36831206696547</v>
      </c>
      <c r="L24" s="11">
        <f>ave_other_primary_care_2011+('2011 inpatient total'!L24+'2011 outpatient total'!L24+'2011 GP and pharma total'!L24)/'2011 population'!L24</f>
        <v>654.51321939560285</v>
      </c>
      <c r="M24" s="11">
        <f>ave_other_primary_care_2011+('2011 inpatient total'!M24+'2011 outpatient total'!M24+'2011 GP and pharma total'!M24)/'2011 population'!M24</f>
        <v>664.89398477183136</v>
      </c>
      <c r="N24" s="11">
        <f>ave_other_primary_care_2011+('2011 inpatient total'!N24+'2011 outpatient total'!N24+'2011 GP and pharma total'!N24)/'2011 population'!N24</f>
        <v>691.97327078606031</v>
      </c>
      <c r="O24" s="96">
        <f>(J24*'2011 population'!J24+'2011 overall results'!K24*'2011 population'!K24+'2011 overall results'!L24*'2011 population'!L24+'2011 overall results'!M24*'2011 population'!M24+'2011 overall results'!N24*'2011 population'!N24)/SUM('2011 population'!J24:N24)</f>
        <v>681.00523733851367</v>
      </c>
      <c r="P24" s="2">
        <f>(D24*'2011 population'!D24+'2011 overall results'!J24*'2011 population'!J24)/('2011 population'!D24+'2011 population'!J24)</f>
        <v>1221.1635843186668</v>
      </c>
      <c r="Q24" s="2">
        <f>(E24*'2011 population'!E24+'2011 overall results'!K24*'2011 population'!K24)/('2011 population'!E24+'2011 population'!K24)</f>
        <v>1004.4324873927833</v>
      </c>
      <c r="R24" s="2">
        <f>(F24*'2011 population'!F24+'2011 overall results'!L24*'2011 population'!L24)/('2011 population'!F24+'2011 population'!L24)</f>
        <v>910.48530085769949</v>
      </c>
      <c r="S24" s="2">
        <f>(G24*'2011 population'!G24+'2011 overall results'!M24*'2011 population'!M24)/('2011 population'!G24+'2011 population'!M24)</f>
        <v>875.69066086745386</v>
      </c>
      <c r="T24" s="2">
        <f>(H24*'2011 population'!H24+'2011 overall results'!N24*'2011 population'!N24)/('2011 population'!H24+'2011 population'!N24)</f>
        <v>882.58306357222364</v>
      </c>
      <c r="U24" s="56">
        <f>(I24*SUM('2011 population'!D24:H24)+'2011 overall results'!O24*SUM('2011 population'!J24:N24))/SUM('2011 population'!D24:N24)</f>
        <v>994.94894902680221</v>
      </c>
      <c r="W24" s="99">
        <f>H24*SUM('2011 population'!D24:H24)+'2011 overall results'!N24*SUM('2011 population'!J24:N24)</f>
        <v>635781373.22786343</v>
      </c>
      <c r="X24" s="1">
        <f>U24*SUM('2011 population'!D24:N24)</f>
        <v>707520137.04034734</v>
      </c>
    </row>
    <row r="25" spans="2:24" x14ac:dyDescent="0.25">
      <c r="B25">
        <v>21</v>
      </c>
      <c r="C25" s="67"/>
      <c r="D25" s="11">
        <f>ave_other_primary_care_2011+('2011 inpatient total'!D25+'2011 outpatient total'!D25+'2011 GP and pharma total'!D25)/'2011 population'!D25</f>
        <v>1833.5096284519643</v>
      </c>
      <c r="E25" s="11">
        <f>ave_other_primary_care_2011+('2011 inpatient total'!E25+'2011 outpatient total'!E25+'2011 GP and pharma total'!E25)/'2011 population'!E25</f>
        <v>1403.1583762873297</v>
      </c>
      <c r="F25" s="11">
        <f>ave_other_primary_care_2011+('2011 inpatient total'!F25+'2011 outpatient total'!F25+'2011 GP and pharma total'!F25)/'2011 population'!F25</f>
        <v>1256.6214359306675</v>
      </c>
      <c r="G25" s="11">
        <f>ave_other_primary_care_2011+('2011 inpatient total'!G25+'2011 outpatient total'!G25+'2011 GP and pharma total'!G25)/'2011 population'!G25</f>
        <v>1169.7024033046705</v>
      </c>
      <c r="H25" s="11">
        <f>ave_other_primary_care_2011+('2011 inpatient total'!H25+'2011 outpatient total'!H25+'2011 GP and pharma total'!H25)/'2011 population'!H25</f>
        <v>1144.3809420110522</v>
      </c>
      <c r="I25" s="96">
        <f>(D25*'2011 population'!D25+'2011 overall results'!E25*'2011 population'!E25+'2011 overall results'!F25*'2011 population'!F25+'2011 overall results'!G25*'2011 population'!G25+'2011 overall results'!H25*'2011 population'!H25)/SUM('2011 population'!D25:H25)</f>
        <v>1404.6364212593517</v>
      </c>
      <c r="J25" s="11">
        <f>ave_other_primary_care_2011+('2011 inpatient total'!J25+'2011 outpatient total'!J25+'2011 GP and pharma total'!J25)/'2011 population'!J25</f>
        <v>748.93986756182892</v>
      </c>
      <c r="K25" s="11">
        <f>ave_other_primary_care_2011+('2011 inpatient total'!K25+'2011 outpatient total'!K25+'2011 GP and pharma total'!K25)/'2011 population'!K25</f>
        <v>661.79791552350048</v>
      </c>
      <c r="L25" s="11">
        <f>ave_other_primary_care_2011+('2011 inpatient total'!L25+'2011 outpatient total'!L25+'2011 GP and pharma total'!L25)/'2011 population'!L25</f>
        <v>664.61800186379389</v>
      </c>
      <c r="M25" s="11">
        <f>ave_other_primary_care_2011+('2011 inpatient total'!M25+'2011 outpatient total'!M25+'2011 GP and pharma total'!M25)/'2011 population'!M25</f>
        <v>673.08688819739689</v>
      </c>
      <c r="N25" s="11">
        <f>ave_other_primary_care_2011+('2011 inpatient total'!N25+'2011 outpatient total'!N25+'2011 GP and pharma total'!N25)/'2011 population'!N25</f>
        <v>691.62751156057902</v>
      </c>
      <c r="O25" s="96">
        <f>(J25*'2011 population'!J25+'2011 overall results'!K25*'2011 population'!K25+'2011 overall results'!L25*'2011 population'!L25+'2011 overall results'!M25*'2011 population'!M25+'2011 overall results'!N25*'2011 population'!N25)/SUM('2011 population'!J25:N25)</f>
        <v>689.36010035006063</v>
      </c>
      <c r="P25" s="2">
        <f>(D25*'2011 population'!D25+'2011 overall results'!J25*'2011 population'!J25)/('2011 population'!D25+'2011 population'!J25)</f>
        <v>1296.04575282469</v>
      </c>
      <c r="Q25" s="2">
        <f>(E25*'2011 population'!E25+'2011 overall results'!K25*'2011 population'!K25)/('2011 population'!E25+'2011 population'!K25)</f>
        <v>1029.6545197436471</v>
      </c>
      <c r="R25" s="2">
        <f>(F25*'2011 population'!F25+'2011 overall results'!L25*'2011 population'!L25)/('2011 population'!F25+'2011 population'!L25)</f>
        <v>950.12285677212037</v>
      </c>
      <c r="S25" s="2">
        <f>(G25*'2011 population'!G25+'2011 overall results'!M25*'2011 population'!M25)/('2011 population'!G25+'2011 population'!M25)</f>
        <v>908.22022817995844</v>
      </c>
      <c r="T25" s="2">
        <f>(H25*'2011 population'!H25+'2011 overall results'!N25*'2011 population'!N25)/('2011 population'!H25+'2011 population'!N25)</f>
        <v>898.617008098523</v>
      </c>
      <c r="U25" s="56">
        <f>(I25*SUM('2011 population'!D25:H25)+'2011 overall results'!O25*SUM('2011 population'!J25:N25))/SUM('2011 population'!D25:N25)</f>
        <v>1036.6098501090062</v>
      </c>
      <c r="W25" s="99">
        <f>H25*SUM('2011 population'!D25:H25)+'2011 overall results'!N25*SUM('2011 population'!J25:N25)</f>
        <v>657263065.02936614</v>
      </c>
      <c r="X25" s="1">
        <f>U25*SUM('2011 population'!D25:N25)</f>
        <v>747535644.25835812</v>
      </c>
    </row>
    <row r="26" spans="2:24" x14ac:dyDescent="0.25">
      <c r="B26">
        <v>22</v>
      </c>
      <c r="C26" s="67"/>
      <c r="D26" s="11">
        <f>ave_other_primary_care_2011+('2011 inpatient total'!D26+'2011 outpatient total'!D26+'2011 GP and pharma total'!D26)/'2011 population'!D26</f>
        <v>1934.5761039535878</v>
      </c>
      <c r="E26" s="11">
        <f>ave_other_primary_care_2011+('2011 inpatient total'!E26+'2011 outpatient total'!E26+'2011 GP and pharma total'!E26)/'2011 population'!E26</f>
        <v>1496.2918898844275</v>
      </c>
      <c r="F26" s="11">
        <f>ave_other_primary_care_2011+('2011 inpatient total'!F26+'2011 outpatient total'!F26+'2011 GP and pharma total'!F26)/'2011 population'!F26</f>
        <v>1337.6217902829321</v>
      </c>
      <c r="G26" s="11">
        <f>ave_other_primary_care_2011+('2011 inpatient total'!G26+'2011 outpatient total'!G26+'2011 GP and pharma total'!G26)/'2011 population'!G26</f>
        <v>1204.8472351757691</v>
      </c>
      <c r="H26" s="11">
        <f>ave_other_primary_care_2011+('2011 inpatient total'!H26+'2011 outpatient total'!H26+'2011 GP and pharma total'!H26)/'2011 population'!H26</f>
        <v>1137.7675427347888</v>
      </c>
      <c r="I26" s="96">
        <f>(D26*'2011 population'!D26+'2011 overall results'!E26*'2011 population'!E26+'2011 overall results'!F26*'2011 population'!F26+'2011 overall results'!G26*'2011 population'!G26+'2011 overall results'!H26*'2011 population'!H26)/SUM('2011 population'!D26:H26)</f>
        <v>1474.5368089756405</v>
      </c>
      <c r="J26" s="11">
        <f>ave_other_primary_care_2011+('2011 inpatient total'!J26+'2011 outpatient total'!J26+'2011 GP and pharma total'!J26)/'2011 population'!J26</f>
        <v>764.07773418057741</v>
      </c>
      <c r="K26" s="11">
        <f>ave_other_primary_care_2011+('2011 inpatient total'!K26+'2011 outpatient total'!K26+'2011 GP and pharma total'!K26)/'2011 population'!K26</f>
        <v>666.97430808663216</v>
      </c>
      <c r="L26" s="11">
        <f>ave_other_primary_care_2011+('2011 inpatient total'!L26+'2011 outpatient total'!L26+'2011 GP and pharma total'!L26)/'2011 population'!L26</f>
        <v>659.45213993557627</v>
      </c>
      <c r="M26" s="11">
        <f>ave_other_primary_care_2011+('2011 inpatient total'!M26+'2011 outpatient total'!M26+'2011 GP and pharma total'!M26)/'2011 population'!M26</f>
        <v>633.5336533948921</v>
      </c>
      <c r="N26" s="11">
        <f>ave_other_primary_care_2011+('2011 inpatient total'!N26+'2011 outpatient total'!N26+'2011 GP and pharma total'!N26)/'2011 population'!N26</f>
        <v>678.85700268984499</v>
      </c>
      <c r="O26" s="96">
        <f>(J26*'2011 population'!J26+'2011 overall results'!K26*'2011 population'!K26+'2011 overall results'!L26*'2011 population'!L26+'2011 overall results'!M26*'2011 population'!M26+'2011 overall results'!N26*'2011 population'!N26)/SUM('2011 population'!J26:N26)</f>
        <v>684.18178820613559</v>
      </c>
      <c r="P26" s="2">
        <f>(D26*'2011 population'!D26+'2011 overall results'!J26*'2011 population'!J26)/('2011 population'!D26+'2011 population'!J26)</f>
        <v>1355.7260080186529</v>
      </c>
      <c r="Q26" s="2">
        <f>(E26*'2011 population'!E26+'2011 overall results'!K26*'2011 population'!K26)/('2011 population'!E26+'2011 population'!K26)</f>
        <v>1074.9053775645882</v>
      </c>
      <c r="R26" s="2">
        <f>(F26*'2011 population'!F26+'2011 overall results'!L26*'2011 population'!L26)/('2011 population'!F26+'2011 population'!L26)</f>
        <v>985.98242957634443</v>
      </c>
      <c r="S26" s="2">
        <f>(G26*'2011 population'!G26+'2011 overall results'!M26*'2011 population'!M26)/('2011 population'!G26+'2011 population'!M26)</f>
        <v>904.07177493839583</v>
      </c>
      <c r="T26" s="2">
        <f>(H26*'2011 population'!H26+'2011 overall results'!N26*'2011 population'!N26)/('2011 population'!H26+'2011 population'!N26)</f>
        <v>892.03668290924861</v>
      </c>
      <c r="U26" s="56">
        <f>(I26*SUM('2011 population'!D26:H26)+'2011 overall results'!O26*SUM('2011 population'!J26:N26))/SUM('2011 population'!D26:N26)</f>
        <v>1068.1189018460605</v>
      </c>
      <c r="W26" s="99">
        <f>H26*SUM('2011 population'!D26:H26)+'2011 overall results'!N26*SUM('2011 population'!J26:N26)</f>
        <v>657921178.91285491</v>
      </c>
      <c r="X26" s="1">
        <f>U26*SUM('2011 population'!D26:N26)</f>
        <v>779273915.93324137</v>
      </c>
    </row>
    <row r="27" spans="2:24" x14ac:dyDescent="0.25">
      <c r="B27">
        <v>23</v>
      </c>
      <c r="C27" s="67"/>
      <c r="D27" s="11">
        <f>ave_other_primary_care_2011+('2011 inpatient total'!D27+'2011 outpatient total'!D27+'2011 GP and pharma total'!D27)/'2011 population'!D27</f>
        <v>2006.1093391793966</v>
      </c>
      <c r="E27" s="11">
        <f>ave_other_primary_care_2011+('2011 inpatient total'!E27+'2011 outpatient total'!E27+'2011 GP and pharma total'!E27)/'2011 population'!E27</f>
        <v>1581.7165964323412</v>
      </c>
      <c r="F27" s="11">
        <f>ave_other_primary_care_2011+('2011 inpatient total'!F27+'2011 outpatient total'!F27+'2011 GP and pharma total'!F27)/'2011 population'!F27</f>
        <v>1416.8060224740432</v>
      </c>
      <c r="G27" s="11">
        <f>ave_other_primary_care_2011+('2011 inpatient total'!G27+'2011 outpatient total'!G27+'2011 GP and pharma total'!G27)/'2011 population'!G27</f>
        <v>1278.2120181017822</v>
      </c>
      <c r="H27" s="11">
        <f>ave_other_primary_care_2011+('2011 inpatient total'!H27+'2011 outpatient total'!H27+'2011 GP and pharma total'!H27)/'2011 population'!H27</f>
        <v>1188.4894048942103</v>
      </c>
      <c r="I27" s="96">
        <f>(D27*'2011 population'!D27+'2011 overall results'!E27*'2011 population'!E27+'2011 overall results'!F27*'2011 population'!F27+'2011 overall results'!G27*'2011 population'!G27+'2011 overall results'!H27*'2011 population'!H27)/SUM('2011 population'!D27:H27)</f>
        <v>1551.8080655334252</v>
      </c>
      <c r="J27" s="11">
        <f>ave_other_primary_care_2011+('2011 inpatient total'!J27+'2011 outpatient total'!J27+'2011 GP and pharma total'!J27)/'2011 population'!J27</f>
        <v>754.9116921667752</v>
      </c>
      <c r="K27" s="11">
        <f>ave_other_primary_care_2011+('2011 inpatient total'!K27+'2011 outpatient total'!K27+'2011 GP and pharma total'!K27)/'2011 population'!K27</f>
        <v>648.54650399090133</v>
      </c>
      <c r="L27" s="11">
        <f>ave_other_primary_care_2011+('2011 inpatient total'!L27+'2011 outpatient total'!L27+'2011 GP and pharma total'!L27)/'2011 population'!L27</f>
        <v>663.00014945182318</v>
      </c>
      <c r="M27" s="11">
        <f>ave_other_primary_care_2011+('2011 inpatient total'!M27+'2011 outpatient total'!M27+'2011 GP and pharma total'!M27)/'2011 population'!M27</f>
        <v>649.18585270277686</v>
      </c>
      <c r="N27" s="11">
        <f>ave_other_primary_care_2011+('2011 inpatient total'!N27+'2011 outpatient total'!N27+'2011 GP and pharma total'!N27)/'2011 population'!N27</f>
        <v>648.63822877305688</v>
      </c>
      <c r="O27" s="96">
        <f>(J27*'2011 population'!J27+'2011 overall results'!K27*'2011 population'!K27+'2011 overall results'!L27*'2011 population'!L27+'2011 overall results'!M27*'2011 population'!M27+'2011 overall results'!N27*'2011 population'!N27)/SUM('2011 population'!J27:N27)</f>
        <v>676.68225010130072</v>
      </c>
      <c r="P27" s="2">
        <f>(D27*'2011 population'!D27+'2011 overall results'!J27*'2011 population'!J27)/('2011 population'!D27+'2011 population'!J27)</f>
        <v>1385.576379371397</v>
      </c>
      <c r="Q27" s="2">
        <f>(E27*'2011 population'!E27+'2011 overall results'!K27*'2011 population'!K27)/('2011 population'!E27+'2011 population'!K27)</f>
        <v>1102.2405916854448</v>
      </c>
      <c r="R27" s="2">
        <f>(F27*'2011 population'!F27+'2011 overall results'!L27*'2011 population'!L27)/('2011 population'!F27+'2011 population'!L27)</f>
        <v>1025.1332313559308</v>
      </c>
      <c r="S27" s="2">
        <f>(G27*'2011 population'!G27+'2011 overall results'!M27*'2011 population'!M27)/('2011 population'!G27+'2011 population'!M27)</f>
        <v>944.43124490194737</v>
      </c>
      <c r="T27" s="2">
        <f>(H27*'2011 population'!H27+'2011 overall results'!N27*'2011 population'!N27)/('2011 population'!H27+'2011 population'!N27)</f>
        <v>896.26107756889724</v>
      </c>
      <c r="U27" s="56">
        <f>(I27*SUM('2011 population'!D27:H27)+'2011 overall results'!O27*SUM('2011 population'!J27:N27))/SUM('2011 population'!D27:N27)</f>
        <v>1098.863681428503</v>
      </c>
      <c r="W27" s="99">
        <f>H27*SUM('2011 population'!D27:H27)+'2011 overall results'!N27*SUM('2011 population'!J27:N27)</f>
        <v>685027275.32613015</v>
      </c>
      <c r="X27" s="1">
        <f>U27*SUM('2011 population'!D27:N27)</f>
        <v>828041035.0946784</v>
      </c>
    </row>
    <row r="28" spans="2:24" x14ac:dyDescent="0.25">
      <c r="B28">
        <v>24</v>
      </c>
      <c r="C28" s="67"/>
      <c r="D28" s="11">
        <f>ave_other_primary_care_2011+('2011 inpatient total'!D28+'2011 outpatient total'!D28+'2011 GP and pharma total'!D28)/'2011 population'!D28</f>
        <v>2123.3509121219549</v>
      </c>
      <c r="E28" s="11">
        <f>ave_other_primary_care_2011+('2011 inpatient total'!E28+'2011 outpatient total'!E28+'2011 GP and pharma total'!E28)/'2011 population'!E28</f>
        <v>1662.6396730439867</v>
      </c>
      <c r="F28" s="11">
        <f>ave_other_primary_care_2011+('2011 inpatient total'!F28+'2011 outpatient total'!F28+'2011 GP and pharma total'!F28)/'2011 population'!F28</f>
        <v>1484.1646534422161</v>
      </c>
      <c r="G28" s="11">
        <f>ave_other_primary_care_2011+('2011 inpatient total'!G28+'2011 outpatient total'!G28+'2011 GP and pharma total'!G28)/'2011 population'!G28</f>
        <v>1376.8009187612849</v>
      </c>
      <c r="H28" s="11">
        <f>ave_other_primary_care_2011+('2011 inpatient total'!H28+'2011 outpatient total'!H28+'2011 GP and pharma total'!H28)/'2011 population'!H28</f>
        <v>1277.9332028306721</v>
      </c>
      <c r="I28" s="96">
        <f>(D28*'2011 population'!D28+'2011 overall results'!E28*'2011 population'!E28+'2011 overall results'!F28*'2011 population'!F28+'2011 overall results'!G28*'2011 population'!G28+'2011 overall results'!H28*'2011 population'!H28)/SUM('2011 population'!D28:H28)</f>
        <v>1650.7063796499995</v>
      </c>
      <c r="J28" s="11">
        <f>ave_other_primary_care_2011+('2011 inpatient total'!J28+'2011 outpatient total'!J28+'2011 GP and pharma total'!J28)/'2011 population'!J28</f>
        <v>771.79276651707357</v>
      </c>
      <c r="K28" s="11">
        <f>ave_other_primary_care_2011+('2011 inpatient total'!K28+'2011 outpatient total'!K28+'2011 GP and pharma total'!K28)/'2011 population'!K28</f>
        <v>682.91203081641515</v>
      </c>
      <c r="L28" s="11">
        <f>ave_other_primary_care_2011+('2011 inpatient total'!L28+'2011 outpatient total'!L28+'2011 GP and pharma total'!L28)/'2011 population'!L28</f>
        <v>668.32657428568439</v>
      </c>
      <c r="M28" s="11">
        <f>ave_other_primary_care_2011+('2011 inpatient total'!M28+'2011 outpatient total'!M28+'2011 GP and pharma total'!M28)/'2011 population'!M28</f>
        <v>662.62596936949046</v>
      </c>
      <c r="N28" s="11">
        <f>ave_other_primary_care_2011+('2011 inpatient total'!N28+'2011 outpatient total'!N28+'2011 GP and pharma total'!N28)/'2011 population'!N28</f>
        <v>649.25781152334969</v>
      </c>
      <c r="O28" s="96">
        <f>(J28*'2011 population'!J28+'2011 overall results'!K28*'2011 population'!K28+'2011 overall results'!L28*'2011 population'!L28+'2011 overall results'!M28*'2011 population'!M28+'2011 overall results'!N28*'2011 population'!N28)/SUM('2011 population'!J28:N28)</f>
        <v>693.17358554569182</v>
      </c>
      <c r="P28" s="2">
        <f>(D28*'2011 population'!D28+'2011 overall results'!J28*'2011 population'!J28)/('2011 population'!D28+'2011 population'!J28)</f>
        <v>1447.7131831677507</v>
      </c>
      <c r="Q28" s="2">
        <f>(E28*'2011 population'!E28+'2011 overall results'!K28*'2011 population'!K28)/('2011 population'!E28+'2011 population'!K28)</f>
        <v>1158.2899228644426</v>
      </c>
      <c r="R28" s="2">
        <f>(F28*'2011 population'!F28+'2011 overall results'!L28*'2011 population'!L28)/('2011 population'!F28+'2011 population'!L28)</f>
        <v>1057.2197447330184</v>
      </c>
      <c r="S28" s="2">
        <f>(G28*'2011 population'!G28+'2011 overall results'!M28*'2011 population'!M28)/('2011 population'!G28+'2011 population'!M28)</f>
        <v>997.09438650081393</v>
      </c>
      <c r="T28" s="2">
        <f>(H28*'2011 population'!H28+'2011 overall results'!N28*'2011 population'!N28)/('2011 population'!H28+'2011 population'!N28)</f>
        <v>934.4781399647643</v>
      </c>
      <c r="U28" s="56">
        <f>(I28*SUM('2011 population'!D28:H28)+'2011 overall results'!O28*SUM('2011 population'!J28:N28))/SUM('2011 population'!D28:N28)</f>
        <v>1152.7267090727939</v>
      </c>
      <c r="W28" s="99">
        <f>H28*SUM('2011 population'!D28:H28)+'2011 overall results'!N28*SUM('2011 population'!J28:N28)</f>
        <v>714892274.15378094</v>
      </c>
      <c r="X28" s="1">
        <f>U28*SUM('2011 population'!D28:N28)</f>
        <v>866553081.73180032</v>
      </c>
    </row>
    <row r="29" spans="2:24" x14ac:dyDescent="0.25">
      <c r="B29">
        <v>25</v>
      </c>
      <c r="C29" s="67"/>
      <c r="D29" s="11">
        <f>ave_other_primary_care_2011+('2011 inpatient total'!D29+'2011 outpatient total'!D29+'2011 GP and pharma total'!D29)/'2011 population'!D29</f>
        <v>2107.8670184523553</v>
      </c>
      <c r="E29" s="11">
        <f>ave_other_primary_care_2011+('2011 inpatient total'!E29+'2011 outpatient total'!E29+'2011 GP and pharma total'!E29)/'2011 population'!E29</f>
        <v>1725.4012572674483</v>
      </c>
      <c r="F29" s="11">
        <f>ave_other_primary_care_2011+('2011 inpatient total'!F29+'2011 outpatient total'!F29+'2011 GP and pharma total'!F29)/'2011 population'!F29</f>
        <v>1543.8973560257637</v>
      </c>
      <c r="G29" s="11">
        <f>ave_other_primary_care_2011+('2011 inpatient total'!G29+'2011 outpatient total'!G29+'2011 GP and pharma total'!G29)/'2011 population'!G29</f>
        <v>1513.4341553422382</v>
      </c>
      <c r="H29" s="11">
        <f>ave_other_primary_care_2011+('2011 inpatient total'!H29+'2011 outpatient total'!H29+'2011 GP and pharma total'!H29)/'2011 population'!H29</f>
        <v>1373.261163574316</v>
      </c>
      <c r="I29" s="96">
        <f>(D29*'2011 population'!D29+'2011 overall results'!E29*'2011 population'!E29+'2011 overall results'!F29*'2011 population'!F29+'2011 overall results'!G29*'2011 population'!G29+'2011 overall results'!H29*'2011 population'!H29)/SUM('2011 population'!D29:H29)</f>
        <v>1714.3116438120467</v>
      </c>
      <c r="J29" s="11">
        <f>ave_other_primary_care_2011+('2011 inpatient total'!J29+'2011 outpatient total'!J29+'2011 GP and pharma total'!J29)/'2011 population'!J29</f>
        <v>777.11824535959795</v>
      </c>
      <c r="K29" s="11">
        <f>ave_other_primary_care_2011+('2011 inpatient total'!K29+'2011 outpatient total'!K29+'2011 GP and pharma total'!K29)/'2011 population'!K29</f>
        <v>681.4439288969678</v>
      </c>
      <c r="L29" s="11">
        <f>ave_other_primary_care_2011+('2011 inpatient total'!L29+'2011 outpatient total'!L29+'2011 GP and pharma total'!L29)/'2011 population'!L29</f>
        <v>668.18635073871292</v>
      </c>
      <c r="M29" s="11">
        <f>ave_other_primary_care_2011+('2011 inpatient total'!M29+'2011 outpatient total'!M29+'2011 GP and pharma total'!M29)/'2011 population'!M29</f>
        <v>643.57814095382412</v>
      </c>
      <c r="N29" s="11">
        <f>ave_other_primary_care_2011+('2011 inpatient total'!N29+'2011 outpatient total'!N29+'2011 GP and pharma total'!N29)/'2011 population'!N29</f>
        <v>648.14408829307615</v>
      </c>
      <c r="O29" s="96">
        <f>(J29*'2011 population'!J29+'2011 overall results'!K29*'2011 population'!K29+'2011 overall results'!L29*'2011 population'!L29+'2011 overall results'!M29*'2011 population'!M29+'2011 overall results'!N29*'2011 population'!N29)/SUM('2011 population'!J29:N29)</f>
        <v>691.7857630803552</v>
      </c>
      <c r="P29" s="2">
        <f>(D29*'2011 population'!D29+'2011 overall results'!J29*'2011 population'!J29)/('2011 population'!D29+'2011 population'!J29)</f>
        <v>1449.1346822581365</v>
      </c>
      <c r="Q29" s="2">
        <f>(E29*'2011 population'!E29+'2011 overall results'!K29*'2011 population'!K29)/('2011 population'!E29+'2011 population'!K29)</f>
        <v>1196.2254598750471</v>
      </c>
      <c r="R29" s="2">
        <f>(F29*'2011 population'!F29+'2011 overall results'!L29*'2011 population'!L29)/('2011 population'!F29+'2011 population'!L29)</f>
        <v>1092.8868365886588</v>
      </c>
      <c r="S29" s="2">
        <f>(G29*'2011 population'!G29+'2011 overall results'!M29*'2011 population'!M29)/('2011 population'!G29+'2011 population'!M29)</f>
        <v>1051.2175978136279</v>
      </c>
      <c r="T29" s="2">
        <f>(H29*'2011 population'!H29+'2011 overall results'!N29*'2011 population'!N29)/('2011 population'!H29+'2011 population'!N29)</f>
        <v>982.30392870235858</v>
      </c>
      <c r="U29" s="56">
        <f>(I29*SUM('2011 population'!D29:H29)+'2011 overall results'!O29*SUM('2011 population'!J29:N29))/SUM('2011 population'!D29:N29)</f>
        <v>1188.8903435276707</v>
      </c>
      <c r="W29" s="99">
        <f>H29*SUM('2011 population'!D29:H29)+'2011 overall results'!N29*SUM('2011 population'!J29:N29)</f>
        <v>753326616.08368087</v>
      </c>
      <c r="X29" s="1">
        <f>U29*SUM('2011 population'!D29:N29)</f>
        <v>895029939.53724921</v>
      </c>
    </row>
    <row r="30" spans="2:24" x14ac:dyDescent="0.25">
      <c r="B30">
        <v>26</v>
      </c>
      <c r="C30" s="67"/>
      <c r="D30" s="11">
        <f>ave_other_primary_care_2011+('2011 inpatient total'!D30+'2011 outpatient total'!D30+'2011 GP and pharma total'!D30)/'2011 population'!D30</f>
        <v>2144.9182915204938</v>
      </c>
      <c r="E30" s="11">
        <f>ave_other_primary_care_2011+('2011 inpatient total'!E30+'2011 outpatient total'!E30+'2011 GP and pharma total'!E30)/'2011 population'!E30</f>
        <v>1797.7056365807193</v>
      </c>
      <c r="F30" s="11">
        <f>ave_other_primary_care_2011+('2011 inpatient total'!F30+'2011 outpatient total'!F30+'2011 GP and pharma total'!F30)/'2011 population'!F30</f>
        <v>1668.617323271854</v>
      </c>
      <c r="G30" s="11">
        <f>ave_other_primary_care_2011+('2011 inpatient total'!G30+'2011 outpatient total'!G30+'2011 GP and pharma total'!G30)/'2011 population'!G30</f>
        <v>1563.2666058175953</v>
      </c>
      <c r="H30" s="11">
        <f>ave_other_primary_care_2011+('2011 inpatient total'!H30+'2011 outpatient total'!H30+'2011 GP and pharma total'!H30)/'2011 population'!H30</f>
        <v>1488.6309962762905</v>
      </c>
      <c r="I30" s="96">
        <f>(D30*'2011 population'!D30+'2011 overall results'!E30*'2011 population'!E30+'2011 overall results'!F30*'2011 population'!F30+'2011 overall results'!G30*'2011 population'!G30+'2011 overall results'!H30*'2011 population'!H30)/SUM('2011 population'!D30:H30)</f>
        <v>1790.121350498513</v>
      </c>
      <c r="J30" s="11">
        <f>ave_other_primary_care_2011+('2011 inpatient total'!J30+'2011 outpatient total'!J30+'2011 GP and pharma total'!J30)/'2011 population'!J30</f>
        <v>792.39353900646404</v>
      </c>
      <c r="K30" s="11">
        <f>ave_other_primary_care_2011+('2011 inpatient total'!K30+'2011 outpatient total'!K30+'2011 GP and pharma total'!K30)/'2011 population'!K30</f>
        <v>683.18271994008956</v>
      </c>
      <c r="L30" s="11">
        <f>ave_other_primary_care_2011+('2011 inpatient total'!L30+'2011 outpatient total'!L30+'2011 GP and pharma total'!L30)/'2011 population'!L30</f>
        <v>659.58699324408838</v>
      </c>
      <c r="M30" s="11">
        <f>ave_other_primary_care_2011+('2011 inpatient total'!M30+'2011 outpatient total'!M30+'2011 GP and pharma total'!M30)/'2011 population'!M30</f>
        <v>647.2663860697761</v>
      </c>
      <c r="N30" s="11">
        <f>ave_other_primary_care_2011+('2011 inpatient total'!N30+'2011 outpatient total'!N30+'2011 GP and pharma total'!N30)/'2011 population'!N30</f>
        <v>648.74151191617284</v>
      </c>
      <c r="O30" s="96">
        <f>(J30*'2011 population'!J30+'2011 overall results'!K30*'2011 population'!K30+'2011 overall results'!L30*'2011 population'!L30+'2011 overall results'!M30*'2011 population'!M30+'2011 overall results'!N30*'2011 population'!N30)/SUM('2011 population'!J30:N30)</f>
        <v>695.18850789325495</v>
      </c>
      <c r="P30" s="2">
        <f>(D30*'2011 population'!D30+'2011 overall results'!J30*'2011 population'!J30)/('2011 population'!D30+'2011 population'!J30)</f>
        <v>1473.5960662296268</v>
      </c>
      <c r="Q30" s="2">
        <f>(E30*'2011 population'!E30+'2011 overall results'!K30*'2011 population'!K30)/('2011 population'!E30+'2011 population'!K30)</f>
        <v>1231.3269571835883</v>
      </c>
      <c r="R30" s="2">
        <f>(F30*'2011 population'!F30+'2011 overall results'!L30*'2011 population'!L30)/('2011 population'!F30+'2011 population'!L30)</f>
        <v>1147.4396929214961</v>
      </c>
      <c r="S30" s="2">
        <f>(G30*'2011 population'!G30+'2011 overall results'!M30*'2011 population'!M30)/('2011 population'!G30+'2011 population'!M30)</f>
        <v>1076.6809407497442</v>
      </c>
      <c r="T30" s="2">
        <f>(H30*'2011 population'!H30+'2011 overall results'!N30*'2011 population'!N30)/('2011 population'!H30+'2011 population'!N30)</f>
        <v>1035.7834756253108</v>
      </c>
      <c r="U30" s="56">
        <f>(I30*SUM('2011 population'!D30:H30)+'2011 overall results'!O30*SUM('2011 population'!J30:N30))/SUM('2011 population'!D30:N30)</f>
        <v>1226.595255697679</v>
      </c>
      <c r="W30" s="99">
        <f>H30*SUM('2011 population'!D30:H30)+'2011 overall results'!N30*SUM('2011 population'!J30:N30)</f>
        <v>800993727.32691884</v>
      </c>
      <c r="X30" s="1">
        <f>U30*SUM('2011 population'!D30:N30)</f>
        <v>930069532.41853225</v>
      </c>
    </row>
    <row r="31" spans="2:24" x14ac:dyDescent="0.25">
      <c r="B31">
        <v>27</v>
      </c>
      <c r="C31" s="67"/>
      <c r="D31" s="11">
        <f>ave_other_primary_care_2011+('2011 inpatient total'!D31+'2011 outpatient total'!D31+'2011 GP and pharma total'!D31)/'2011 population'!D31</f>
        <v>2251.5174188131505</v>
      </c>
      <c r="E31" s="11">
        <f>ave_other_primary_care_2011+('2011 inpatient total'!E31+'2011 outpatient total'!E31+'2011 GP and pharma total'!E31)/'2011 population'!E31</f>
        <v>1905.8516155993352</v>
      </c>
      <c r="F31" s="11">
        <f>ave_other_primary_care_2011+('2011 inpatient total'!F31+'2011 outpatient total'!F31+'2011 GP and pharma total'!F31)/'2011 population'!F31</f>
        <v>1748.8995312105305</v>
      </c>
      <c r="G31" s="11">
        <f>ave_other_primary_care_2011+('2011 inpatient total'!G31+'2011 outpatient total'!G31+'2011 GP and pharma total'!G31)/'2011 population'!G31</f>
        <v>1675.6090170914549</v>
      </c>
      <c r="H31" s="11">
        <f>ave_other_primary_care_2011+('2011 inpatient total'!H31+'2011 outpatient total'!H31+'2011 GP and pharma total'!H31)/'2011 population'!H31</f>
        <v>1627.738787555568</v>
      </c>
      <c r="I31" s="96">
        <f>(D31*'2011 population'!D31+'2011 overall results'!E31*'2011 population'!E31+'2011 overall results'!F31*'2011 population'!F31+'2011 overall results'!G31*'2011 population'!G31+'2011 overall results'!H31*'2011 population'!H31)/SUM('2011 population'!D31:H31)</f>
        <v>1895.1048408671784</v>
      </c>
      <c r="J31" s="11">
        <f>ave_other_primary_care_2011+('2011 inpatient total'!J31+'2011 outpatient total'!J31+'2011 GP and pharma total'!J31)/'2011 population'!J31</f>
        <v>828.7611814273946</v>
      </c>
      <c r="K31" s="11">
        <f>ave_other_primary_care_2011+('2011 inpatient total'!K31+'2011 outpatient total'!K31+'2011 GP and pharma total'!K31)/'2011 population'!K31</f>
        <v>711.43290598794329</v>
      </c>
      <c r="L31" s="11">
        <f>ave_other_primary_care_2011+('2011 inpatient total'!L31+'2011 outpatient total'!L31+'2011 GP and pharma total'!L31)/'2011 population'!L31</f>
        <v>673.00983904011457</v>
      </c>
      <c r="M31" s="11">
        <f>ave_other_primary_care_2011+('2011 inpatient total'!M31+'2011 outpatient total'!M31+'2011 GP and pharma total'!M31)/'2011 population'!M31</f>
        <v>649.01428749280706</v>
      </c>
      <c r="N31" s="11">
        <f>ave_other_primary_care_2011+('2011 inpatient total'!N31+'2011 outpatient total'!N31+'2011 GP and pharma total'!N31)/'2011 population'!N31</f>
        <v>663.56124202353612</v>
      </c>
      <c r="O31" s="96">
        <f>(J31*'2011 population'!J31+'2011 overall results'!K31*'2011 population'!K31+'2011 overall results'!L31*'2011 population'!L31+'2011 overall results'!M31*'2011 population'!M31+'2011 overall results'!N31*'2011 population'!N31)/SUM('2011 population'!J31:N31)</f>
        <v>716.28759424022394</v>
      </c>
      <c r="P31" s="2">
        <f>(D31*'2011 population'!D31+'2011 overall results'!J31*'2011 population'!J31)/('2011 population'!D31+'2011 population'!J31)</f>
        <v>1536.9350443562387</v>
      </c>
      <c r="Q31" s="2">
        <f>(E31*'2011 population'!E31+'2011 overall results'!K31*'2011 population'!K31)/('2011 population'!E31+'2011 population'!K31)</f>
        <v>1295.9155479208337</v>
      </c>
      <c r="R31" s="2">
        <f>(F31*'2011 population'!F31+'2011 overall results'!L31*'2011 population'!L31)/('2011 population'!F31+'2011 population'!L31)</f>
        <v>1190.3945904671261</v>
      </c>
      <c r="S31" s="2">
        <f>(G31*'2011 population'!G31+'2011 overall results'!M31*'2011 population'!M31)/('2011 population'!G31+'2011 population'!M31)</f>
        <v>1132.3451881335718</v>
      </c>
      <c r="T31" s="2">
        <f>(H31*'2011 population'!H31+'2011 overall results'!N31*'2011 population'!N31)/('2011 population'!H31+'2011 population'!N31)</f>
        <v>1108.100702051835</v>
      </c>
      <c r="U31" s="56">
        <f>(I31*SUM('2011 population'!D31:H31)+'2011 overall results'!O31*SUM('2011 population'!J31:N31))/SUM('2011 population'!D31:N31)</f>
        <v>1285.6898227362678</v>
      </c>
      <c r="W31" s="99">
        <f>H31*SUM('2011 population'!D31:H31)+'2011 overall results'!N31*SUM('2011 population'!J31:N31)</f>
        <v>834975162.95503461</v>
      </c>
      <c r="X31" s="1">
        <f>U31*SUM('2011 population'!D31:N31)</f>
        <v>950617198.20420992</v>
      </c>
    </row>
    <row r="32" spans="2:24" x14ac:dyDescent="0.25">
      <c r="B32">
        <v>28</v>
      </c>
      <c r="C32" s="67"/>
      <c r="D32" s="11">
        <f>ave_other_primary_care_2011+('2011 inpatient total'!D32+'2011 outpatient total'!D32+'2011 GP and pharma total'!D32)/'2011 population'!D32</f>
        <v>2285.9357049001887</v>
      </c>
      <c r="E32" s="11">
        <f>ave_other_primary_care_2011+('2011 inpatient total'!E32+'2011 outpatient total'!E32+'2011 GP and pharma total'!E32)/'2011 population'!E32</f>
        <v>1996.2735110635153</v>
      </c>
      <c r="F32" s="11">
        <f>ave_other_primary_care_2011+('2011 inpatient total'!F32+'2011 outpatient total'!F32+'2011 GP and pharma total'!F32)/'2011 population'!F32</f>
        <v>1858.7508904147037</v>
      </c>
      <c r="G32" s="11">
        <f>ave_other_primary_care_2011+('2011 inpatient total'!G32+'2011 outpatient total'!G32+'2011 GP and pharma total'!G32)/'2011 population'!G32</f>
        <v>1845.9216154455737</v>
      </c>
      <c r="H32" s="11">
        <f>ave_other_primary_care_2011+('2011 inpatient total'!H32+'2011 outpatient total'!H32+'2011 GP and pharma total'!H32)/'2011 population'!H32</f>
        <v>1794.1507817892482</v>
      </c>
      <c r="I32" s="96">
        <f>(D32*'2011 population'!D32+'2011 overall results'!E32*'2011 population'!E32+'2011 overall results'!F32*'2011 population'!F32+'2011 overall results'!G32*'2011 population'!G32+'2011 overall results'!H32*'2011 population'!H32)/SUM('2011 population'!D32:H32)</f>
        <v>1996.1421392008415</v>
      </c>
      <c r="J32" s="11">
        <f>ave_other_primary_care_2011+('2011 inpatient total'!J32+'2011 outpatient total'!J32+'2011 GP and pharma total'!J32)/'2011 population'!J32</f>
        <v>847.70683547439648</v>
      </c>
      <c r="K32" s="11">
        <f>ave_other_primary_care_2011+('2011 inpatient total'!K32+'2011 outpatient total'!K32+'2011 GP and pharma total'!K32)/'2011 population'!K32</f>
        <v>738.09263771832229</v>
      </c>
      <c r="L32" s="11">
        <f>ave_other_primary_care_2011+('2011 inpatient total'!L32+'2011 outpatient total'!L32+'2011 GP and pharma total'!L32)/'2011 population'!L32</f>
        <v>693.94649434384837</v>
      </c>
      <c r="M32" s="11">
        <f>ave_other_primary_care_2011+('2011 inpatient total'!M32+'2011 outpatient total'!M32+'2011 GP and pharma total'!M32)/'2011 population'!M32</f>
        <v>660.54210891496859</v>
      </c>
      <c r="N32" s="11">
        <f>ave_other_primary_care_2011+('2011 inpatient total'!N32+'2011 outpatient total'!N32+'2011 GP and pharma total'!N32)/'2011 population'!N32</f>
        <v>666.78929687485959</v>
      </c>
      <c r="O32" s="96">
        <f>(J32*'2011 population'!J32+'2011 overall results'!K32*'2011 population'!K32+'2011 overall results'!L32*'2011 population'!L32+'2011 overall results'!M32*'2011 population'!M32+'2011 overall results'!N32*'2011 population'!N32)/SUM('2011 population'!J32:N32)</f>
        <v>734.15144036853894</v>
      </c>
      <c r="P32" s="2">
        <f>(D32*'2011 population'!D32+'2011 overall results'!J32*'2011 population'!J32)/('2011 population'!D32+'2011 population'!J32)</f>
        <v>1560.9117782965902</v>
      </c>
      <c r="Q32" s="2">
        <f>(E32*'2011 population'!E32+'2011 overall results'!K32*'2011 population'!K32)/('2011 population'!E32+'2011 population'!K32)</f>
        <v>1346.5839108995858</v>
      </c>
      <c r="R32" s="2">
        <f>(F32*'2011 population'!F32+'2011 overall results'!L32*'2011 population'!L32)/('2011 population'!F32+'2011 population'!L32)</f>
        <v>1250.6803387663126</v>
      </c>
      <c r="S32" s="2">
        <f>(G32*'2011 population'!G32+'2011 overall results'!M32*'2011 population'!M32)/('2011 population'!G32+'2011 population'!M32)</f>
        <v>1217.9262583024699</v>
      </c>
      <c r="T32" s="2">
        <f>(H32*'2011 population'!H32+'2011 overall results'!N32*'2011 population'!N32)/('2011 population'!H32+'2011 population'!N32)</f>
        <v>1192.9661555474215</v>
      </c>
      <c r="U32" s="56">
        <f>(I32*SUM('2011 population'!D32:H32)+'2011 overall results'!O32*SUM('2011 population'!J32:N32))/SUM('2011 population'!D32:N32)</f>
        <v>1341.4677544765868</v>
      </c>
      <c r="W32" s="99">
        <f>H32*SUM('2011 population'!D32:H32)+'2011 overall results'!N32*SUM('2011 population'!J32:N32)</f>
        <v>868804835.66052413</v>
      </c>
      <c r="X32" s="1">
        <f>U32*SUM('2011 population'!D32:N32)</f>
        <v>963745312.9775964</v>
      </c>
    </row>
    <row r="33" spans="2:24" x14ac:dyDescent="0.25">
      <c r="B33">
        <v>29</v>
      </c>
      <c r="C33" s="67"/>
      <c r="D33" s="11">
        <f>ave_other_primary_care_2011+('2011 inpatient total'!D33+'2011 outpatient total'!D33+'2011 GP and pharma total'!D33)/'2011 population'!D33</f>
        <v>2365.3367251864411</v>
      </c>
      <c r="E33" s="11">
        <f>ave_other_primary_care_2011+('2011 inpatient total'!E33+'2011 outpatient total'!E33+'2011 GP and pharma total'!E33)/'2011 population'!E33</f>
        <v>2053.4971688169003</v>
      </c>
      <c r="F33" s="11">
        <f>ave_other_primary_care_2011+('2011 inpatient total'!F33+'2011 outpatient total'!F33+'2011 GP and pharma total'!F33)/'2011 population'!F33</f>
        <v>1963.7683097726128</v>
      </c>
      <c r="G33" s="11">
        <f>ave_other_primary_care_2011+('2011 inpatient total'!G33+'2011 outpatient total'!G33+'2011 GP and pharma total'!G33)/'2011 population'!G33</f>
        <v>1929.3870364629652</v>
      </c>
      <c r="H33" s="11">
        <f>ave_other_primary_care_2011+('2011 inpatient total'!H33+'2011 outpatient total'!H33+'2011 GP and pharma total'!H33)/'2011 population'!H33</f>
        <v>1895.3965338325729</v>
      </c>
      <c r="I33" s="96">
        <f>(D33*'2011 population'!D33+'2011 overall results'!E33*'2011 population'!E33+'2011 overall results'!F33*'2011 population'!F33+'2011 overall results'!G33*'2011 population'!G33+'2011 overall results'!H33*'2011 population'!H33)/SUM('2011 population'!D33:H33)</f>
        <v>2074.7663807151066</v>
      </c>
      <c r="J33" s="11">
        <f>ave_other_primary_care_2011+('2011 inpatient total'!J33+'2011 outpatient total'!J33+'2011 GP and pharma total'!J33)/'2011 population'!J33</f>
        <v>910.60092241243808</v>
      </c>
      <c r="K33" s="11">
        <f>ave_other_primary_care_2011+('2011 inpatient total'!K33+'2011 outpatient total'!K33+'2011 GP and pharma total'!K33)/'2011 population'!K33</f>
        <v>776.73290922336378</v>
      </c>
      <c r="L33" s="11">
        <f>ave_other_primary_care_2011+('2011 inpatient total'!L33+'2011 outpatient total'!L33+'2011 GP and pharma total'!L33)/'2011 population'!L33</f>
        <v>723.95630962821861</v>
      </c>
      <c r="M33" s="11">
        <f>ave_other_primary_care_2011+('2011 inpatient total'!M33+'2011 outpatient total'!M33+'2011 GP and pharma total'!M33)/'2011 population'!M33</f>
        <v>675.67431644268549</v>
      </c>
      <c r="N33" s="11">
        <f>ave_other_primary_care_2011+('2011 inpatient total'!N33+'2011 outpatient total'!N33+'2011 GP and pharma total'!N33)/'2011 population'!N33</f>
        <v>665.05645647699214</v>
      </c>
      <c r="O33" s="96">
        <f>(J33*'2011 population'!J33+'2011 overall results'!K33*'2011 population'!K33+'2011 overall results'!L33*'2011 population'!L33+'2011 overall results'!M33*'2011 population'!M33+'2011 overall results'!N33*'2011 population'!N33)/SUM('2011 population'!J33:N33)</f>
        <v>766.23763046036163</v>
      </c>
      <c r="P33" s="2">
        <f>(D33*'2011 population'!D33+'2011 overall results'!J33*'2011 population'!J33)/('2011 population'!D33+'2011 population'!J33)</f>
        <v>1644.2052611645718</v>
      </c>
      <c r="Q33" s="2">
        <f>(E33*'2011 population'!E33+'2011 overall results'!K33*'2011 population'!K33)/('2011 population'!E33+'2011 population'!K33)</f>
        <v>1404.445296073565</v>
      </c>
      <c r="R33" s="2">
        <f>(F33*'2011 population'!F33+'2011 overall results'!L33*'2011 population'!L33)/('2011 population'!F33+'2011 population'!L33)</f>
        <v>1329.5845786405407</v>
      </c>
      <c r="S33" s="2">
        <f>(G33*'2011 population'!G33+'2011 overall results'!M33*'2011 population'!M33)/('2011 population'!G33+'2011 population'!M33)</f>
        <v>1278.9360331327262</v>
      </c>
      <c r="T33" s="2">
        <f>(H33*'2011 population'!H33+'2011 overall results'!N33*'2011 population'!N33)/('2011 population'!H33+'2011 population'!N33)</f>
        <v>1258.160072415109</v>
      </c>
      <c r="U33" s="56">
        <f>(I33*SUM('2011 population'!D33:H33)+'2011 overall results'!O33*SUM('2011 population'!J33:N33))/SUM('2011 population'!D33:N33)</f>
        <v>1408.9180059238975</v>
      </c>
      <c r="W33" s="99">
        <f>H33*SUM('2011 population'!D33:H33)+'2011 overall results'!N33*SUM('2011 population'!J33:N33)</f>
        <v>896437150.60355437</v>
      </c>
      <c r="X33" s="1">
        <f>U33*SUM('2011 population'!D33:N33)</f>
        <v>995014527.65161037</v>
      </c>
    </row>
    <row r="34" spans="2:24" x14ac:dyDescent="0.25">
      <c r="B34">
        <v>30</v>
      </c>
      <c r="C34" s="67"/>
      <c r="D34" s="11">
        <f>ave_other_primary_care_2011+('2011 inpatient total'!D34+'2011 outpatient total'!D34+'2011 GP and pharma total'!D34)/'2011 population'!D34</f>
        <v>2358.2726352678437</v>
      </c>
      <c r="E34" s="11">
        <f>ave_other_primary_care_2011+('2011 inpatient total'!E34+'2011 outpatient total'!E34+'2011 GP and pharma total'!E34)/'2011 population'!E34</f>
        <v>2086.1785295312816</v>
      </c>
      <c r="F34" s="11">
        <f>ave_other_primary_care_2011+('2011 inpatient total'!F34+'2011 outpatient total'!F34+'2011 GP and pharma total'!F34)/'2011 population'!F34</f>
        <v>2027.9636136612869</v>
      </c>
      <c r="G34" s="11">
        <f>ave_other_primary_care_2011+('2011 inpatient total'!G34+'2011 outpatient total'!G34+'2011 GP and pharma total'!G34)/'2011 population'!G34</f>
        <v>1953.1315370156283</v>
      </c>
      <c r="H34" s="11">
        <f>ave_other_primary_care_2011+('2011 inpatient total'!H34+'2011 outpatient total'!H34+'2011 GP and pharma total'!H34)/'2011 population'!H34</f>
        <v>1900.4401696804325</v>
      </c>
      <c r="I34" s="96">
        <f>(D34*'2011 population'!D34+'2011 overall results'!E34*'2011 population'!E34+'2011 overall results'!F34*'2011 population'!F34+'2011 overall results'!G34*'2011 population'!G34+'2011 overall results'!H34*'2011 population'!H34)/SUM('2011 population'!D34:H34)</f>
        <v>2092.5387994488133</v>
      </c>
      <c r="J34" s="11">
        <f>ave_other_primary_care_2011+('2011 inpatient total'!J34+'2011 outpatient total'!J34+'2011 GP and pharma total'!J34)/'2011 population'!J34</f>
        <v>948.5885942441206</v>
      </c>
      <c r="K34" s="11">
        <f>ave_other_primary_care_2011+('2011 inpatient total'!K34+'2011 outpatient total'!K34+'2011 GP and pharma total'!K34)/'2011 population'!K34</f>
        <v>769.38646250914667</v>
      </c>
      <c r="L34" s="11">
        <f>ave_other_primary_care_2011+('2011 inpatient total'!L34+'2011 outpatient total'!L34+'2011 GP and pharma total'!L34)/'2011 population'!L34</f>
        <v>727.81388221044165</v>
      </c>
      <c r="M34" s="11">
        <f>ave_other_primary_care_2011+('2011 inpatient total'!M34+'2011 outpatient total'!M34+'2011 GP and pharma total'!M34)/'2011 population'!M34</f>
        <v>678.98138906960264</v>
      </c>
      <c r="N34" s="11">
        <f>ave_other_primary_care_2011+('2011 inpatient total'!N34+'2011 outpatient total'!N34+'2011 GP and pharma total'!N34)/'2011 population'!N34</f>
        <v>645.61479719939075</v>
      </c>
      <c r="O34" s="96">
        <f>(J34*'2011 population'!J34+'2011 overall results'!K34*'2011 population'!K34+'2011 overall results'!L34*'2011 population'!L34+'2011 overall results'!M34*'2011 population'!M34+'2011 overall results'!N34*'2011 population'!N34)/SUM('2011 population'!J34:N34)</f>
        <v>770.91594306191234</v>
      </c>
      <c r="P34" s="2">
        <f>(D34*'2011 population'!D34+'2011 overall results'!J34*'2011 population'!J34)/('2011 population'!D34+'2011 population'!J34)</f>
        <v>1651.7724659742009</v>
      </c>
      <c r="Q34" s="2">
        <f>(E34*'2011 population'!E34+'2011 overall results'!K34*'2011 population'!K34)/('2011 population'!E34+'2011 population'!K34)</f>
        <v>1415.3269172965527</v>
      </c>
      <c r="R34" s="2">
        <f>(F34*'2011 population'!F34+'2011 overall results'!L34*'2011 population'!L34)/('2011 population'!F34+'2011 population'!L34)</f>
        <v>1365.8433067613219</v>
      </c>
      <c r="S34" s="2">
        <f>(G34*'2011 population'!G34+'2011 overall results'!M34*'2011 population'!M34)/('2011 population'!G34+'2011 population'!M34)</f>
        <v>1303.5292895359157</v>
      </c>
      <c r="T34" s="2">
        <f>(H34*'2011 population'!H34+'2011 overall results'!N34*'2011 population'!N34)/('2011 population'!H34+'2011 population'!N34)</f>
        <v>1263.176475312343</v>
      </c>
      <c r="U34" s="56">
        <f>(I34*SUM('2011 population'!D34:H34)+'2011 overall results'!O34*SUM('2011 population'!J34:N34))/SUM('2011 population'!D34:N34)</f>
        <v>1422.1872266569142</v>
      </c>
      <c r="W34" s="99">
        <f>H34*SUM('2011 population'!D34:H34)+'2011 overall results'!N34*SUM('2011 population'!J34:N34)</f>
        <v>903784971.51636314</v>
      </c>
      <c r="X34" s="1">
        <f>U34*SUM('2011 population'!D34:N34)</f>
        <v>1016916487.98708</v>
      </c>
    </row>
    <row r="35" spans="2:24" x14ac:dyDescent="0.25">
      <c r="B35">
        <v>31</v>
      </c>
      <c r="C35" s="67"/>
      <c r="D35" s="11">
        <f>ave_other_primary_care_2011+('2011 inpatient total'!D35+'2011 outpatient total'!D35+'2011 GP and pharma total'!D35)/'2011 population'!D35</f>
        <v>2353.7350967642628</v>
      </c>
      <c r="E35" s="11">
        <f>ave_other_primary_care_2011+('2011 inpatient total'!E35+'2011 outpatient total'!E35+'2011 GP and pharma total'!E35)/'2011 population'!E35</f>
        <v>2173.0729937983542</v>
      </c>
      <c r="F35" s="11">
        <f>ave_other_primary_care_2011+('2011 inpatient total'!F35+'2011 outpatient total'!F35+'2011 GP and pharma total'!F35)/'2011 population'!F35</f>
        <v>2125.1342474387975</v>
      </c>
      <c r="G35" s="11">
        <f>ave_other_primary_care_2011+('2011 inpatient total'!G35+'2011 outpatient total'!G35+'2011 GP and pharma total'!G35)/'2011 population'!G35</f>
        <v>2066.0468159110333</v>
      </c>
      <c r="H35" s="11">
        <f>ave_other_primary_care_2011+('2011 inpatient total'!H35+'2011 outpatient total'!H35+'2011 GP and pharma total'!H35)/'2011 population'!H35</f>
        <v>2091.6261533058432</v>
      </c>
      <c r="I35" s="96">
        <f>(D35*'2011 population'!D35+'2011 overall results'!E35*'2011 population'!E35+'2011 overall results'!F35*'2011 population'!F35+'2011 overall results'!G35*'2011 population'!G35+'2011 overall results'!H35*'2011 population'!H35)/SUM('2011 population'!D35:H35)</f>
        <v>2176.3513704874463</v>
      </c>
      <c r="J35" s="11">
        <f>ave_other_primary_care_2011+('2011 inpatient total'!J35+'2011 outpatient total'!J35+'2011 GP and pharma total'!J35)/'2011 population'!J35</f>
        <v>991.78467609962104</v>
      </c>
      <c r="K35" s="11">
        <f>ave_other_primary_care_2011+('2011 inpatient total'!K35+'2011 outpatient total'!K35+'2011 GP and pharma total'!K35)/'2011 population'!K35</f>
        <v>816.93960075544567</v>
      </c>
      <c r="L35" s="11">
        <f>ave_other_primary_care_2011+('2011 inpatient total'!L35+'2011 outpatient total'!L35+'2011 GP and pharma total'!L35)/'2011 population'!L35</f>
        <v>767.01799055254833</v>
      </c>
      <c r="M35" s="11">
        <f>ave_other_primary_care_2011+('2011 inpatient total'!M35+'2011 outpatient total'!M35+'2011 GP and pharma total'!M35)/'2011 population'!M35</f>
        <v>704.26273103626954</v>
      </c>
      <c r="N35" s="11">
        <f>ave_other_primary_care_2011+('2011 inpatient total'!N35+'2011 outpatient total'!N35+'2011 GP and pharma total'!N35)/'2011 population'!N35</f>
        <v>660.36512592830309</v>
      </c>
      <c r="O35" s="96">
        <f>(J35*'2011 population'!J35+'2011 overall results'!K35*'2011 population'!K35+'2011 overall results'!L35*'2011 population'!L35+'2011 overall results'!M35*'2011 population'!M35+'2011 overall results'!N35*'2011 population'!N35)/SUM('2011 population'!J35:N35)</f>
        <v>805.65404117260255</v>
      </c>
      <c r="P35" s="2">
        <f>(D35*'2011 population'!D35+'2011 overall results'!J35*'2011 population'!J35)/('2011 population'!D35+'2011 population'!J35)</f>
        <v>1671.5157541321705</v>
      </c>
      <c r="Q35" s="2">
        <f>(E35*'2011 population'!E35+'2011 overall results'!K35*'2011 population'!K35)/('2011 population'!E35+'2011 population'!K35)</f>
        <v>1483.9093883183982</v>
      </c>
      <c r="R35" s="2">
        <f>(F35*'2011 population'!F35+'2011 overall results'!L35*'2011 population'!L35)/('2011 population'!F35+'2011 population'!L35)</f>
        <v>1435.1291603637978</v>
      </c>
      <c r="S35" s="2">
        <f>(G35*'2011 population'!G35+'2011 overall results'!M35*'2011 population'!M35)/('2011 population'!G35+'2011 population'!M35)</f>
        <v>1380.4418595187112</v>
      </c>
      <c r="T35" s="2">
        <f>(H35*'2011 population'!H35+'2011 overall results'!N35*'2011 population'!N35)/('2011 population'!H35+'2011 population'!N35)</f>
        <v>1373.2560813237492</v>
      </c>
      <c r="U35" s="56">
        <f>(I35*SUM('2011 population'!D35:H35)+'2011 overall results'!O35*SUM('2011 population'!J35:N35))/SUM('2011 population'!D35:N35)</f>
        <v>1484.6094464774374</v>
      </c>
      <c r="W35" s="99">
        <f>H35*SUM('2011 population'!D35:H35)+'2011 overall results'!N35*SUM('2011 population'!J35:N35)</f>
        <v>966607023.05997026</v>
      </c>
      <c r="X35" s="1">
        <f>U35*SUM('2011 population'!D35:N35)</f>
        <v>1047990262.0967624</v>
      </c>
    </row>
    <row r="36" spans="2:24" x14ac:dyDescent="0.25">
      <c r="B36">
        <v>32</v>
      </c>
      <c r="C36" s="67"/>
      <c r="D36" s="11">
        <f>ave_other_primary_care_2011+('2011 inpatient total'!D36+'2011 outpatient total'!D36+'2011 GP and pharma total'!D36)/'2011 population'!D36</f>
        <v>2491.1595801999179</v>
      </c>
      <c r="E36" s="11">
        <f>ave_other_primary_care_2011+('2011 inpatient total'!E36+'2011 outpatient total'!E36+'2011 GP and pharma total'!E36)/'2011 population'!E36</f>
        <v>2222.4588844175937</v>
      </c>
      <c r="F36" s="11">
        <f>ave_other_primary_care_2011+('2011 inpatient total'!F36+'2011 outpatient total'!F36+'2011 GP and pharma total'!F36)/'2011 population'!F36</f>
        <v>2166.1857643409762</v>
      </c>
      <c r="G36" s="11">
        <f>ave_other_primary_care_2011+('2011 inpatient total'!G36+'2011 outpatient total'!G36+'2011 GP and pharma total'!G36)/'2011 population'!G36</f>
        <v>2123.5096982421896</v>
      </c>
      <c r="H36" s="11">
        <f>ave_other_primary_care_2011+('2011 inpatient total'!H36+'2011 outpatient total'!H36+'2011 GP and pharma total'!H36)/'2011 population'!H36</f>
        <v>2116.6422373861915</v>
      </c>
      <c r="I36" s="96">
        <f>(D36*'2011 population'!D36+'2011 overall results'!E36*'2011 population'!E36+'2011 overall results'!F36*'2011 population'!F36+'2011 overall results'!G36*'2011 population'!G36+'2011 overall results'!H36*'2011 population'!H36)/SUM('2011 population'!D36:H36)</f>
        <v>2237.8633625793254</v>
      </c>
      <c r="J36" s="11">
        <f>ave_other_primary_care_2011+('2011 inpatient total'!J36+'2011 outpatient total'!J36+'2011 GP and pharma total'!J36)/'2011 population'!J36</f>
        <v>1070.4657921375976</v>
      </c>
      <c r="K36" s="11">
        <f>ave_other_primary_care_2011+('2011 inpatient total'!K36+'2011 outpatient total'!K36+'2011 GP and pharma total'!K36)/'2011 population'!K36</f>
        <v>848.22690909522453</v>
      </c>
      <c r="L36" s="11">
        <f>ave_other_primary_care_2011+('2011 inpatient total'!L36+'2011 outpatient total'!L36+'2011 GP and pharma total'!L36)/'2011 population'!L36</f>
        <v>799.96282201303598</v>
      </c>
      <c r="M36" s="11">
        <f>ave_other_primary_care_2011+('2011 inpatient total'!M36+'2011 outpatient total'!M36+'2011 GP and pharma total'!M36)/'2011 population'!M36</f>
        <v>715.74131904551825</v>
      </c>
      <c r="N36" s="11">
        <f>ave_other_primary_care_2011+('2011 inpatient total'!N36+'2011 outpatient total'!N36+'2011 GP and pharma total'!N36)/'2011 population'!N36</f>
        <v>687.40513584458233</v>
      </c>
      <c r="O36" s="96">
        <f>(J36*'2011 population'!J36+'2011 overall results'!K36*'2011 population'!K36+'2011 overall results'!L36*'2011 population'!L36+'2011 overall results'!M36*'2011 population'!M36+'2011 overall results'!N36*'2011 population'!N36)/SUM('2011 population'!J36:N36)</f>
        <v>841.023210776876</v>
      </c>
      <c r="P36" s="2">
        <f>(D36*'2011 population'!D36+'2011 overall results'!J36*'2011 population'!J36)/('2011 population'!D36+'2011 population'!J36)</f>
        <v>1775.3059073013783</v>
      </c>
      <c r="Q36" s="2">
        <f>(E36*'2011 population'!E36+'2011 overall results'!K36*'2011 population'!K36)/('2011 population'!E36+'2011 population'!K36)</f>
        <v>1517.1805509506219</v>
      </c>
      <c r="R36" s="2">
        <f>(F36*'2011 population'!F36+'2011 overall results'!L36*'2011 population'!L36)/('2011 population'!F36+'2011 population'!L36)</f>
        <v>1473.2454934211003</v>
      </c>
      <c r="S36" s="2">
        <f>(G36*'2011 population'!G36+'2011 overall results'!M36*'2011 population'!M36)/('2011 population'!G36+'2011 population'!M36)</f>
        <v>1415.9734187339236</v>
      </c>
      <c r="T36" s="2">
        <f>(H36*'2011 population'!H36+'2011 overall results'!N36*'2011 population'!N36)/('2011 population'!H36+'2011 population'!N36)</f>
        <v>1413.5828072344259</v>
      </c>
      <c r="U36" s="56">
        <f>(I36*SUM('2011 population'!D36:H36)+'2011 overall results'!O36*SUM('2011 population'!J36:N36))/SUM('2011 population'!D36:N36)</f>
        <v>1532.9899483476474</v>
      </c>
      <c r="W36" s="99">
        <f>H36*SUM('2011 population'!D36:H36)+'2011 overall results'!N36*SUM('2011 population'!J36:N36)</f>
        <v>944183491.89515018</v>
      </c>
      <c r="X36" s="1">
        <f>U36*SUM('2011 population'!D36:N36)</f>
        <v>1037266988.7504687</v>
      </c>
    </row>
    <row r="37" spans="2:24" x14ac:dyDescent="0.25">
      <c r="B37">
        <v>33</v>
      </c>
      <c r="C37" s="67"/>
      <c r="D37" s="11">
        <f>ave_other_primary_care_2011+('2011 inpatient total'!D37+'2011 outpatient total'!D37+'2011 GP and pharma total'!D37)/'2011 population'!D37</f>
        <v>2468.0484780542765</v>
      </c>
      <c r="E37" s="11">
        <f>ave_other_primary_care_2011+('2011 inpatient total'!E37+'2011 outpatient total'!E37+'2011 GP and pharma total'!E37)/'2011 population'!E37</f>
        <v>2222.7525131194761</v>
      </c>
      <c r="F37" s="11">
        <f>ave_other_primary_care_2011+('2011 inpatient total'!F37+'2011 outpatient total'!F37+'2011 GP and pharma total'!F37)/'2011 population'!F37</f>
        <v>2130.8705700145752</v>
      </c>
      <c r="G37" s="11">
        <f>ave_other_primary_care_2011+('2011 inpatient total'!G37+'2011 outpatient total'!G37+'2011 GP and pharma total'!G37)/'2011 population'!G37</f>
        <v>2117.6959338416282</v>
      </c>
      <c r="H37" s="11">
        <f>ave_other_primary_care_2011+('2011 inpatient total'!H37+'2011 outpatient total'!H37+'2011 GP and pharma total'!H37)/'2011 population'!H37</f>
        <v>2080.1442672916819</v>
      </c>
      <c r="I37" s="96">
        <f>(D37*'2011 population'!D37+'2011 overall results'!E37*'2011 population'!E37+'2011 overall results'!F37*'2011 population'!F37+'2011 overall results'!G37*'2011 population'!G37+'2011 overall results'!H37*'2011 population'!H37)/SUM('2011 population'!D37:H37)</f>
        <v>2215.3582110403095</v>
      </c>
      <c r="J37" s="11">
        <f>ave_other_primary_care_2011+('2011 inpatient total'!J37+'2011 outpatient total'!J37+'2011 GP and pharma total'!J37)/'2011 population'!J37</f>
        <v>1098.2173174822883</v>
      </c>
      <c r="K37" s="11">
        <f>ave_other_primary_care_2011+('2011 inpatient total'!K37+'2011 outpatient total'!K37+'2011 GP and pharma total'!K37)/'2011 population'!K37</f>
        <v>890.46331878085641</v>
      </c>
      <c r="L37" s="11">
        <f>ave_other_primary_care_2011+('2011 inpatient total'!L37+'2011 outpatient total'!L37+'2011 GP and pharma total'!L37)/'2011 population'!L37</f>
        <v>826.59045480661985</v>
      </c>
      <c r="M37" s="11">
        <f>ave_other_primary_care_2011+('2011 inpatient total'!M37+'2011 outpatient total'!M37+'2011 GP and pharma total'!M37)/'2011 population'!M37</f>
        <v>741.48908253508489</v>
      </c>
      <c r="N37" s="11">
        <f>ave_other_primary_care_2011+('2011 inpatient total'!N37+'2011 outpatient total'!N37+'2011 GP and pharma total'!N37)/'2011 population'!N37</f>
        <v>676.72231720243917</v>
      </c>
      <c r="O37" s="96">
        <f>(J37*'2011 population'!J37+'2011 overall results'!K37*'2011 population'!K37+'2011 overall results'!L37*'2011 population'!L37+'2011 overall results'!M37*'2011 population'!M37+'2011 overall results'!N37*'2011 population'!N37)/SUM('2011 population'!J37:N37)</f>
        <v>863.45711147932991</v>
      </c>
      <c r="P37" s="2">
        <f>(D37*'2011 population'!D37+'2011 overall results'!J37*'2011 population'!J37)/('2011 population'!D37+'2011 population'!J37)</f>
        <v>1774.6202851483085</v>
      </c>
      <c r="Q37" s="2">
        <f>(E37*'2011 population'!E37+'2011 overall results'!K37*'2011 population'!K37)/('2011 population'!E37+'2011 population'!K37)</f>
        <v>1538.4732756478159</v>
      </c>
      <c r="R37" s="2">
        <f>(F37*'2011 population'!F37+'2011 overall results'!L37*'2011 population'!L37)/('2011 population'!F37+'2011 population'!L37)</f>
        <v>1470.0110937923127</v>
      </c>
      <c r="S37" s="2">
        <f>(G37*'2011 population'!G37+'2011 overall results'!M37*'2011 population'!M37)/('2011 population'!G37+'2011 population'!M37)</f>
        <v>1435.3452106220691</v>
      </c>
      <c r="T37" s="2">
        <f>(H37*'2011 population'!H37+'2011 overall results'!N37*'2011 population'!N37)/('2011 population'!H37+'2011 population'!N37)</f>
        <v>1392.309100109167</v>
      </c>
      <c r="U37" s="56">
        <f>(I37*SUM('2011 population'!D37:H37)+'2011 overall results'!O37*SUM('2011 population'!J37:N37))/SUM('2011 population'!D37:N37)</f>
        <v>1534.6617487575318</v>
      </c>
      <c r="W37" s="99">
        <f>H37*SUM('2011 population'!D37:H37)+'2011 overall results'!N37*SUM('2011 population'!J37:N37)</f>
        <v>887749452.83962822</v>
      </c>
      <c r="X37" s="1">
        <f>U37*SUM('2011 population'!D37:N37)</f>
        <v>991910205.36844552</v>
      </c>
    </row>
    <row r="38" spans="2:24" x14ac:dyDescent="0.25">
      <c r="B38">
        <v>34</v>
      </c>
      <c r="C38" s="67"/>
      <c r="D38" s="11">
        <f>ave_other_primary_care_2011+('2011 inpatient total'!D38+'2011 outpatient total'!D38+'2011 GP and pharma total'!D38)/'2011 population'!D38</f>
        <v>2342.2842900039705</v>
      </c>
      <c r="E38" s="11">
        <f>ave_other_primary_care_2011+('2011 inpatient total'!E38+'2011 outpatient total'!E38+'2011 GP and pharma total'!E38)/'2011 population'!E38</f>
        <v>2148.1347531571041</v>
      </c>
      <c r="F38" s="11">
        <f>ave_other_primary_care_2011+('2011 inpatient total'!F38+'2011 outpatient total'!F38+'2011 GP and pharma total'!F38)/'2011 population'!F38</f>
        <v>2029.5909196163802</v>
      </c>
      <c r="G38" s="11">
        <f>ave_other_primary_care_2011+('2011 inpatient total'!G38+'2011 outpatient total'!G38+'2011 GP and pharma total'!G38)/'2011 population'!G38</f>
        <v>1954.732516732259</v>
      </c>
      <c r="H38" s="11">
        <f>ave_other_primary_care_2011+('2011 inpatient total'!H38+'2011 outpatient total'!H38+'2011 GP and pharma total'!H38)/'2011 population'!H38</f>
        <v>1979.8255134141555</v>
      </c>
      <c r="I38" s="96">
        <f>(D38*'2011 population'!D38+'2011 overall results'!E38*'2011 population'!E38+'2011 overall results'!F38*'2011 population'!F38+'2011 overall results'!G38*'2011 population'!G38+'2011 overall results'!H38*'2011 population'!H38)/SUM('2011 population'!D38:H38)</f>
        <v>2099.9131499620803</v>
      </c>
      <c r="J38" s="11">
        <f>ave_other_primary_care_2011+('2011 inpatient total'!J38+'2011 outpatient total'!J38+'2011 GP and pharma total'!J38)/'2011 population'!J38</f>
        <v>1084.8693366946923</v>
      </c>
      <c r="K38" s="11">
        <f>ave_other_primary_care_2011+('2011 inpatient total'!K38+'2011 outpatient total'!K38+'2011 GP and pharma total'!K38)/'2011 population'!K38</f>
        <v>881.18546940826286</v>
      </c>
      <c r="L38" s="11">
        <f>ave_other_primary_care_2011+('2011 inpatient total'!L38+'2011 outpatient total'!L38+'2011 GP and pharma total'!L38)/'2011 population'!L38</f>
        <v>792.72192945523545</v>
      </c>
      <c r="M38" s="11">
        <f>ave_other_primary_care_2011+('2011 inpatient total'!M38+'2011 outpatient total'!M38+'2011 GP and pharma total'!M38)/'2011 population'!M38</f>
        <v>718.8956199780547</v>
      </c>
      <c r="N38" s="11">
        <f>ave_other_primary_care_2011+('2011 inpatient total'!N38+'2011 outpatient total'!N38+'2011 GP and pharma total'!N38)/'2011 population'!N38</f>
        <v>643.18813079659571</v>
      </c>
      <c r="O38" s="96">
        <f>(J38*'2011 population'!J38+'2011 overall results'!K38*'2011 population'!K38+'2011 overall results'!L38*'2011 population'!L38+'2011 overall results'!M38*'2011 population'!M38+'2011 overall results'!N38*'2011 population'!N38)/SUM('2011 population'!J38:N38)</f>
        <v>838.99792989231241</v>
      </c>
      <c r="P38" s="2">
        <f>(D38*'2011 population'!D38+'2011 overall results'!J38*'2011 population'!J38)/('2011 population'!D38+'2011 population'!J38)</f>
        <v>1701.3422684482464</v>
      </c>
      <c r="Q38" s="2">
        <f>(E38*'2011 population'!E38+'2011 overall results'!K38*'2011 population'!K38)/('2011 population'!E38+'2011 population'!K38)</f>
        <v>1493.5236545734854</v>
      </c>
      <c r="R38" s="2">
        <f>(F38*'2011 population'!F38+'2011 overall results'!L38*'2011 population'!L38)/('2011 population'!F38+'2011 population'!L38)</f>
        <v>1400.1429201288438</v>
      </c>
      <c r="S38" s="2">
        <f>(G38*'2011 population'!G38+'2011 overall results'!M38*'2011 population'!M38)/('2011 population'!G38+'2011 population'!M38)</f>
        <v>1342.3480178737782</v>
      </c>
      <c r="T38" s="2">
        <f>(H38*'2011 population'!H38+'2011 overall results'!N38*'2011 population'!N38)/('2011 population'!H38+'2011 population'!N38)</f>
        <v>1329.120514265833</v>
      </c>
      <c r="U38" s="56">
        <f>(I38*SUM('2011 population'!D38:H38)+'2011 overall results'!O38*SUM('2011 population'!J38:N38))/SUM('2011 population'!D38:N38)</f>
        <v>1463.652753985959</v>
      </c>
      <c r="W38" s="99">
        <f>H38*SUM('2011 population'!D38:H38)+'2011 overall results'!N38*SUM('2011 population'!J38:N38)</f>
        <v>829383761.85431874</v>
      </c>
      <c r="X38" s="1">
        <f>U38*SUM('2011 population'!D38:N38)</f>
        <v>929961050.30005872</v>
      </c>
    </row>
    <row r="39" spans="2:24" x14ac:dyDescent="0.25">
      <c r="B39">
        <v>35</v>
      </c>
      <c r="C39" s="67"/>
      <c r="D39" s="11">
        <f>ave_other_primary_care_2011+('2011 inpatient total'!D39+'2011 outpatient total'!D39+'2011 GP and pharma total'!D39)/'2011 population'!D39</f>
        <v>2260.8657746071794</v>
      </c>
      <c r="E39" s="11">
        <f>ave_other_primary_care_2011+('2011 inpatient total'!E39+'2011 outpatient total'!E39+'2011 GP and pharma total'!E39)/'2011 population'!E39</f>
        <v>2091.4509327128285</v>
      </c>
      <c r="F39" s="11">
        <f>ave_other_primary_care_2011+('2011 inpatient total'!F39+'2011 outpatient total'!F39+'2011 GP and pharma total'!F39)/'2011 population'!F39</f>
        <v>1931.2966060736419</v>
      </c>
      <c r="G39" s="11">
        <f>ave_other_primary_care_2011+('2011 inpatient total'!G39+'2011 outpatient total'!G39+'2011 GP and pharma total'!G39)/'2011 population'!G39</f>
        <v>1913.2443334021982</v>
      </c>
      <c r="H39" s="11">
        <f>ave_other_primary_care_2011+('2011 inpatient total'!H39+'2011 outpatient total'!H39+'2011 GP and pharma total'!H39)/'2011 population'!H39</f>
        <v>1843.1749578461593</v>
      </c>
      <c r="I39" s="96">
        <f>(D39*'2011 population'!D39+'2011 overall results'!E39*'2011 population'!E39+'2011 overall results'!F39*'2011 population'!F39+'2011 overall results'!G39*'2011 population'!G39+'2011 overall results'!H39*'2011 population'!H39)/SUM('2011 population'!D39:H39)</f>
        <v>2015.608815338675</v>
      </c>
      <c r="J39" s="11">
        <f>ave_other_primary_care_2011+('2011 inpatient total'!J39+'2011 outpatient total'!J39+'2011 GP and pharma total'!J39)/'2011 population'!J39</f>
        <v>1099.7378585146789</v>
      </c>
      <c r="K39" s="11">
        <f>ave_other_primary_care_2011+('2011 inpatient total'!K39+'2011 outpatient total'!K39+'2011 GP and pharma total'!K39)/'2011 population'!K39</f>
        <v>875.77907981729368</v>
      </c>
      <c r="L39" s="11">
        <f>ave_other_primary_care_2011+('2011 inpatient total'!L39+'2011 outpatient total'!L39+'2011 GP and pharma total'!L39)/'2011 population'!L39</f>
        <v>800.83601633636101</v>
      </c>
      <c r="M39" s="11">
        <f>ave_other_primary_care_2011+('2011 inpatient total'!M39+'2011 outpatient total'!M39+'2011 GP and pharma total'!M39)/'2011 population'!M39</f>
        <v>711.13762949500665</v>
      </c>
      <c r="N39" s="11">
        <f>ave_other_primary_care_2011+('2011 inpatient total'!N39+'2011 outpatient total'!N39+'2011 GP and pharma total'!N39)/'2011 population'!N39</f>
        <v>644.23958585917524</v>
      </c>
      <c r="O39" s="96">
        <f>(J39*'2011 population'!J39+'2011 overall results'!K39*'2011 population'!K39+'2011 overall results'!L39*'2011 population'!L39+'2011 overall results'!M39*'2011 population'!M39+'2011 overall results'!N39*'2011 population'!N39)/SUM('2011 population'!J39:N39)</f>
        <v>838.63148112935301</v>
      </c>
      <c r="P39" s="2">
        <f>(D39*'2011 population'!D39+'2011 overall results'!J39*'2011 population'!J39)/('2011 population'!D39+'2011 population'!J39)</f>
        <v>1667.7680886752066</v>
      </c>
      <c r="Q39" s="2">
        <f>(E39*'2011 population'!E39+'2011 overall results'!K39*'2011 population'!K39)/('2011 population'!E39+'2011 population'!K39)</f>
        <v>1464.0114976020375</v>
      </c>
      <c r="R39" s="2">
        <f>(F39*'2011 population'!F39+'2011 overall results'!L39*'2011 population'!L39)/('2011 population'!F39+'2011 population'!L39)</f>
        <v>1355.0741858522476</v>
      </c>
      <c r="S39" s="2">
        <f>(G39*'2011 population'!G39+'2011 overall results'!M39*'2011 population'!M39)/('2011 population'!G39+'2011 population'!M39)</f>
        <v>1315.0092304168211</v>
      </c>
      <c r="T39" s="2">
        <f>(H39*'2011 population'!H39+'2011 overall results'!N39*'2011 population'!N39)/('2011 population'!H39+'2011 population'!N39)</f>
        <v>1257.487960951476</v>
      </c>
      <c r="U39" s="56">
        <f>(I39*SUM('2011 population'!D39:H39)+'2011 overall results'!O39*SUM('2011 population'!J39:N39))/SUM('2011 population'!D39:N39)</f>
        <v>1420.8466187253646</v>
      </c>
      <c r="W39" s="99">
        <f>H39*SUM('2011 population'!D39:H39)+'2011 overall results'!N39*SUM('2011 population'!J39:N39)</f>
        <v>801903716.9379127</v>
      </c>
      <c r="X39" s="1">
        <f>U39*SUM('2011 population'!D39:N39)</f>
        <v>920849272.74929011</v>
      </c>
    </row>
    <row r="40" spans="2:24" x14ac:dyDescent="0.25">
      <c r="B40">
        <v>36</v>
      </c>
      <c r="C40" s="67"/>
      <c r="D40" s="11">
        <f>ave_other_primary_care_2011+('2011 inpatient total'!D40+'2011 outpatient total'!D40+'2011 GP and pharma total'!D40)/'2011 population'!D40</f>
        <v>2238.0093290292739</v>
      </c>
      <c r="E40" s="11">
        <f>ave_other_primary_care_2011+('2011 inpatient total'!E40+'2011 outpatient total'!E40+'2011 GP and pharma total'!E40)/'2011 population'!E40</f>
        <v>2014.5612253726379</v>
      </c>
      <c r="F40" s="11">
        <f>ave_other_primary_care_2011+('2011 inpatient total'!F40+'2011 outpatient total'!F40+'2011 GP and pharma total'!F40)/'2011 population'!F40</f>
        <v>1868.5807698603323</v>
      </c>
      <c r="G40" s="11">
        <f>ave_other_primary_care_2011+('2011 inpatient total'!G40+'2011 outpatient total'!G40+'2011 GP and pharma total'!G40)/'2011 population'!G40</f>
        <v>1777.1546268323641</v>
      </c>
      <c r="H40" s="11">
        <f>ave_other_primary_care_2011+('2011 inpatient total'!H40+'2011 outpatient total'!H40+'2011 GP and pharma total'!H40)/'2011 population'!H40</f>
        <v>1727.6142295860079</v>
      </c>
      <c r="I40" s="96">
        <f>(D40*'2011 population'!D40+'2011 overall results'!E40*'2011 population'!E40+'2011 overall results'!F40*'2011 population'!F40+'2011 overall results'!G40*'2011 population'!G40+'2011 overall results'!H40*'2011 population'!H40)/SUM('2011 population'!D40:H40)</f>
        <v>1929.7195913185394</v>
      </c>
      <c r="J40" s="11">
        <f>ave_other_primary_care_2011+('2011 inpatient total'!J40+'2011 outpatient total'!J40+'2011 GP and pharma total'!J40)/'2011 population'!J40</f>
        <v>1139.4328813329453</v>
      </c>
      <c r="K40" s="11">
        <f>ave_other_primary_care_2011+('2011 inpatient total'!K40+'2011 outpatient total'!K40+'2011 GP and pharma total'!K40)/'2011 population'!K40</f>
        <v>898.14679907501227</v>
      </c>
      <c r="L40" s="11">
        <f>ave_other_primary_care_2011+('2011 inpatient total'!L40+'2011 outpatient total'!L40+'2011 GP and pharma total'!L40)/'2011 population'!L40</f>
        <v>807.44114359197795</v>
      </c>
      <c r="M40" s="11">
        <f>ave_other_primary_care_2011+('2011 inpatient total'!M40+'2011 outpatient total'!M40+'2011 GP and pharma total'!M40)/'2011 population'!M40</f>
        <v>708.17429607712108</v>
      </c>
      <c r="N40" s="11">
        <f>ave_other_primary_care_2011+('2011 inpatient total'!N40+'2011 outpatient total'!N40+'2011 GP and pharma total'!N40)/'2011 population'!N40</f>
        <v>646.93922672914539</v>
      </c>
      <c r="O40" s="96">
        <f>(J40*'2011 population'!J40+'2011 overall results'!K40*'2011 population'!K40+'2011 overall results'!L40*'2011 population'!L40+'2011 overall results'!M40*'2011 population'!M40+'2011 overall results'!N40*'2011 population'!N40)/SUM('2011 population'!J40:N40)</f>
        <v>849.43467971033374</v>
      </c>
      <c r="P40" s="2">
        <f>(D40*'2011 population'!D40+'2011 overall results'!J40*'2011 population'!J40)/('2011 population'!D40+'2011 population'!J40)</f>
        <v>1674.8313332461835</v>
      </c>
      <c r="Q40" s="2">
        <f>(E40*'2011 population'!E40+'2011 overall results'!K40*'2011 population'!K40)/('2011 population'!E40+'2011 population'!K40)</f>
        <v>1438.8646031323535</v>
      </c>
      <c r="R40" s="2">
        <f>(F40*'2011 population'!F40+'2011 overall results'!L40*'2011 population'!L40)/('2011 population'!F40+'2011 population'!L40)</f>
        <v>1331.7425844835693</v>
      </c>
      <c r="S40" s="2">
        <f>(G40*'2011 population'!G40+'2011 overall results'!M40*'2011 population'!M40)/('2011 population'!G40+'2011 population'!M40)</f>
        <v>1245.8149825742041</v>
      </c>
      <c r="T40" s="2">
        <f>(H40*'2011 population'!H40+'2011 overall results'!N40*'2011 population'!N40)/('2011 population'!H40+'2011 population'!N40)</f>
        <v>1198.2608644340683</v>
      </c>
      <c r="U40" s="56">
        <f>(I40*SUM('2011 population'!D40:H40)+'2011 overall results'!O40*SUM('2011 population'!J40:N40))/SUM('2011 population'!D40:N40)</f>
        <v>1384.4926602986673</v>
      </c>
      <c r="W40" s="99">
        <f>H40*SUM('2011 population'!D40:H40)+'2011 overall results'!N40*SUM('2011 population'!J40:N40)</f>
        <v>786309129.82627749</v>
      </c>
      <c r="X40" s="1">
        <f>U40*SUM('2011 population'!D40:N40)</f>
        <v>920866218.65179229</v>
      </c>
    </row>
    <row r="41" spans="2:24" x14ac:dyDescent="0.25">
      <c r="B41">
        <v>37</v>
      </c>
      <c r="C41" s="67"/>
      <c r="D41" s="11">
        <f>ave_other_primary_care_2011+('2011 inpatient total'!D41+'2011 outpatient total'!D41+'2011 GP and pharma total'!D41)/'2011 population'!D41</f>
        <v>2163.6527260801759</v>
      </c>
      <c r="E41" s="11">
        <f>ave_other_primary_care_2011+('2011 inpatient total'!E41+'2011 outpatient total'!E41+'2011 GP and pharma total'!E41)/'2011 population'!E41</f>
        <v>1962.238193099224</v>
      </c>
      <c r="F41" s="11">
        <f>ave_other_primary_care_2011+('2011 inpatient total'!F41+'2011 outpatient total'!F41+'2011 GP and pharma total'!F41)/'2011 population'!F41</f>
        <v>1787.4985362407799</v>
      </c>
      <c r="G41" s="11">
        <f>ave_other_primary_care_2011+('2011 inpatient total'!G41+'2011 outpatient total'!G41+'2011 GP and pharma total'!G41)/'2011 population'!G41</f>
        <v>1703.2556096724375</v>
      </c>
      <c r="H41" s="11">
        <f>ave_other_primary_care_2011+('2011 inpatient total'!H41+'2011 outpatient total'!H41+'2011 GP and pharma total'!H41)/'2011 population'!H41</f>
        <v>1632.2412455598744</v>
      </c>
      <c r="I41" s="96">
        <f>(D41*'2011 population'!D41+'2011 overall results'!E41*'2011 population'!E41+'2011 overall results'!F41*'2011 population'!F41+'2011 overall results'!G41*'2011 population'!G41+'2011 overall results'!H41*'2011 population'!H41)/SUM('2011 population'!D41:H41)</f>
        <v>1850.2667851607277</v>
      </c>
      <c r="J41" s="11">
        <f>ave_other_primary_care_2011+('2011 inpatient total'!J41+'2011 outpatient total'!J41+'2011 GP and pharma total'!J41)/'2011 population'!J41</f>
        <v>1211.0559712337372</v>
      </c>
      <c r="K41" s="11">
        <f>ave_other_primary_care_2011+('2011 inpatient total'!K41+'2011 outpatient total'!K41+'2011 GP and pharma total'!K41)/'2011 population'!K41</f>
        <v>951.6397633991744</v>
      </c>
      <c r="L41" s="11">
        <f>ave_other_primary_care_2011+('2011 inpatient total'!L41+'2011 outpatient total'!L41+'2011 GP and pharma total'!L41)/'2011 population'!L41</f>
        <v>812.61163028154613</v>
      </c>
      <c r="M41" s="11">
        <f>ave_other_primary_care_2011+('2011 inpatient total'!M41+'2011 outpatient total'!M41+'2011 GP and pharma total'!M41)/'2011 population'!M41</f>
        <v>742.67150917260278</v>
      </c>
      <c r="N41" s="11">
        <f>ave_other_primary_care_2011+('2011 inpatient total'!N41+'2011 outpatient total'!N41+'2011 GP and pharma total'!N41)/'2011 population'!N41</f>
        <v>671.82431345766645</v>
      </c>
      <c r="O41" s="96">
        <f>(J41*'2011 population'!J41+'2011 overall results'!K41*'2011 population'!K41+'2011 overall results'!L41*'2011 population'!L41+'2011 overall results'!M41*'2011 population'!M41+'2011 overall results'!N41*'2011 population'!N41)/SUM('2011 population'!J41:N41)</f>
        <v>883.31961225990472</v>
      </c>
      <c r="P41" s="2">
        <f>(D41*'2011 population'!D41+'2011 overall results'!J41*'2011 population'!J41)/('2011 population'!D41+'2011 population'!J41)</f>
        <v>1681.4892839931629</v>
      </c>
      <c r="Q41" s="2">
        <f>(E41*'2011 population'!E41+'2011 overall results'!K41*'2011 population'!K41)/('2011 population'!E41+'2011 population'!K41)</f>
        <v>1444.2488316235865</v>
      </c>
      <c r="R41" s="2">
        <f>(F41*'2011 population'!F41+'2011 overall results'!L41*'2011 population'!L41)/('2011 population'!F41+'2011 population'!L41)</f>
        <v>1296.2097984666202</v>
      </c>
      <c r="S41" s="2">
        <f>(G41*'2011 population'!G41+'2011 overall results'!M41*'2011 population'!M41)/('2011 population'!G41+'2011 population'!M41)</f>
        <v>1229.9546029633748</v>
      </c>
      <c r="T41" s="2">
        <f>(H41*'2011 population'!H41+'2011 overall results'!N41*'2011 population'!N41)/('2011 population'!H41+'2011 population'!N41)</f>
        <v>1164.4864009939774</v>
      </c>
      <c r="U41" s="56">
        <f>(I41*SUM('2011 population'!D41:H41)+'2011 overall results'!O41*SUM('2011 population'!J41:N41))/SUM('2011 population'!D41:N41)</f>
        <v>1366.1064049221172</v>
      </c>
      <c r="W41" s="99">
        <f>H41*SUM('2011 population'!D41:H41)+'2011 overall results'!N41*SUM('2011 population'!J41:N41)</f>
        <v>780513252.83676291</v>
      </c>
      <c r="X41" s="1">
        <f>U41*SUM('2011 population'!D41:N41)</f>
        <v>926098559.06715739</v>
      </c>
    </row>
    <row r="42" spans="2:24" x14ac:dyDescent="0.25">
      <c r="B42">
        <v>38</v>
      </c>
      <c r="C42" s="67"/>
      <c r="D42" s="11">
        <f>ave_other_primary_care_2011+('2011 inpatient total'!D42+'2011 outpatient total'!D42+'2011 GP and pharma total'!D42)/'2011 population'!D42</f>
        <v>2080.1150230190369</v>
      </c>
      <c r="E42" s="11">
        <f>ave_other_primary_care_2011+('2011 inpatient total'!E42+'2011 outpatient total'!E42+'2011 GP and pharma total'!E42)/'2011 population'!E42</f>
        <v>1858.4574334564929</v>
      </c>
      <c r="F42" s="11">
        <f>ave_other_primary_care_2011+('2011 inpatient total'!F42+'2011 outpatient total'!F42+'2011 GP and pharma total'!F42)/'2011 population'!F42</f>
        <v>1684.3009073508654</v>
      </c>
      <c r="G42" s="11">
        <f>ave_other_primary_care_2011+('2011 inpatient total'!G42+'2011 outpatient total'!G42+'2011 GP and pharma total'!G42)/'2011 population'!G42</f>
        <v>1566.6496910529174</v>
      </c>
      <c r="H42" s="11">
        <f>ave_other_primary_care_2011+('2011 inpatient total'!H42+'2011 outpatient total'!H42+'2011 GP and pharma total'!H42)/'2011 population'!H42</f>
        <v>1491.5553746060764</v>
      </c>
      <c r="I42" s="96">
        <f>(D42*'2011 population'!D42+'2011 overall results'!E42*'2011 population'!E42+'2011 overall results'!F42*'2011 population'!F42+'2011 overall results'!G42*'2011 population'!G42+'2011 overall results'!H42*'2011 population'!H42)/SUM('2011 population'!D42:H42)</f>
        <v>1733.4663469532093</v>
      </c>
      <c r="J42" s="11">
        <f>ave_other_primary_care_2011+('2011 inpatient total'!J42+'2011 outpatient total'!J42+'2011 GP and pharma total'!J42)/'2011 population'!J42</f>
        <v>1229.6305348554886</v>
      </c>
      <c r="K42" s="11">
        <f>ave_other_primary_care_2011+('2011 inpatient total'!K42+'2011 outpatient total'!K42+'2011 GP and pharma total'!K42)/'2011 population'!K42</f>
        <v>945.9122233429747</v>
      </c>
      <c r="L42" s="11">
        <f>ave_other_primary_care_2011+('2011 inpatient total'!L42+'2011 outpatient total'!L42+'2011 GP and pharma total'!L42)/'2011 population'!L42</f>
        <v>850.18199454729393</v>
      </c>
      <c r="M42" s="11">
        <f>ave_other_primary_care_2011+('2011 inpatient total'!M42+'2011 outpatient total'!M42+'2011 GP and pharma total'!M42)/'2011 population'!M42</f>
        <v>730.60283787399317</v>
      </c>
      <c r="N42" s="11">
        <f>ave_other_primary_care_2011+('2011 inpatient total'!N42+'2011 outpatient total'!N42+'2011 GP and pharma total'!N42)/'2011 population'!N42</f>
        <v>658.55959677264991</v>
      </c>
      <c r="O42" s="96">
        <f>(J42*'2011 population'!J42+'2011 overall results'!K42*'2011 population'!K42+'2011 overall results'!L42*'2011 population'!L42+'2011 overall results'!M42*'2011 population'!M42+'2011 overall results'!N42*'2011 population'!N42)/SUM('2011 population'!J42:N42)</f>
        <v>885.22008566061845</v>
      </c>
      <c r="P42" s="2">
        <f>(D42*'2011 population'!D42+'2011 overall results'!J42*'2011 population'!J42)/('2011 population'!D42+'2011 population'!J42)</f>
        <v>1651.8954304084186</v>
      </c>
      <c r="Q42" s="2">
        <f>(E42*'2011 population'!E42+'2011 overall results'!K42*'2011 population'!K42)/('2011 population'!E42+'2011 population'!K42)</f>
        <v>1392.8400141702296</v>
      </c>
      <c r="R42" s="2">
        <f>(F42*'2011 population'!F42+'2011 overall results'!L42*'2011 population'!L42)/('2011 population'!F42+'2011 population'!L42)</f>
        <v>1264.4545888973082</v>
      </c>
      <c r="S42" s="2">
        <f>(G42*'2011 population'!G42+'2011 overall results'!M42*'2011 population'!M42)/('2011 population'!G42+'2011 population'!M42)</f>
        <v>1157.9725251667805</v>
      </c>
      <c r="T42" s="2">
        <f>(H42*'2011 population'!H42+'2011 overall results'!N42*'2011 population'!N42)/('2011 population'!H42+'2011 population'!N42)</f>
        <v>1085.7832552145221</v>
      </c>
      <c r="U42" s="56">
        <f>(I42*SUM('2011 population'!D42:H42)+'2011 overall results'!O42*SUM('2011 population'!J42:N42))/SUM('2011 population'!D42:N42)</f>
        <v>1310.4371532857392</v>
      </c>
      <c r="W42" s="99">
        <f>H42*SUM('2011 population'!D42:H42)+'2011 overall results'!N42*SUM('2011 population'!J42:N42)</f>
        <v>763929790.86320007</v>
      </c>
      <c r="X42" s="1">
        <f>U42*SUM('2011 population'!D42:N42)</f>
        <v>930259678.56024694</v>
      </c>
    </row>
    <row r="43" spans="2:24" x14ac:dyDescent="0.25">
      <c r="B43">
        <v>39</v>
      </c>
      <c r="C43" s="67"/>
      <c r="D43" s="11">
        <f>ave_other_primary_care_2011+('2011 inpatient total'!D43+'2011 outpatient total'!D43+'2011 GP and pharma total'!D43)/'2011 population'!D43</f>
        <v>1979.2309719612012</v>
      </c>
      <c r="E43" s="11">
        <f>ave_other_primary_care_2011+('2011 inpatient total'!E43+'2011 outpatient total'!E43+'2011 GP and pharma total'!E43)/'2011 population'!E43</f>
        <v>1785.2230965908584</v>
      </c>
      <c r="F43" s="11">
        <f>ave_other_primary_care_2011+('2011 inpatient total'!F43+'2011 outpatient total'!F43+'2011 GP and pharma total'!F43)/'2011 population'!F43</f>
        <v>1574.2707104921176</v>
      </c>
      <c r="G43" s="11">
        <f>ave_other_primary_care_2011+('2011 inpatient total'!G43+'2011 outpatient total'!G43+'2011 GP and pharma total'!G43)/'2011 population'!G43</f>
        <v>1478.9575345630444</v>
      </c>
      <c r="H43" s="11">
        <f>ave_other_primary_care_2011+('2011 inpatient total'!H43+'2011 outpatient total'!H43+'2011 GP and pharma total'!H43)/'2011 population'!H43</f>
        <v>1394.4712037958623</v>
      </c>
      <c r="I43" s="96">
        <f>(D43*'2011 population'!D43+'2011 overall results'!E43*'2011 population'!E43+'2011 overall results'!F43*'2011 population'!F43+'2011 overall results'!G43*'2011 population'!G43+'2011 overall results'!H43*'2011 population'!H43)/SUM('2011 population'!D43:H43)</f>
        <v>1637.8148352515539</v>
      </c>
      <c r="J43" s="11">
        <f>ave_other_primary_care_2011+('2011 inpatient total'!J43+'2011 outpatient total'!J43+'2011 GP and pharma total'!J43)/'2011 population'!J43</f>
        <v>1267.1578019103699</v>
      </c>
      <c r="K43" s="11">
        <f>ave_other_primary_care_2011+('2011 inpatient total'!K43+'2011 outpatient total'!K43+'2011 GP and pharma total'!K43)/'2011 population'!K43</f>
        <v>996.31517990186785</v>
      </c>
      <c r="L43" s="11">
        <f>ave_other_primary_care_2011+('2011 inpatient total'!L43+'2011 outpatient total'!L43+'2011 GP and pharma total'!L43)/'2011 population'!L43</f>
        <v>861.42973724006117</v>
      </c>
      <c r="M43" s="11">
        <f>ave_other_primary_care_2011+('2011 inpatient total'!M43+'2011 outpatient total'!M43+'2011 GP and pharma total'!M43)/'2011 population'!M43</f>
        <v>744.32638170848315</v>
      </c>
      <c r="N43" s="11">
        <f>ave_other_primary_care_2011+('2011 inpatient total'!N43+'2011 outpatient total'!N43+'2011 GP and pharma total'!N43)/'2011 population'!N43</f>
        <v>676.74615284766128</v>
      </c>
      <c r="O43" s="96">
        <f>(J43*'2011 population'!J43+'2011 overall results'!K43*'2011 population'!K43+'2011 overall results'!L43*'2011 population'!L43+'2011 overall results'!M43*'2011 population'!M43+'2011 overall results'!N43*'2011 population'!N43)/SUM('2011 population'!J43:N43)</f>
        <v>907.33642746177782</v>
      </c>
      <c r="P43" s="2">
        <f>(D43*'2011 population'!D43+'2011 overall results'!J43*'2011 population'!J43)/('2011 population'!D43+'2011 population'!J43)</f>
        <v>1625.6570709622906</v>
      </c>
      <c r="Q43" s="2">
        <f>(E43*'2011 population'!E43+'2011 overall results'!K43*'2011 population'!K43)/('2011 population'!E43+'2011 population'!K43)</f>
        <v>1389.644863267444</v>
      </c>
      <c r="R43" s="2">
        <f>(F43*'2011 population'!F43+'2011 overall results'!L43*'2011 population'!L43)/('2011 population'!F43+'2011 population'!L43)</f>
        <v>1219.3107389789056</v>
      </c>
      <c r="S43" s="2">
        <f>(G43*'2011 population'!G43+'2011 overall results'!M43*'2011 population'!M43)/('2011 population'!G43+'2011 population'!M43)</f>
        <v>1117.4069115940313</v>
      </c>
      <c r="T43" s="2">
        <f>(H43*'2011 population'!H43+'2011 overall results'!N43*'2011 population'!N43)/('2011 population'!H43+'2011 population'!N43)</f>
        <v>1045.6411717665783</v>
      </c>
      <c r="U43" s="56">
        <f>(I43*SUM('2011 population'!D43:H43)+'2011 overall results'!O43*SUM('2011 population'!J43:N43))/SUM('2011 population'!D43:N43)</f>
        <v>1276.3804464145082</v>
      </c>
      <c r="W43" s="99">
        <f>H43*SUM('2011 population'!D43:H43)+'2011 overall results'!N43*SUM('2011 population'!J43:N43)</f>
        <v>774322917.88802195</v>
      </c>
      <c r="X43" s="1">
        <f>U43*SUM('2011 population'!D43:N43)</f>
        <v>950914920.00282633</v>
      </c>
    </row>
    <row r="44" spans="2:24" x14ac:dyDescent="0.25">
      <c r="B44">
        <v>40</v>
      </c>
      <c r="C44" s="67"/>
      <c r="D44" s="11">
        <f>ave_other_primary_care_2011+('2011 inpatient total'!D44+'2011 outpatient total'!D44+'2011 GP and pharma total'!D44)/'2011 population'!D44</f>
        <v>1922.8520897145497</v>
      </c>
      <c r="E44" s="11">
        <f>ave_other_primary_care_2011+('2011 inpatient total'!E44+'2011 outpatient total'!E44+'2011 GP and pharma total'!E44)/'2011 population'!E44</f>
        <v>1759.0017346099535</v>
      </c>
      <c r="F44" s="11">
        <f>ave_other_primary_care_2011+('2011 inpatient total'!F44+'2011 outpatient total'!F44+'2011 GP and pharma total'!F44)/'2011 population'!F44</f>
        <v>1592.5120233609127</v>
      </c>
      <c r="G44" s="11">
        <f>ave_other_primary_care_2011+('2011 inpatient total'!G44+'2011 outpatient total'!G44+'2011 GP and pharma total'!G44)/'2011 population'!G44</f>
        <v>1461.3565156237009</v>
      </c>
      <c r="H44" s="11">
        <f>ave_other_primary_care_2011+('2011 inpatient total'!H44+'2011 outpatient total'!H44+'2011 GP and pharma total'!H44)/'2011 population'!H44</f>
        <v>1311.428024783655</v>
      </c>
      <c r="I44" s="96">
        <f>(D44*'2011 population'!D44+'2011 overall results'!E44*'2011 population'!E44+'2011 overall results'!F44*'2011 population'!F44+'2011 overall results'!G44*'2011 population'!G44+'2011 overall results'!H44*'2011 population'!H44)/SUM('2011 population'!D44:H44)</f>
        <v>1601.5860554141968</v>
      </c>
      <c r="J44" s="11">
        <f>ave_other_primary_care_2011+('2011 inpatient total'!J44+'2011 outpatient total'!J44+'2011 GP and pharma total'!J44)/'2011 population'!J44</f>
        <v>1294.3743780243042</v>
      </c>
      <c r="K44" s="11">
        <f>ave_other_primary_care_2011+('2011 inpatient total'!K44+'2011 outpatient total'!K44+'2011 GP and pharma total'!K44)/'2011 population'!K44</f>
        <v>1019.5964270692</v>
      </c>
      <c r="L44" s="11">
        <f>ave_other_primary_care_2011+('2011 inpatient total'!L44+'2011 outpatient total'!L44+'2011 GP and pharma total'!L44)/'2011 population'!L44</f>
        <v>898.7804887716876</v>
      </c>
      <c r="M44" s="11">
        <f>ave_other_primary_care_2011+('2011 inpatient total'!M44+'2011 outpatient total'!M44+'2011 GP and pharma total'!M44)/'2011 population'!M44</f>
        <v>783.27858777325764</v>
      </c>
      <c r="N44" s="11">
        <f>ave_other_primary_care_2011+('2011 inpatient total'!N44+'2011 outpatient total'!N44+'2011 GP and pharma total'!N44)/'2011 population'!N44</f>
        <v>691.26182799208664</v>
      </c>
      <c r="O44" s="96">
        <f>(J44*'2011 population'!J44+'2011 overall results'!K44*'2011 population'!K44+'2011 overall results'!L44*'2011 population'!L44+'2011 overall results'!M44*'2011 population'!M44+'2011 overall results'!N44*'2011 population'!N44)/SUM('2011 population'!J44:N44)</f>
        <v>935.51578567325055</v>
      </c>
      <c r="P44" s="2">
        <f>(D44*'2011 population'!D44+'2011 overall results'!J44*'2011 population'!J44)/('2011 population'!D44+'2011 population'!J44)</f>
        <v>1609.6227247203155</v>
      </c>
      <c r="Q44" s="2">
        <f>(E44*'2011 population'!E44+'2011 overall results'!K44*'2011 population'!K44)/('2011 population'!E44+'2011 population'!K44)</f>
        <v>1385.9290620035417</v>
      </c>
      <c r="R44" s="2">
        <f>(F44*'2011 population'!F44+'2011 overall results'!L44*'2011 population'!L44)/('2011 population'!F44+'2011 population'!L44)</f>
        <v>1247.7974006693319</v>
      </c>
      <c r="S44" s="2">
        <f>(G44*'2011 population'!G44+'2011 overall results'!M44*'2011 population'!M44)/('2011 population'!G44+'2011 population'!M44)</f>
        <v>1128.8069344511741</v>
      </c>
      <c r="T44" s="2">
        <f>(H44*'2011 population'!H44+'2011 overall results'!N44*'2011 population'!N44)/('2011 population'!H44+'2011 population'!N44)</f>
        <v>1014.1684245177449</v>
      </c>
      <c r="U44" s="56">
        <f>(I44*SUM('2011 population'!D44:H44)+'2011 overall results'!O44*SUM('2011 population'!J44:N44))/SUM('2011 population'!D44:N44)</f>
        <v>1272.7020483767212</v>
      </c>
      <c r="W44" s="99">
        <f>H44*SUM('2011 population'!D44:H44)+'2011 overall results'!N44*SUM('2011 population'!J44:N44)</f>
        <v>765972005.86597347</v>
      </c>
      <c r="X44" s="1">
        <f>U44*SUM('2011 population'!D44:N44)</f>
        <v>969801506.26715827</v>
      </c>
    </row>
    <row r="45" spans="2:24" x14ac:dyDescent="0.25">
      <c r="B45">
        <v>41</v>
      </c>
      <c r="C45" s="67"/>
      <c r="D45" s="11">
        <f>ave_other_primary_care_2011+('2011 inpatient total'!D45+'2011 outpatient total'!D45+'2011 GP and pharma total'!D45)/'2011 population'!D45</f>
        <v>1985.7906237820348</v>
      </c>
      <c r="E45" s="11">
        <f>ave_other_primary_care_2011+('2011 inpatient total'!E45+'2011 outpatient total'!E45+'2011 GP and pharma total'!E45)/'2011 population'!E45</f>
        <v>1774.0493613510455</v>
      </c>
      <c r="F45" s="11">
        <f>ave_other_primary_care_2011+('2011 inpatient total'!F45+'2011 outpatient total'!F45+'2011 GP and pharma total'!F45)/'2011 population'!F45</f>
        <v>1560.2937435339447</v>
      </c>
      <c r="G45" s="11">
        <f>ave_other_primary_care_2011+('2011 inpatient total'!G45+'2011 outpatient total'!G45+'2011 GP and pharma total'!G45)/'2011 population'!G45</f>
        <v>1404.8971196806399</v>
      </c>
      <c r="H45" s="11">
        <f>ave_other_primary_care_2011+('2011 inpatient total'!H45+'2011 outpatient total'!H45+'2011 GP and pharma total'!H45)/'2011 population'!H45</f>
        <v>1305.4363307398235</v>
      </c>
      <c r="I45" s="96">
        <f>(D45*'2011 population'!D45+'2011 overall results'!E45*'2011 population'!E45+'2011 overall results'!F45*'2011 population'!F45+'2011 overall results'!G45*'2011 population'!G45+'2011 overall results'!H45*'2011 population'!H45)/SUM('2011 population'!D45:H45)</f>
        <v>1597.1765558233751</v>
      </c>
      <c r="J45" s="11">
        <f>ave_other_primary_care_2011+('2011 inpatient total'!J45+'2011 outpatient total'!J45+'2011 GP and pharma total'!J45)/'2011 population'!J45</f>
        <v>1356.5757839585619</v>
      </c>
      <c r="K45" s="11">
        <f>ave_other_primary_care_2011+('2011 inpatient total'!K45+'2011 outpatient total'!K45+'2011 GP and pharma total'!K45)/'2011 population'!K45</f>
        <v>1099.6552936264429</v>
      </c>
      <c r="L45" s="11">
        <f>ave_other_primary_care_2011+('2011 inpatient total'!L45+'2011 outpatient total'!L45+'2011 GP and pharma total'!L45)/'2011 population'!L45</f>
        <v>911.30075990741977</v>
      </c>
      <c r="M45" s="11">
        <f>ave_other_primary_care_2011+('2011 inpatient total'!M45+'2011 outpatient total'!M45+'2011 GP and pharma total'!M45)/'2011 population'!M45</f>
        <v>833.50445694524876</v>
      </c>
      <c r="N45" s="11">
        <f>ave_other_primary_care_2011+('2011 inpatient total'!N45+'2011 outpatient total'!N45+'2011 GP and pharma total'!N45)/'2011 population'!N45</f>
        <v>720.97951922798438</v>
      </c>
      <c r="O45" s="96">
        <f>(J45*'2011 population'!J45+'2011 overall results'!K45*'2011 population'!K45+'2011 overall results'!L45*'2011 population'!L45+'2011 overall results'!M45*'2011 population'!M45+'2011 overall results'!N45*'2011 population'!N45)/SUM('2011 population'!J45:N45)</f>
        <v>981.7066389115098</v>
      </c>
      <c r="P45" s="2">
        <f>(D45*'2011 population'!D45+'2011 overall results'!J45*'2011 population'!J45)/('2011 population'!D45+'2011 population'!J45)</f>
        <v>1670.4289998128093</v>
      </c>
      <c r="Q45" s="2">
        <f>(E45*'2011 population'!E45+'2011 overall results'!K45*'2011 population'!K45)/('2011 population'!E45+'2011 population'!K45)</f>
        <v>1434.1016003601028</v>
      </c>
      <c r="R45" s="2">
        <f>(F45*'2011 population'!F45+'2011 overall results'!L45*'2011 population'!L45)/('2011 population'!F45+'2011 population'!L45)</f>
        <v>1237.3488339912913</v>
      </c>
      <c r="S45" s="2">
        <f>(G45*'2011 population'!G45+'2011 overall results'!M45*'2011 population'!M45)/('2011 population'!G45+'2011 population'!M45)</f>
        <v>1124.5927928620656</v>
      </c>
      <c r="T45" s="2">
        <f>(H45*'2011 population'!H45+'2011 overall results'!N45*'2011 population'!N45)/('2011 population'!H45+'2011 population'!N45)</f>
        <v>1022.286029081762</v>
      </c>
      <c r="U45" s="56">
        <f>(I45*SUM('2011 population'!D45:H45)+'2011 overall results'!O45*SUM('2011 population'!J45:N45))/SUM('2011 population'!D45:N45)</f>
        <v>1292.2530490231575</v>
      </c>
      <c r="W45" s="99">
        <f>H45*SUM('2011 population'!D45:H45)+'2011 overall results'!N45*SUM('2011 population'!J45:N45)</f>
        <v>765804173.1606822</v>
      </c>
      <c r="X45" s="1">
        <f>U45*SUM('2011 population'!D45:N45)</f>
        <v>974145577.21037197</v>
      </c>
    </row>
    <row r="46" spans="2:24" x14ac:dyDescent="0.25">
      <c r="B46">
        <v>42</v>
      </c>
      <c r="C46" s="67"/>
      <c r="D46" s="11">
        <f>ave_other_primary_care_2011+('2011 inpatient total'!D46+'2011 outpatient total'!D46+'2011 GP and pharma total'!D46)/'2011 population'!D46</f>
        <v>1914.080816864875</v>
      </c>
      <c r="E46" s="11">
        <f>ave_other_primary_care_2011+('2011 inpatient total'!E46+'2011 outpatient total'!E46+'2011 GP and pharma total'!E46)/'2011 population'!E46</f>
        <v>1679.1941269177526</v>
      </c>
      <c r="F46" s="11">
        <f>ave_other_primary_care_2011+('2011 inpatient total'!F46+'2011 outpatient total'!F46+'2011 GP and pharma total'!F46)/'2011 population'!F46</f>
        <v>1460.7755381255527</v>
      </c>
      <c r="G46" s="11">
        <f>ave_other_primary_care_2011+('2011 inpatient total'!G46+'2011 outpatient total'!G46+'2011 GP and pharma total'!G46)/'2011 population'!G46</f>
        <v>1303.9753354560776</v>
      </c>
      <c r="H46" s="11">
        <f>ave_other_primary_care_2011+('2011 inpatient total'!H46+'2011 outpatient total'!H46+'2011 GP and pharma total'!H46)/'2011 population'!H46</f>
        <v>1196.5781999984022</v>
      </c>
      <c r="I46" s="96">
        <f>(D46*'2011 population'!D46+'2011 overall results'!E46*'2011 population'!E46+'2011 overall results'!F46*'2011 population'!F46+'2011 overall results'!G46*'2011 population'!G46+'2011 overall results'!H46*'2011 population'!H46)/SUM('2011 population'!D46:H46)</f>
        <v>1499.5818030553824</v>
      </c>
      <c r="J46" s="11">
        <f>ave_other_primary_care_2011+('2011 inpatient total'!J46+'2011 outpatient total'!J46+'2011 GP and pharma total'!J46)/'2011 population'!J46</f>
        <v>1345.0219816183201</v>
      </c>
      <c r="K46" s="11">
        <f>ave_other_primary_care_2011+('2011 inpatient total'!K46+'2011 outpatient total'!K46+'2011 GP and pharma total'!K46)/'2011 population'!K46</f>
        <v>1073.3446809885356</v>
      </c>
      <c r="L46" s="11">
        <f>ave_other_primary_care_2011+('2011 inpatient total'!L46+'2011 outpatient total'!L46+'2011 GP and pharma total'!L46)/'2011 population'!L46</f>
        <v>928.7034067491818</v>
      </c>
      <c r="M46" s="11">
        <f>ave_other_primary_care_2011+('2011 inpatient total'!M46+'2011 outpatient total'!M46+'2011 GP and pharma total'!M46)/'2011 population'!M46</f>
        <v>801.69920730001616</v>
      </c>
      <c r="N46" s="11">
        <f>ave_other_primary_care_2011+('2011 inpatient total'!N46+'2011 outpatient total'!N46+'2011 GP and pharma total'!N46)/'2011 population'!N46</f>
        <v>712.2026962515389</v>
      </c>
      <c r="O46" s="96">
        <f>(J46*'2011 population'!J46+'2011 overall results'!K46*'2011 population'!K46+'2011 overall results'!L46*'2011 population'!L46+'2011 overall results'!M46*'2011 population'!M46+'2011 overall results'!N46*'2011 population'!N46)/SUM('2011 population'!J46:N46)</f>
        <v>966.50022798539248</v>
      </c>
      <c r="P46" s="2">
        <f>(D46*'2011 population'!D46+'2011 overall results'!J46*'2011 population'!J46)/('2011 population'!D46+'2011 population'!J46)</f>
        <v>1629.8666306408054</v>
      </c>
      <c r="Q46" s="2">
        <f>(E46*'2011 population'!E46+'2011 overall results'!K46*'2011 population'!K46)/('2011 population'!E46+'2011 population'!K46)</f>
        <v>1374.8677686991934</v>
      </c>
      <c r="R46" s="2">
        <f>(F46*'2011 population'!F46+'2011 overall results'!L46*'2011 population'!L46)/('2011 population'!F46+'2011 population'!L46)</f>
        <v>1196.7393803350976</v>
      </c>
      <c r="S46" s="2">
        <f>(G46*'2011 population'!G46+'2011 overall results'!M46*'2011 population'!M46)/('2011 population'!G46+'2011 population'!M46)</f>
        <v>1056.8914360068363</v>
      </c>
      <c r="T46" s="2">
        <f>(H46*'2011 population'!H46+'2011 overall results'!N46*'2011 population'!N46)/('2011 population'!H46+'2011 population'!N46)</f>
        <v>960.74797249078586</v>
      </c>
      <c r="U46" s="56">
        <f>(I46*SUM('2011 population'!D46:H46)+'2011 overall results'!O46*SUM('2011 population'!J46:N46))/SUM('2011 population'!D46:N46)</f>
        <v>1235.6023690536892</v>
      </c>
      <c r="W46" s="99">
        <f>H46*SUM('2011 population'!D46:H46)+'2011 overall results'!N46*SUM('2011 population'!J46:N46)</f>
        <v>741013317.95656419</v>
      </c>
      <c r="X46" s="1">
        <f>U46*SUM('2011 population'!D46:N46)</f>
        <v>957019752.11973727</v>
      </c>
    </row>
    <row r="47" spans="2:24" x14ac:dyDescent="0.25">
      <c r="B47">
        <v>43</v>
      </c>
      <c r="C47" s="67"/>
      <c r="D47" s="11">
        <f>ave_other_primary_care_2011+('2011 inpatient total'!D47+'2011 outpatient total'!D47+'2011 GP and pharma total'!D47)/'2011 population'!D47</f>
        <v>1953.3630268463444</v>
      </c>
      <c r="E47" s="11">
        <f>ave_other_primary_care_2011+('2011 inpatient total'!E47+'2011 outpatient total'!E47+'2011 GP and pharma total'!E47)/'2011 population'!E47</f>
        <v>1698.2860786621811</v>
      </c>
      <c r="F47" s="11">
        <f>ave_other_primary_care_2011+('2011 inpatient total'!F47+'2011 outpatient total'!F47+'2011 GP and pharma total'!F47)/'2011 population'!F47</f>
        <v>1459.5353216413496</v>
      </c>
      <c r="G47" s="11">
        <f>ave_other_primary_care_2011+('2011 inpatient total'!G47+'2011 outpatient total'!G47+'2011 GP and pharma total'!G47)/'2011 population'!G47</f>
        <v>1301.7287813519024</v>
      </c>
      <c r="H47" s="11">
        <f>ave_other_primary_care_2011+('2011 inpatient total'!H47+'2011 outpatient total'!H47+'2011 GP and pharma total'!H47)/'2011 population'!H47</f>
        <v>1186.9651411906393</v>
      </c>
      <c r="I47" s="96">
        <f>(D47*'2011 population'!D47+'2011 overall results'!E47*'2011 population'!E47+'2011 overall results'!F47*'2011 population'!F47+'2011 overall results'!G47*'2011 population'!G47+'2011 overall results'!H47*'2011 population'!H47)/SUM('2011 population'!D47:H47)</f>
        <v>1504.6627844972227</v>
      </c>
      <c r="J47" s="11">
        <f>ave_other_primary_care_2011+('2011 inpatient total'!J47+'2011 outpatient total'!J47+'2011 GP and pharma total'!J47)/'2011 population'!J47</f>
        <v>1377.5717594952973</v>
      </c>
      <c r="K47" s="11">
        <f>ave_other_primary_care_2011+('2011 inpatient total'!K47+'2011 outpatient total'!K47+'2011 GP and pharma total'!K47)/'2011 population'!K47</f>
        <v>1095.0368228692478</v>
      </c>
      <c r="L47" s="11">
        <f>ave_other_primary_care_2011+('2011 inpatient total'!L47+'2011 outpatient total'!L47+'2011 GP and pharma total'!L47)/'2011 population'!L47</f>
        <v>972.38292808183382</v>
      </c>
      <c r="M47" s="11">
        <f>ave_other_primary_care_2011+('2011 inpatient total'!M47+'2011 outpatient total'!M47+'2011 GP and pharma total'!M47)/'2011 population'!M47</f>
        <v>830.82025438120672</v>
      </c>
      <c r="N47" s="11">
        <f>ave_other_primary_care_2011+('2011 inpatient total'!N47+'2011 outpatient total'!N47+'2011 GP and pharma total'!N47)/'2011 population'!N47</f>
        <v>726.3506994471976</v>
      </c>
      <c r="O47" s="96">
        <f>(J47*'2011 population'!J47+'2011 overall results'!K47*'2011 population'!K47+'2011 overall results'!L47*'2011 population'!L47+'2011 overall results'!M47*'2011 population'!M47+'2011 overall results'!N47*'2011 population'!N47)/SUM('2011 population'!J47:N47)</f>
        <v>993.04761406640819</v>
      </c>
      <c r="P47" s="2">
        <f>(D47*'2011 population'!D47+'2011 overall results'!J47*'2011 population'!J47)/('2011 population'!D47+'2011 population'!J47)</f>
        <v>1662.335696825251</v>
      </c>
      <c r="Q47" s="2">
        <f>(E47*'2011 population'!E47+'2011 overall results'!K47*'2011 population'!K47)/('2011 population'!E47+'2011 population'!K47)</f>
        <v>1393.7944612225806</v>
      </c>
      <c r="R47" s="2">
        <f>(F47*'2011 population'!F47+'2011 overall results'!L47*'2011 population'!L47)/('2011 population'!F47+'2011 population'!L47)</f>
        <v>1216.2686963586957</v>
      </c>
      <c r="S47" s="2">
        <f>(G47*'2011 population'!G47+'2011 overall results'!M47*'2011 population'!M47)/('2011 population'!G47+'2011 population'!M47)</f>
        <v>1069.857236715535</v>
      </c>
      <c r="T47" s="2">
        <f>(H47*'2011 population'!H47+'2011 overall results'!N47*'2011 population'!N47)/('2011 population'!H47+'2011 population'!N47)</f>
        <v>961.26331903461198</v>
      </c>
      <c r="U47" s="56">
        <f>(I47*SUM('2011 population'!D47:H47)+'2011 overall results'!O47*SUM('2011 population'!J47:N47))/SUM('2011 population'!D47:N47)</f>
        <v>1249.8120371654595</v>
      </c>
      <c r="W47" s="99">
        <f>H47*SUM('2011 population'!D47:H47)+'2011 overall results'!N47*SUM('2011 population'!J47:N47)</f>
        <v>745442238.80634093</v>
      </c>
      <c r="X47" s="1">
        <f>U47*SUM('2011 population'!D47:N47)</f>
        <v>972996168.30183053</v>
      </c>
    </row>
    <row r="48" spans="2:24" x14ac:dyDescent="0.25">
      <c r="B48">
        <v>44</v>
      </c>
      <c r="C48" s="67"/>
      <c r="D48" s="11">
        <f>ave_other_primary_care_2011+('2011 inpatient total'!D48+'2011 outpatient total'!D48+'2011 GP and pharma total'!D48)/'2011 population'!D48</f>
        <v>1912.4895873846599</v>
      </c>
      <c r="E48" s="11">
        <f>ave_other_primary_care_2011+('2011 inpatient total'!E48+'2011 outpatient total'!E48+'2011 GP and pharma total'!E48)/'2011 population'!E48</f>
        <v>1650.3123365835913</v>
      </c>
      <c r="F48" s="11">
        <f>ave_other_primary_care_2011+('2011 inpatient total'!F48+'2011 outpatient total'!F48+'2011 GP and pharma total'!F48)/'2011 population'!F48</f>
        <v>1443.3258849189926</v>
      </c>
      <c r="G48" s="11">
        <f>ave_other_primary_care_2011+('2011 inpatient total'!G48+'2011 outpatient total'!G48+'2011 GP and pharma total'!G48)/'2011 population'!G48</f>
        <v>1277.5555589072378</v>
      </c>
      <c r="H48" s="11">
        <f>ave_other_primary_care_2011+('2011 inpatient total'!H48+'2011 outpatient total'!H48+'2011 GP and pharma total'!H48)/'2011 population'!H48</f>
        <v>1151.279059977493</v>
      </c>
      <c r="I48" s="96">
        <f>(D48*'2011 population'!D48+'2011 overall results'!E48*'2011 population'!E48+'2011 overall results'!F48*'2011 population'!F48+'2011 overall results'!G48*'2011 population'!G48+'2011 overall results'!H48*'2011 population'!H48)/SUM('2011 population'!D48:H48)</f>
        <v>1469.5999961179523</v>
      </c>
      <c r="J48" s="11">
        <f>ave_other_primary_care_2011+('2011 inpatient total'!J48+'2011 outpatient total'!J48+'2011 GP and pharma total'!J48)/'2011 population'!J48</f>
        <v>1436.6382750497125</v>
      </c>
      <c r="K48" s="11">
        <f>ave_other_primary_care_2011+('2011 inpatient total'!K48+'2011 outpatient total'!K48+'2011 GP and pharma total'!K48)/'2011 population'!K48</f>
        <v>1107.903249787516</v>
      </c>
      <c r="L48" s="11">
        <f>ave_other_primary_care_2011+('2011 inpatient total'!L48+'2011 outpatient total'!L48+'2011 GP and pharma total'!L48)/'2011 population'!L48</f>
        <v>969.8970811218752</v>
      </c>
      <c r="M48" s="11">
        <f>ave_other_primary_care_2011+('2011 inpatient total'!M48+'2011 outpatient total'!M48+'2011 GP and pharma total'!M48)/'2011 population'!M48</f>
        <v>830.55972218045622</v>
      </c>
      <c r="N48" s="11">
        <f>ave_other_primary_care_2011+('2011 inpatient total'!N48+'2011 outpatient total'!N48+'2011 GP and pharma total'!N48)/'2011 population'!N48</f>
        <v>744.75778031348977</v>
      </c>
      <c r="O48" s="96">
        <f>(J48*'2011 population'!J48+'2011 overall results'!K48*'2011 population'!K48+'2011 overall results'!L48*'2011 population'!L48+'2011 overall results'!M48*'2011 population'!M48+'2011 overall results'!N48*'2011 population'!N48)/SUM('2011 population'!J48:N48)</f>
        <v>1007.3117627959077</v>
      </c>
      <c r="P48" s="2">
        <f>(D48*'2011 population'!D48+'2011 overall results'!J48*'2011 population'!J48)/('2011 population'!D48+'2011 population'!J48)</f>
        <v>1673.1748249980262</v>
      </c>
      <c r="Q48" s="2">
        <f>(E48*'2011 population'!E48+'2011 overall results'!K48*'2011 population'!K48)/('2011 population'!E48+'2011 population'!K48)</f>
        <v>1376.4996189900319</v>
      </c>
      <c r="R48" s="2">
        <f>(F48*'2011 population'!F48+'2011 overall results'!L48*'2011 population'!L48)/('2011 population'!F48+'2011 population'!L48)</f>
        <v>1205.8621567267433</v>
      </c>
      <c r="S48" s="2">
        <f>(G48*'2011 population'!G48+'2011 overall results'!M48*'2011 population'!M48)/('2011 population'!G48+'2011 population'!M48)</f>
        <v>1056.515014837559</v>
      </c>
      <c r="T48" s="2">
        <f>(H48*'2011 population'!H48+'2011 overall results'!N48*'2011 population'!N48)/('2011 population'!H48+'2011 population'!N48)</f>
        <v>952.64544933218929</v>
      </c>
      <c r="U48" s="56">
        <f>(I48*SUM('2011 population'!D48:H48)+'2011 overall results'!O48*SUM('2011 population'!J48:N48))/SUM('2011 population'!D48:N48)</f>
        <v>1239.2888469388242</v>
      </c>
      <c r="W48" s="99">
        <f>H48*SUM('2011 population'!D48:H48)+'2011 overall results'!N48*SUM('2011 population'!J48:N48)</f>
        <v>754541594.53546786</v>
      </c>
      <c r="X48" s="1">
        <f>U48*SUM('2011 population'!D48:N48)</f>
        <v>985606419.97044694</v>
      </c>
    </row>
    <row r="49" spans="2:24" x14ac:dyDescent="0.25">
      <c r="B49">
        <v>45</v>
      </c>
      <c r="C49" s="67"/>
      <c r="D49" s="11">
        <f>ave_other_primary_care_2011+('2011 inpatient total'!D49+'2011 outpatient total'!D49+'2011 GP and pharma total'!D49)/'2011 population'!D49</f>
        <v>2070.9547892096361</v>
      </c>
      <c r="E49" s="11">
        <f>ave_other_primary_care_2011+('2011 inpatient total'!E49+'2011 outpatient total'!E49+'2011 GP and pharma total'!E49)/'2011 population'!E49</f>
        <v>1798.6683348701781</v>
      </c>
      <c r="F49" s="11">
        <f>ave_other_primary_care_2011+('2011 inpatient total'!F49+'2011 outpatient total'!F49+'2011 GP and pharma total'!F49)/'2011 population'!F49</f>
        <v>1560.5454874446173</v>
      </c>
      <c r="G49" s="11">
        <f>ave_other_primary_care_2011+('2011 inpatient total'!G49+'2011 outpatient total'!G49+'2011 GP and pharma total'!G49)/'2011 population'!G49</f>
        <v>1372.3501862272446</v>
      </c>
      <c r="H49" s="11">
        <f>ave_other_primary_care_2011+('2011 inpatient total'!H49+'2011 outpatient total'!H49+'2011 GP and pharma total'!H49)/'2011 population'!H49</f>
        <v>1209.4485833249084</v>
      </c>
      <c r="I49" s="96">
        <f>(D49*'2011 population'!D49+'2011 overall results'!E49*'2011 population'!E49+'2011 overall results'!F49*'2011 population'!F49+'2011 overall results'!G49*'2011 population'!G49+'2011 overall results'!H49*'2011 population'!H49)/SUM('2011 population'!D49:H49)</f>
        <v>1578.0839449581329</v>
      </c>
      <c r="J49" s="11">
        <f>ave_other_primary_care_2011+('2011 inpatient total'!J49+'2011 outpatient total'!J49+'2011 GP and pharma total'!J49)/'2011 population'!J49</f>
        <v>1628.8965806891088</v>
      </c>
      <c r="K49" s="11">
        <f>ave_other_primary_care_2011+('2011 inpatient total'!K49+'2011 outpatient total'!K49+'2011 GP and pharma total'!K49)/'2011 population'!K49</f>
        <v>1311.9221187344788</v>
      </c>
      <c r="L49" s="11">
        <f>ave_other_primary_care_2011+('2011 inpatient total'!L49+'2011 outpatient total'!L49+'2011 GP and pharma total'!L49)/'2011 population'!L49</f>
        <v>1130.5310797604366</v>
      </c>
      <c r="M49" s="11">
        <f>ave_other_primary_care_2011+('2011 inpatient total'!M49+'2011 outpatient total'!M49+'2011 GP and pharma total'!M49)/'2011 population'!M49</f>
        <v>982.45073629633134</v>
      </c>
      <c r="N49" s="11">
        <f>ave_other_primary_care_2011+('2011 inpatient total'!N49+'2011 outpatient total'!N49+'2011 GP and pharma total'!N49)/'2011 population'!N49</f>
        <v>855.02331489146241</v>
      </c>
      <c r="O49" s="96">
        <f>(J49*'2011 population'!J49+'2011 overall results'!K49*'2011 population'!K49+'2011 overall results'!L49*'2011 population'!L49+'2011 overall results'!M49*'2011 population'!M49+'2011 overall results'!N49*'2011 population'!N49)/SUM('2011 population'!J49:N49)</f>
        <v>1167.368519229442</v>
      </c>
      <c r="P49" s="2">
        <f>(D49*'2011 population'!D49+'2011 overall results'!J49*'2011 population'!J49)/('2011 population'!D49+'2011 population'!J49)</f>
        <v>1847.9665875532078</v>
      </c>
      <c r="Q49" s="2">
        <f>(E49*'2011 population'!E49+'2011 overall results'!K49*'2011 population'!K49)/('2011 population'!E49+'2011 population'!K49)</f>
        <v>1553.6394536377379</v>
      </c>
      <c r="R49" s="2">
        <f>(F49*'2011 population'!F49+'2011 overall results'!L49*'2011 population'!L49)/('2011 population'!F49+'2011 population'!L49)</f>
        <v>1346.2518721164711</v>
      </c>
      <c r="S49" s="2">
        <f>(G49*'2011 population'!G49+'2011 overall results'!M49*'2011 population'!M49)/('2011 population'!G49+'2011 population'!M49)</f>
        <v>1180.6359800635892</v>
      </c>
      <c r="T49" s="2">
        <f>(H49*'2011 population'!H49+'2011 overall results'!N49*'2011 population'!N49)/('2011 population'!H49+'2011 population'!N49)</f>
        <v>1037.0105183237083</v>
      </c>
      <c r="U49" s="56">
        <f>(I49*SUM('2011 population'!D49:H49)+'2011 overall results'!O49*SUM('2011 population'!J49:N49))/SUM('2011 population'!D49:N49)</f>
        <v>1374.1903323089696</v>
      </c>
      <c r="W49" s="99">
        <f>H49*SUM('2011 population'!D49:H49)+'2011 overall results'!N49*SUM('2011 population'!J49:N49)</f>
        <v>820332905.25001085</v>
      </c>
      <c r="X49" s="1">
        <f>U49*SUM('2011 population'!D49:N49)</f>
        <v>1090753956.9379184</v>
      </c>
    </row>
    <row r="50" spans="2:24" x14ac:dyDescent="0.25">
      <c r="B50">
        <v>46</v>
      </c>
      <c r="C50" s="67"/>
      <c r="D50" s="11">
        <f>ave_other_primary_care_2011+('2011 inpatient total'!D50+'2011 outpatient total'!D50+'2011 GP and pharma total'!D50)/'2011 population'!D50</f>
        <v>2098.3865802705982</v>
      </c>
      <c r="E50" s="11">
        <f>ave_other_primary_care_2011+('2011 inpatient total'!E50+'2011 outpatient total'!E50+'2011 GP and pharma total'!E50)/'2011 population'!E50</f>
        <v>1862.1830503664555</v>
      </c>
      <c r="F50" s="11">
        <f>ave_other_primary_care_2011+('2011 inpatient total'!F50+'2011 outpatient total'!F50+'2011 GP and pharma total'!F50)/'2011 population'!F50</f>
        <v>1598.2657909478496</v>
      </c>
      <c r="G50" s="11">
        <f>ave_other_primary_care_2011+('2011 inpatient total'!G50+'2011 outpatient total'!G50+'2011 GP and pharma total'!G50)/'2011 population'!G50</f>
        <v>1422.0613119814404</v>
      </c>
      <c r="H50" s="11">
        <f>ave_other_primary_care_2011+('2011 inpatient total'!H50+'2011 outpatient total'!H50+'2011 GP and pharma total'!H50)/'2011 population'!H50</f>
        <v>1237.6703462237383</v>
      </c>
      <c r="I50" s="96">
        <f>(D50*'2011 population'!D50+'2011 overall results'!E50*'2011 population'!E50+'2011 overall results'!F50*'2011 population'!F50+'2011 overall results'!G50*'2011 population'!G50+'2011 overall results'!H50*'2011 population'!H50)/SUM('2011 population'!D50:H50)</f>
        <v>1618.3053695063566</v>
      </c>
      <c r="J50" s="11">
        <f>ave_other_primary_care_2011+('2011 inpatient total'!J50+'2011 outpatient total'!J50+'2011 GP and pharma total'!J50)/'2011 population'!J50</f>
        <v>1679.2901329540923</v>
      </c>
      <c r="K50" s="11">
        <f>ave_other_primary_care_2011+('2011 inpatient total'!K50+'2011 outpatient total'!K50+'2011 GP and pharma total'!K50)/'2011 population'!K50</f>
        <v>1354.9423995561519</v>
      </c>
      <c r="L50" s="11">
        <f>ave_other_primary_care_2011+('2011 inpatient total'!L50+'2011 outpatient total'!L50+'2011 GP and pharma total'!L50)/'2011 population'!L50</f>
        <v>1150.2036740922126</v>
      </c>
      <c r="M50" s="11">
        <f>ave_other_primary_care_2011+('2011 inpatient total'!M50+'2011 outpatient total'!M50+'2011 GP and pharma total'!M50)/'2011 population'!M50</f>
        <v>995.32931059437783</v>
      </c>
      <c r="N50" s="11">
        <f>ave_other_primary_care_2011+('2011 inpatient total'!N50+'2011 outpatient total'!N50+'2011 GP and pharma total'!N50)/'2011 population'!N50</f>
        <v>883.54567628247491</v>
      </c>
      <c r="O50" s="96">
        <f>(J50*'2011 population'!J50+'2011 overall results'!K50*'2011 population'!K50+'2011 overall results'!L50*'2011 population'!L50+'2011 overall results'!M50*'2011 population'!M50+'2011 overall results'!N50*'2011 population'!N50)/SUM('2011 population'!J50:N50)</f>
        <v>1194.0121178383442</v>
      </c>
      <c r="P50" s="2">
        <f>(D50*'2011 population'!D50+'2011 overall results'!J50*'2011 population'!J50)/('2011 population'!D50+'2011 population'!J50)</f>
        <v>1888.4669929692291</v>
      </c>
      <c r="Q50" s="2">
        <f>(E50*'2011 population'!E50+'2011 overall results'!K50*'2011 population'!K50)/('2011 population'!E50+'2011 population'!K50)</f>
        <v>1607.0637552280384</v>
      </c>
      <c r="R50" s="2">
        <f>(F50*'2011 population'!F50+'2011 overall results'!L50*'2011 population'!L50)/('2011 population'!F50+'2011 population'!L50)</f>
        <v>1374.9274273713088</v>
      </c>
      <c r="S50" s="2">
        <f>(G50*'2011 population'!G50+'2011 overall results'!M50*'2011 population'!M50)/('2011 population'!G50+'2011 population'!M50)</f>
        <v>1210.9874238052507</v>
      </c>
      <c r="T50" s="2">
        <f>(H50*'2011 population'!H50+'2011 overall results'!N50*'2011 population'!N50)/('2011 population'!H50+'2011 population'!N50)</f>
        <v>1063.9680337714747</v>
      </c>
      <c r="U50" s="56">
        <f>(I50*SUM('2011 population'!D50:H50)+'2011 overall results'!O50*SUM('2011 population'!J50:N50))/SUM('2011 population'!D50:N50)</f>
        <v>1407.354146388795</v>
      </c>
      <c r="W50" s="99">
        <f>H50*SUM('2011 population'!D50:H50)+'2011 overall results'!N50*SUM('2011 population'!J50:N50)</f>
        <v>844040244.68756342</v>
      </c>
      <c r="X50" s="1">
        <f>U50*SUM('2011 population'!D50:N50)</f>
        <v>1118930987.6278753</v>
      </c>
    </row>
    <row r="51" spans="2:24" x14ac:dyDescent="0.25">
      <c r="B51">
        <v>47</v>
      </c>
      <c r="C51" s="67"/>
      <c r="D51" s="11">
        <f>ave_other_primary_care_2011+('2011 inpatient total'!D51+'2011 outpatient total'!D51+'2011 GP and pharma total'!D51)/'2011 population'!D51</f>
        <v>2203.3006537568799</v>
      </c>
      <c r="E51" s="11">
        <f>ave_other_primary_care_2011+('2011 inpatient total'!E51+'2011 outpatient total'!E51+'2011 GP and pharma total'!E51)/'2011 population'!E51</f>
        <v>1908.7726017432203</v>
      </c>
      <c r="F51" s="11">
        <f>ave_other_primary_care_2011+('2011 inpatient total'!F51+'2011 outpatient total'!F51+'2011 GP and pharma total'!F51)/'2011 population'!F51</f>
        <v>1646.2135301656526</v>
      </c>
      <c r="G51" s="11">
        <f>ave_other_primary_care_2011+('2011 inpatient total'!G51+'2011 outpatient total'!G51+'2011 GP and pharma total'!G51)/'2011 population'!G51</f>
        <v>1436.2591020057671</v>
      </c>
      <c r="H51" s="11">
        <f>ave_other_primary_care_2011+('2011 inpatient total'!H51+'2011 outpatient total'!H51+'2011 GP and pharma total'!H51)/'2011 population'!H51</f>
        <v>1268.2233881302548</v>
      </c>
      <c r="I51" s="96">
        <f>(D51*'2011 population'!D51+'2011 overall results'!E51*'2011 population'!E51+'2011 overall results'!F51*'2011 population'!F51+'2011 overall results'!G51*'2011 population'!G51+'2011 overall results'!H51*'2011 population'!H51)/SUM('2011 population'!D51:H51)</f>
        <v>1661.3621296415774</v>
      </c>
      <c r="J51" s="11">
        <f>ave_other_primary_care_2011+('2011 inpatient total'!J51+'2011 outpatient total'!J51+'2011 GP and pharma total'!J51)/'2011 population'!J51</f>
        <v>1750.5872983712413</v>
      </c>
      <c r="K51" s="11">
        <f>ave_other_primary_care_2011+('2011 inpatient total'!K51+'2011 outpatient total'!K51+'2011 GP and pharma total'!K51)/'2011 population'!K51</f>
        <v>1417.751219656825</v>
      </c>
      <c r="L51" s="11">
        <f>ave_other_primary_care_2011+('2011 inpatient total'!L51+'2011 outpatient total'!L51+'2011 GP and pharma total'!L51)/'2011 population'!L51</f>
        <v>1191.7005201326269</v>
      </c>
      <c r="M51" s="11">
        <f>ave_other_primary_care_2011+('2011 inpatient total'!M51+'2011 outpatient total'!M51+'2011 GP and pharma total'!M51)/'2011 population'!M51</f>
        <v>1049.9252054708704</v>
      </c>
      <c r="N51" s="11">
        <f>ave_other_primary_care_2011+('2011 inpatient total'!N51+'2011 outpatient total'!N51+'2011 GP and pharma total'!N51)/'2011 population'!N51</f>
        <v>931.05018533776672</v>
      </c>
      <c r="O51" s="96">
        <f>(J51*'2011 population'!J51+'2011 overall results'!K51*'2011 population'!K51+'2011 overall results'!L51*'2011 population'!L51+'2011 overall results'!M51*'2011 population'!M51+'2011 overall results'!N51*'2011 population'!N51)/SUM('2011 population'!J51:N51)</f>
        <v>1247.7785623734146</v>
      </c>
      <c r="P51" s="2">
        <f>(D51*'2011 population'!D51+'2011 overall results'!J51*'2011 population'!J51)/('2011 population'!D51+'2011 population'!J51)</f>
        <v>1975.5063417276401</v>
      </c>
      <c r="Q51" s="2">
        <f>(E51*'2011 population'!E51+'2011 overall results'!K51*'2011 population'!K51)/('2011 population'!E51+'2011 population'!K51)</f>
        <v>1662.2640813824678</v>
      </c>
      <c r="R51" s="2">
        <f>(F51*'2011 population'!F51+'2011 overall results'!L51*'2011 population'!L51)/('2011 population'!F51+'2011 population'!L51)</f>
        <v>1420.4357226442187</v>
      </c>
      <c r="S51" s="2">
        <f>(G51*'2011 population'!G51+'2011 overall results'!M51*'2011 population'!M51)/('2011 population'!G51+'2011 population'!M51)</f>
        <v>1246.6248235566391</v>
      </c>
      <c r="T51" s="2">
        <f>(H51*'2011 population'!H51+'2011 overall results'!N51*'2011 population'!N51)/('2011 population'!H51+'2011 population'!N51)</f>
        <v>1103.5530652111552</v>
      </c>
      <c r="U51" s="56">
        <f>(I51*SUM('2011 population'!D51:H51)+'2011 overall results'!O51*SUM('2011 population'!J51:N51))/SUM('2011 population'!D51:N51)</f>
        <v>1456.3213610376351</v>
      </c>
      <c r="W51" s="99">
        <f>H51*SUM('2011 population'!D51:H51)+'2011 overall results'!N51*SUM('2011 population'!J51:N51)</f>
        <v>861733659.26659882</v>
      </c>
      <c r="X51" s="1">
        <f>U51*SUM('2011 population'!D51:N51)</f>
        <v>1139770981.0384116</v>
      </c>
    </row>
    <row r="52" spans="2:24" x14ac:dyDescent="0.25">
      <c r="B52">
        <v>48</v>
      </c>
      <c r="C52" s="67"/>
      <c r="D52" s="11">
        <f>ave_other_primary_care_2011+('2011 inpatient total'!D52+'2011 outpatient total'!D52+'2011 GP and pharma total'!D52)/'2011 population'!D52</f>
        <v>2217.3111094811297</v>
      </c>
      <c r="E52" s="11">
        <f>ave_other_primary_care_2011+('2011 inpatient total'!E52+'2011 outpatient total'!E52+'2011 GP and pharma total'!E52)/'2011 population'!E52</f>
        <v>1923.1138122588864</v>
      </c>
      <c r="F52" s="11">
        <f>ave_other_primary_care_2011+('2011 inpatient total'!F52+'2011 outpatient total'!F52+'2011 GP and pharma total'!F52)/'2011 population'!F52</f>
        <v>1663.9119774471264</v>
      </c>
      <c r="G52" s="11">
        <f>ave_other_primary_care_2011+('2011 inpatient total'!G52+'2011 outpatient total'!G52+'2011 GP and pharma total'!G52)/'2011 population'!G52</f>
        <v>1461.0109506655931</v>
      </c>
      <c r="H52" s="11">
        <f>ave_other_primary_care_2011+('2011 inpatient total'!H52+'2011 outpatient total'!H52+'2011 GP and pharma total'!H52)/'2011 population'!H52</f>
        <v>1300.913086645123</v>
      </c>
      <c r="I52" s="96">
        <f>(D52*'2011 population'!D52+'2011 overall results'!E52*'2011 population'!E52+'2011 overall results'!F52*'2011 population'!F52+'2011 overall results'!G52*'2011 population'!G52+'2011 overall results'!H52*'2011 population'!H52)/SUM('2011 population'!D52:H52)</f>
        <v>1683.4288741834646</v>
      </c>
      <c r="J52" s="11">
        <f>ave_other_primary_care_2011+('2011 inpatient total'!J52+'2011 outpatient total'!J52+'2011 GP and pharma total'!J52)/'2011 population'!J52</f>
        <v>1795.879745680955</v>
      </c>
      <c r="K52" s="11">
        <f>ave_other_primary_care_2011+('2011 inpatient total'!K52+'2011 outpatient total'!K52+'2011 GP and pharma total'!K52)/'2011 population'!K52</f>
        <v>1481.7175637926614</v>
      </c>
      <c r="L52" s="11">
        <f>ave_other_primary_care_2011+('2011 inpatient total'!L52+'2011 outpatient total'!L52+'2011 GP and pharma total'!L52)/'2011 population'!L52</f>
        <v>1216.7052699263693</v>
      </c>
      <c r="M52" s="11">
        <f>ave_other_primary_care_2011+('2011 inpatient total'!M52+'2011 outpatient total'!M52+'2011 GP and pharma total'!M52)/'2011 population'!M52</f>
        <v>1082.2767652493012</v>
      </c>
      <c r="N52" s="11">
        <f>ave_other_primary_care_2011+('2011 inpatient total'!N52+'2011 outpatient total'!N52+'2011 GP and pharma total'!N52)/'2011 population'!N52</f>
        <v>939.87959037659402</v>
      </c>
      <c r="O52" s="96">
        <f>(J52*'2011 population'!J52+'2011 overall results'!K52*'2011 population'!K52+'2011 overall results'!L52*'2011 population'!L52+'2011 overall results'!M52*'2011 population'!M52+'2011 overall results'!N52*'2011 population'!N52)/SUM('2011 population'!J52:N52)</f>
        <v>1280.4491341465312</v>
      </c>
      <c r="P52" s="2">
        <f>(D52*'2011 population'!D52+'2011 overall results'!J52*'2011 population'!J52)/('2011 population'!D52+'2011 population'!J52)</f>
        <v>2007.8915683662483</v>
      </c>
      <c r="Q52" s="2">
        <f>(E52*'2011 population'!E52+'2011 overall results'!K52*'2011 population'!K52)/('2011 population'!E52+'2011 population'!K52)</f>
        <v>1703.1317753853882</v>
      </c>
      <c r="R52" s="2">
        <f>(F52*'2011 population'!F52+'2011 overall results'!L52*'2011 population'!L52)/('2011 population'!F52+'2011 population'!L52)</f>
        <v>1441.9044776395801</v>
      </c>
      <c r="S52" s="2">
        <f>(G52*'2011 population'!G52+'2011 overall results'!M52*'2011 population'!M52)/('2011 population'!G52+'2011 population'!M52)</f>
        <v>1276.0316903590995</v>
      </c>
      <c r="T52" s="2">
        <f>(H52*'2011 population'!H52+'2011 overall results'!N52*'2011 population'!N52)/('2011 population'!H52+'2011 population'!N52)</f>
        <v>1124.8806856367514</v>
      </c>
      <c r="U52" s="56">
        <f>(I52*SUM('2011 population'!D52:H52)+'2011 overall results'!O52*SUM('2011 population'!J52:N52))/SUM('2011 population'!D52:N52)</f>
        <v>1484.6769043120219</v>
      </c>
      <c r="W52" s="99">
        <f>H52*SUM('2011 population'!D52:H52)+'2011 overall results'!N52*SUM('2011 population'!J52:N52)</f>
        <v>861951858.26863348</v>
      </c>
      <c r="X52" s="1">
        <f>U52*SUM('2011 population'!D52:N52)</f>
        <v>1139707771.5644107</v>
      </c>
    </row>
    <row r="53" spans="2:24" x14ac:dyDescent="0.25">
      <c r="B53">
        <v>49</v>
      </c>
      <c r="C53" s="67"/>
      <c r="D53" s="11">
        <f>ave_other_primary_care_2011+('2011 inpatient total'!D53+'2011 outpatient total'!D53+'2011 GP and pharma total'!D53)/'2011 population'!D53</f>
        <v>2219.2431049437314</v>
      </c>
      <c r="E53" s="11">
        <f>ave_other_primary_care_2011+('2011 inpatient total'!E53+'2011 outpatient total'!E53+'2011 GP and pharma total'!E53)/'2011 population'!E53</f>
        <v>1985.0919861535581</v>
      </c>
      <c r="F53" s="11">
        <f>ave_other_primary_care_2011+('2011 inpatient total'!F53+'2011 outpatient total'!F53+'2011 GP and pharma total'!F53)/'2011 population'!F53</f>
        <v>1651.4524819160863</v>
      </c>
      <c r="G53" s="11">
        <f>ave_other_primary_care_2011+('2011 inpatient total'!G53+'2011 outpatient total'!G53+'2011 GP and pharma total'!G53)/'2011 population'!G53</f>
        <v>1534.1078290062412</v>
      </c>
      <c r="H53" s="11">
        <f>ave_other_primary_care_2011+('2011 inpatient total'!H53+'2011 outpatient total'!H53+'2011 GP and pharma total'!H53)/'2011 population'!H53</f>
        <v>1355.9069575675467</v>
      </c>
      <c r="I53" s="96">
        <f>(D53*'2011 population'!D53+'2011 overall results'!E53*'2011 population'!E53+'2011 overall results'!F53*'2011 population'!F53+'2011 overall results'!G53*'2011 population'!G53+'2011 overall results'!H53*'2011 population'!H53)/SUM('2011 population'!D53:H53)</f>
        <v>1721.573413999407</v>
      </c>
      <c r="J53" s="11">
        <f>ave_other_primary_care_2011+('2011 inpatient total'!J53+'2011 outpatient total'!J53+'2011 GP and pharma total'!J53)/'2011 population'!J53</f>
        <v>1879.5409763549242</v>
      </c>
      <c r="K53" s="11">
        <f>ave_other_primary_care_2011+('2011 inpatient total'!K53+'2011 outpatient total'!K53+'2011 GP and pharma total'!K53)/'2011 population'!K53</f>
        <v>1533.0968107716922</v>
      </c>
      <c r="L53" s="11">
        <f>ave_other_primary_care_2011+('2011 inpatient total'!L53+'2011 outpatient total'!L53+'2011 GP and pharma total'!L53)/'2011 population'!L53</f>
        <v>1263.9187853814999</v>
      </c>
      <c r="M53" s="11">
        <f>ave_other_primary_care_2011+('2011 inpatient total'!M53+'2011 outpatient total'!M53+'2011 GP and pharma total'!M53)/'2011 population'!M53</f>
        <v>1104.4696398581098</v>
      </c>
      <c r="N53" s="11">
        <f>ave_other_primary_care_2011+('2011 inpatient total'!N53+'2011 outpatient total'!N53+'2011 GP and pharma total'!N53)/'2011 population'!N53</f>
        <v>981.29524106363203</v>
      </c>
      <c r="O53" s="96">
        <f>(J53*'2011 population'!J53+'2011 overall results'!K53*'2011 population'!K53+'2011 overall results'!L53*'2011 population'!L53+'2011 overall results'!M53*'2011 population'!M53+'2011 overall results'!N53*'2011 population'!N53)/SUM('2011 population'!J53:N53)</f>
        <v>1326.0710118225554</v>
      </c>
      <c r="P53" s="2">
        <f>(D53*'2011 population'!D53+'2011 overall results'!J53*'2011 population'!J53)/('2011 population'!D53+'2011 population'!J53)</f>
        <v>2051.415703867945</v>
      </c>
      <c r="Q53" s="2">
        <f>(E53*'2011 population'!E53+'2011 overall results'!K53*'2011 population'!K53)/('2011 population'!E53+'2011 population'!K53)</f>
        <v>1761.3763189976248</v>
      </c>
      <c r="R53" s="2">
        <f>(F53*'2011 population'!F53+'2011 overall results'!L53*'2011 population'!L53)/('2011 population'!F53+'2011 population'!L53)</f>
        <v>1461.4737872771223</v>
      </c>
      <c r="S53" s="2">
        <f>(G53*'2011 population'!G53+'2011 overall results'!M53*'2011 population'!M53)/('2011 population'!G53+'2011 population'!M53)</f>
        <v>1322.9375357749047</v>
      </c>
      <c r="T53" s="2">
        <f>(H53*'2011 population'!H53+'2011 overall results'!N53*'2011 population'!N53)/('2011 population'!H53+'2011 population'!N53)</f>
        <v>1171.9593558136889</v>
      </c>
      <c r="U53" s="56">
        <f>(I53*SUM('2011 population'!D53:H53)+'2011 overall results'!O53*SUM('2011 population'!J53:N53))/SUM('2011 population'!D53:N53)</f>
        <v>1526.8933500959254</v>
      </c>
      <c r="W53" s="99">
        <f>H53*SUM('2011 population'!D53:H53)+'2011 overall results'!N53*SUM('2011 population'!J53:N53)</f>
        <v>871637426.51478004</v>
      </c>
      <c r="X53" s="1">
        <f>U53*SUM('2011 population'!D53:N53)</f>
        <v>1136052932.3785212</v>
      </c>
    </row>
    <row r="54" spans="2:24" x14ac:dyDescent="0.25">
      <c r="B54">
        <v>50</v>
      </c>
      <c r="C54" s="67"/>
      <c r="D54" s="11">
        <f>ave_other_primary_care_2011+('2011 inpatient total'!D54+'2011 outpatient total'!D54+'2011 GP and pharma total'!D54)/'2011 population'!D54</f>
        <v>2299.2507274979366</v>
      </c>
      <c r="E54" s="11">
        <f>ave_other_primary_care_2011+('2011 inpatient total'!E54+'2011 outpatient total'!E54+'2011 GP and pharma total'!E54)/'2011 population'!E54</f>
        <v>1969.4459001827297</v>
      </c>
      <c r="F54" s="11">
        <f>ave_other_primary_care_2011+('2011 inpatient total'!F54+'2011 outpatient total'!F54+'2011 GP and pharma total'!F54)/'2011 population'!F54</f>
        <v>1730.6358574973467</v>
      </c>
      <c r="G54" s="11">
        <f>ave_other_primary_care_2011+('2011 inpatient total'!G54+'2011 outpatient total'!G54+'2011 GP and pharma total'!G54)/'2011 population'!G54</f>
        <v>1550.2927933596984</v>
      </c>
      <c r="H54" s="11">
        <f>ave_other_primary_care_2011+('2011 inpatient total'!H54+'2011 outpatient total'!H54+'2011 GP and pharma total'!H54)/'2011 population'!H54</f>
        <v>1372.909166970132</v>
      </c>
      <c r="I54" s="96">
        <f>(D54*'2011 population'!D54+'2011 overall results'!E54*'2011 population'!E54+'2011 overall results'!F54*'2011 population'!F54+'2011 overall results'!G54*'2011 population'!G54+'2011 overall results'!H54*'2011 population'!H54)/SUM('2011 population'!D54:H54)</f>
        <v>1756.5446437978067</v>
      </c>
      <c r="J54" s="11">
        <f>ave_other_primary_care_2011+('2011 inpatient total'!J54+'2011 outpatient total'!J54+'2011 GP and pharma total'!J54)/'2011 population'!J54</f>
        <v>1928.5624343309864</v>
      </c>
      <c r="K54" s="11">
        <f>ave_other_primary_care_2011+('2011 inpatient total'!K54+'2011 outpatient total'!K54+'2011 GP and pharma total'!K54)/'2011 population'!K54</f>
        <v>1563.8925114744115</v>
      </c>
      <c r="L54" s="11">
        <f>ave_other_primary_care_2011+('2011 inpatient total'!L54+'2011 outpatient total'!L54+'2011 GP and pharma total'!L54)/'2011 population'!L54</f>
        <v>1318.3381652305134</v>
      </c>
      <c r="M54" s="11">
        <f>ave_other_primary_care_2011+('2011 inpatient total'!M54+'2011 outpatient total'!M54+'2011 GP and pharma total'!M54)/'2011 population'!M54</f>
        <v>1154.5396745486962</v>
      </c>
      <c r="N54" s="11">
        <f>ave_other_primary_care_2011+('2011 inpatient total'!N54+'2011 outpatient total'!N54+'2011 GP and pharma total'!N54)/'2011 population'!N54</f>
        <v>1034.5494694554116</v>
      </c>
      <c r="O54" s="96">
        <f>(J54*'2011 population'!J54+'2011 overall results'!K54*'2011 population'!K54+'2011 overall results'!L54*'2011 population'!L54+'2011 overall results'!M54*'2011 population'!M54+'2011 overall results'!N54*'2011 population'!N54)/SUM('2011 population'!J54:N54)</f>
        <v>1374.9079228725845</v>
      </c>
      <c r="P54" s="2">
        <f>(D54*'2011 population'!D54+'2011 overall results'!J54*'2011 population'!J54)/('2011 population'!D54+'2011 population'!J54)</f>
        <v>2116.1339473152643</v>
      </c>
      <c r="Q54" s="2">
        <f>(E54*'2011 population'!E54+'2011 overall results'!K54*'2011 population'!K54)/('2011 population'!E54+'2011 population'!K54)</f>
        <v>1768.2597981693777</v>
      </c>
      <c r="R54" s="2">
        <f>(F54*'2011 population'!F54+'2011 overall results'!L54*'2011 population'!L54)/('2011 population'!F54+'2011 population'!L54)</f>
        <v>1527.5008999951865</v>
      </c>
      <c r="S54" s="2">
        <f>(G54*'2011 population'!G54+'2011 overall results'!M54*'2011 population'!M54)/('2011 population'!G54+'2011 population'!M54)</f>
        <v>1355.5189985555355</v>
      </c>
      <c r="T54" s="2">
        <f>(H54*'2011 population'!H54+'2011 overall results'!N54*'2011 population'!N54)/('2011 population'!H54+'2011 population'!N54)</f>
        <v>1207.1582231057555</v>
      </c>
      <c r="U54" s="56">
        <f>(I54*SUM('2011 population'!D54:H54)+'2011 overall results'!O54*SUM('2011 population'!J54:N54))/SUM('2011 population'!D54:N54)</f>
        <v>1568.4693388971039</v>
      </c>
      <c r="W54" s="99">
        <f>H54*SUM('2011 population'!D54:H54)+'2011 overall results'!N54*SUM('2011 population'!J54:N54)</f>
        <v>874212453.66231954</v>
      </c>
      <c r="X54" s="1">
        <f>U54*SUM('2011 population'!D54:N54)</f>
        <v>1136809323.669893</v>
      </c>
    </row>
    <row r="55" spans="2:24" x14ac:dyDescent="0.25">
      <c r="B55">
        <v>51</v>
      </c>
      <c r="C55" s="67"/>
      <c r="D55" s="11">
        <f>ave_other_primary_care_2011+('2011 inpatient total'!D55+'2011 outpatient total'!D55+'2011 GP and pharma total'!D55)/'2011 population'!D55</f>
        <v>2365.035403814064</v>
      </c>
      <c r="E55" s="11">
        <f>ave_other_primary_care_2011+('2011 inpatient total'!E55+'2011 outpatient total'!E55+'2011 GP and pharma total'!E55)/'2011 population'!E55</f>
        <v>2036.5318408710955</v>
      </c>
      <c r="F55" s="11">
        <f>ave_other_primary_care_2011+('2011 inpatient total'!F55+'2011 outpatient total'!F55+'2011 GP and pharma total'!F55)/'2011 population'!F55</f>
        <v>1765.9934124755457</v>
      </c>
      <c r="G55" s="11">
        <f>ave_other_primary_care_2011+('2011 inpatient total'!G55+'2011 outpatient total'!G55+'2011 GP and pharma total'!G55)/'2011 population'!G55</f>
        <v>1591.0524735414881</v>
      </c>
      <c r="H55" s="11">
        <f>ave_other_primary_care_2011+('2011 inpatient total'!H55+'2011 outpatient total'!H55+'2011 GP and pharma total'!H55)/'2011 population'!H55</f>
        <v>1473.4079059172957</v>
      </c>
      <c r="I55" s="96">
        <f>(D55*'2011 population'!D55+'2011 overall results'!E55*'2011 population'!E55+'2011 overall results'!F55*'2011 population'!F55+'2011 overall results'!G55*'2011 population'!G55+'2011 overall results'!H55*'2011 population'!H55)/SUM('2011 population'!D55:H55)</f>
        <v>1819.2976102703524</v>
      </c>
      <c r="J55" s="11">
        <f>ave_other_primary_care_2011+('2011 inpatient total'!J55+'2011 outpatient total'!J55+'2011 GP and pharma total'!J55)/'2011 population'!J55</f>
        <v>1973.9856820355446</v>
      </c>
      <c r="K55" s="11">
        <f>ave_other_primary_care_2011+('2011 inpatient total'!K55+'2011 outpatient total'!K55+'2011 GP and pharma total'!K55)/'2011 population'!K55</f>
        <v>1659.1524675991657</v>
      </c>
      <c r="L55" s="11">
        <f>ave_other_primary_care_2011+('2011 inpatient total'!L55+'2011 outpatient total'!L55+'2011 GP and pharma total'!L55)/'2011 population'!L55</f>
        <v>1385.1621760657074</v>
      </c>
      <c r="M55" s="11">
        <f>ave_other_primary_care_2011+('2011 inpatient total'!M55+'2011 outpatient total'!M55+'2011 GP and pharma total'!M55)/'2011 population'!M55</f>
        <v>1203.4891119255044</v>
      </c>
      <c r="N55" s="11">
        <f>ave_other_primary_care_2011+('2011 inpatient total'!N55+'2011 outpatient total'!N55+'2011 GP and pharma total'!N55)/'2011 population'!N55</f>
        <v>1061.5106126955823</v>
      </c>
      <c r="O55" s="96">
        <f>(J55*'2011 population'!J55+'2011 overall results'!K55*'2011 population'!K55+'2011 overall results'!L55*'2011 population'!L55+'2011 overall results'!M55*'2011 population'!M55+'2011 overall results'!N55*'2011 population'!N55)/SUM('2011 population'!J55:N55)</f>
        <v>1429.6526447205206</v>
      </c>
      <c r="P55" s="2">
        <f>(D55*'2011 population'!D55+'2011 overall results'!J55*'2011 population'!J55)/('2011 population'!D55+'2011 population'!J55)</f>
        <v>2171.8651841446922</v>
      </c>
      <c r="Q55" s="2">
        <f>(E55*'2011 population'!E55+'2011 overall results'!K55*'2011 population'!K55)/('2011 population'!E55+'2011 population'!K55)</f>
        <v>1850.5954084175619</v>
      </c>
      <c r="R55" s="2">
        <f>(F55*'2011 population'!F55+'2011 overall results'!L55*'2011 population'!L55)/('2011 population'!F55+'2011 population'!L55)</f>
        <v>1578.7884938694765</v>
      </c>
      <c r="S55" s="2">
        <f>(G55*'2011 population'!G55+'2011 overall results'!M55*'2011 population'!M55)/('2011 population'!G55+'2011 population'!M55)</f>
        <v>1400.963436225692</v>
      </c>
      <c r="T55" s="2">
        <f>(H55*'2011 population'!H55+'2011 overall results'!N55*'2011 population'!N55)/('2011 population'!H55+'2011 population'!N55)</f>
        <v>1270.1158442240496</v>
      </c>
      <c r="U55" s="56">
        <f>(I55*SUM('2011 population'!D55:H55)+'2011 overall results'!O55*SUM('2011 population'!J55:N55))/SUM('2011 population'!D55:N55)</f>
        <v>1627.4310532700545</v>
      </c>
      <c r="W55" s="99">
        <f>H55*SUM('2011 population'!D55:H55)+'2011 overall results'!N55*SUM('2011 population'!J55:N55)</f>
        <v>880977201.63209605</v>
      </c>
      <c r="X55" s="1">
        <f>U55*SUM('2011 population'!D55:N55)</f>
        <v>1128402104.8195381</v>
      </c>
    </row>
    <row r="56" spans="2:24" x14ac:dyDescent="0.25">
      <c r="B56">
        <v>52</v>
      </c>
      <c r="C56" s="67"/>
      <c r="D56" s="11">
        <f>ave_other_primary_care_2011+('2011 inpatient total'!D56+'2011 outpatient total'!D56+'2011 GP and pharma total'!D56)/'2011 population'!D56</f>
        <v>2376.846139662372</v>
      </c>
      <c r="E56" s="11">
        <f>ave_other_primary_care_2011+('2011 inpatient total'!E56+'2011 outpatient total'!E56+'2011 GP and pharma total'!E56)/'2011 population'!E56</f>
        <v>2044.1130881746951</v>
      </c>
      <c r="F56" s="11">
        <f>ave_other_primary_care_2011+('2011 inpatient total'!F56+'2011 outpatient total'!F56+'2011 GP and pharma total'!F56)/'2011 population'!F56</f>
        <v>1798.0053599387238</v>
      </c>
      <c r="G56" s="11">
        <f>ave_other_primary_care_2011+('2011 inpatient total'!G56+'2011 outpatient total'!G56+'2011 GP and pharma total'!G56)/'2011 population'!G56</f>
        <v>1575.2738067468802</v>
      </c>
      <c r="H56" s="11">
        <f>ave_other_primary_care_2011+('2011 inpatient total'!H56+'2011 outpatient total'!H56+'2011 GP and pharma total'!H56)/'2011 population'!H56</f>
        <v>1437.4133638611881</v>
      </c>
      <c r="I56" s="96">
        <f>(D56*'2011 population'!D56+'2011 overall results'!E56*'2011 population'!E56+'2011 overall results'!F56*'2011 population'!F56+'2011 overall results'!G56*'2011 population'!G56+'2011 overall results'!H56*'2011 population'!H56)/SUM('2011 population'!D56:H56)</f>
        <v>1815.7412706541575</v>
      </c>
      <c r="J56" s="11">
        <f>ave_other_primary_care_2011+('2011 inpatient total'!J56+'2011 outpatient total'!J56+'2011 GP and pharma total'!J56)/'2011 population'!J56</f>
        <v>2028.7065944661529</v>
      </c>
      <c r="K56" s="11">
        <f>ave_other_primary_care_2011+('2011 inpatient total'!K56+'2011 outpatient total'!K56+'2011 GP and pharma total'!K56)/'2011 population'!K56</f>
        <v>1643.3544149925488</v>
      </c>
      <c r="L56" s="11">
        <f>ave_other_primary_care_2011+('2011 inpatient total'!L56+'2011 outpatient total'!L56+'2011 GP and pharma total'!L56)/'2011 population'!L56</f>
        <v>1408.0602860122879</v>
      </c>
      <c r="M56" s="11">
        <f>ave_other_primary_care_2011+('2011 inpatient total'!M56+'2011 outpatient total'!M56+'2011 GP and pharma total'!M56)/'2011 population'!M56</f>
        <v>1214.3811819815339</v>
      </c>
      <c r="N56" s="11">
        <f>ave_other_primary_care_2011+('2011 inpatient total'!N56+'2011 outpatient total'!N56+'2011 GP and pharma total'!N56)/'2011 population'!N56</f>
        <v>1066.4082644611772</v>
      </c>
      <c r="O56" s="96">
        <f>(J56*'2011 population'!J56+'2011 overall results'!K56*'2011 population'!K56+'2011 overall results'!L56*'2011 population'!L56+'2011 overall results'!M56*'2011 population'!M56+'2011 overall results'!N56*'2011 population'!N56)/SUM('2011 population'!J56:N56)</f>
        <v>1442.5483323037283</v>
      </c>
      <c r="P56" s="2">
        <f>(D56*'2011 population'!D56+'2011 overall results'!J56*'2011 population'!J56)/('2011 population'!D56+'2011 population'!J56)</f>
        <v>2204.1570411116427</v>
      </c>
      <c r="Q56" s="2">
        <f>(E56*'2011 population'!E56+'2011 overall results'!K56*'2011 population'!K56)/('2011 population'!E56+'2011 population'!K56)</f>
        <v>1845.7751581425305</v>
      </c>
      <c r="R56" s="2">
        <f>(F56*'2011 population'!F56+'2011 overall results'!L56*'2011 population'!L56)/('2011 population'!F56+'2011 population'!L56)</f>
        <v>1606.2773761842789</v>
      </c>
      <c r="S56" s="2">
        <f>(G56*'2011 population'!G56+'2011 overall results'!M56*'2011 population'!M56)/('2011 population'!G56+'2011 population'!M56)</f>
        <v>1397.2868875486331</v>
      </c>
      <c r="T56" s="2">
        <f>(H56*'2011 population'!H56+'2011 overall results'!N56*'2011 population'!N56)/('2011 population'!H56+'2011 population'!N56)</f>
        <v>1254.019742939656</v>
      </c>
      <c r="U56" s="56">
        <f>(I56*SUM('2011 population'!D56:H56)+'2011 overall results'!O56*SUM('2011 population'!J56:N56))/SUM('2011 population'!D56:N56)</f>
        <v>1631.4030968699874</v>
      </c>
      <c r="W56" s="99">
        <f>H56*SUM('2011 population'!D56:H56)+'2011 overall results'!N56*SUM('2011 population'!J56:N56)</f>
        <v>850987399.31418037</v>
      </c>
      <c r="X56" s="1">
        <f>U56*SUM('2011 population'!D56:N56)</f>
        <v>1106962468.9315801</v>
      </c>
    </row>
    <row r="57" spans="2:24" x14ac:dyDescent="0.25">
      <c r="B57">
        <v>53</v>
      </c>
      <c r="C57" s="67"/>
      <c r="D57" s="11">
        <f>ave_other_primary_care_2011+('2011 inpatient total'!D57+'2011 outpatient total'!D57+'2011 GP and pharma total'!D57)/'2011 population'!D57</f>
        <v>2362.1337285845243</v>
      </c>
      <c r="E57" s="11">
        <f>ave_other_primary_care_2011+('2011 inpatient total'!E57+'2011 outpatient total'!E57+'2011 GP and pharma total'!E57)/'2011 population'!E57</f>
        <v>2100.1594745724092</v>
      </c>
      <c r="F57" s="11">
        <f>ave_other_primary_care_2011+('2011 inpatient total'!F57+'2011 outpatient total'!F57+'2011 GP and pharma total'!F57)/'2011 population'!F57</f>
        <v>1810.9517234957045</v>
      </c>
      <c r="G57" s="11">
        <f>ave_other_primary_care_2011+('2011 inpatient total'!G57+'2011 outpatient total'!G57+'2011 GP and pharma total'!G57)/'2011 population'!G57</f>
        <v>1610.8576517381198</v>
      </c>
      <c r="H57" s="11">
        <f>ave_other_primary_care_2011+('2011 inpatient total'!H57+'2011 outpatient total'!H57+'2011 GP and pharma total'!H57)/'2011 population'!H57</f>
        <v>1463.3582241111533</v>
      </c>
      <c r="I57" s="96">
        <f>(D57*'2011 population'!D57+'2011 overall results'!E57*'2011 population'!E57+'2011 overall results'!F57*'2011 population'!F57+'2011 overall results'!G57*'2011 population'!G57+'2011 overall results'!H57*'2011 population'!H57)/SUM('2011 population'!D57:H57)</f>
        <v>1837.6574263607176</v>
      </c>
      <c r="J57" s="11">
        <f>ave_other_primary_care_2011+('2011 inpatient total'!J57+'2011 outpatient total'!J57+'2011 GP and pharma total'!J57)/'2011 population'!J57</f>
        <v>2106.8103131787275</v>
      </c>
      <c r="K57" s="11">
        <f>ave_other_primary_care_2011+('2011 inpatient total'!K57+'2011 outpatient total'!K57+'2011 GP and pharma total'!K57)/'2011 population'!K57</f>
        <v>1722.356508285673</v>
      </c>
      <c r="L57" s="11">
        <f>ave_other_primary_care_2011+('2011 inpatient total'!L57+'2011 outpatient total'!L57+'2011 GP and pharma total'!L57)/'2011 population'!L57</f>
        <v>1429.4495206475333</v>
      </c>
      <c r="M57" s="11">
        <f>ave_other_primary_care_2011+('2011 inpatient total'!M57+'2011 outpatient total'!M57+'2011 GP and pharma total'!M57)/'2011 population'!M57</f>
        <v>1232.4256167638712</v>
      </c>
      <c r="N57" s="11">
        <f>ave_other_primary_care_2011+('2011 inpatient total'!N57+'2011 outpatient total'!N57+'2011 GP and pharma total'!N57)/'2011 population'!N57</f>
        <v>1105.4063964675661</v>
      </c>
      <c r="O57" s="96">
        <f>(J57*'2011 population'!J57+'2011 overall results'!K57*'2011 population'!K57+'2011 overall results'!L57*'2011 population'!L57+'2011 overall results'!M57*'2011 population'!M57+'2011 overall results'!N57*'2011 population'!N57)/SUM('2011 population'!J57:N57)</f>
        <v>1486.1088412797026</v>
      </c>
      <c r="P57" s="2">
        <f>(D57*'2011 population'!D57+'2011 overall results'!J57*'2011 population'!J57)/('2011 population'!D57+'2011 population'!J57)</f>
        <v>2235.2063135430731</v>
      </c>
      <c r="Q57" s="2">
        <f>(E57*'2011 population'!E57+'2011 overall results'!K57*'2011 population'!K57)/('2011 population'!E57+'2011 population'!K57)</f>
        <v>1912.4702523933529</v>
      </c>
      <c r="R57" s="2">
        <f>(F57*'2011 population'!F57+'2011 overall results'!L57*'2011 population'!L57)/('2011 population'!F57+'2011 population'!L57)</f>
        <v>1622.2911028750798</v>
      </c>
      <c r="S57" s="2">
        <f>(G57*'2011 population'!G57+'2011 overall results'!M57*'2011 population'!M57)/('2011 population'!G57+'2011 population'!M57)</f>
        <v>1424.3089040916743</v>
      </c>
      <c r="T57" s="2">
        <f>(H57*'2011 population'!H57+'2011 overall results'!N57*'2011 population'!N57)/('2011 population'!H57+'2011 population'!N57)</f>
        <v>1286.1250931809122</v>
      </c>
      <c r="U57" s="56">
        <f>(I57*SUM('2011 population'!D57:H57)+'2011 overall results'!O57*SUM('2011 population'!J57:N57))/SUM('2011 population'!D57:N57)</f>
        <v>1663.5749961727281</v>
      </c>
      <c r="W57" s="99">
        <f>H57*SUM('2011 population'!D57:H57)+'2011 overall results'!N57*SUM('2011 population'!J57:N57)</f>
        <v>859434514.39932513</v>
      </c>
      <c r="X57" s="1">
        <f>U57*SUM('2011 population'!D57:N57)</f>
        <v>1111677336.8924408</v>
      </c>
    </row>
    <row r="58" spans="2:24" x14ac:dyDescent="0.25">
      <c r="B58">
        <v>54</v>
      </c>
      <c r="C58" s="67"/>
      <c r="D58" s="11">
        <f>ave_other_primary_care_2011+('2011 inpatient total'!D58+'2011 outpatient total'!D58+'2011 GP and pharma total'!D58)/'2011 population'!D58</f>
        <v>2404.0649030926629</v>
      </c>
      <c r="E58" s="11">
        <f>ave_other_primary_care_2011+('2011 inpatient total'!E58+'2011 outpatient total'!E58+'2011 GP and pharma total'!E58)/'2011 population'!E58</f>
        <v>2095.550270996644</v>
      </c>
      <c r="F58" s="11">
        <f>ave_other_primary_care_2011+('2011 inpatient total'!F58+'2011 outpatient total'!F58+'2011 GP and pharma total'!F58)/'2011 population'!F58</f>
        <v>1834.0462110147512</v>
      </c>
      <c r="G58" s="11">
        <f>ave_other_primary_care_2011+('2011 inpatient total'!G58+'2011 outpatient total'!G58+'2011 GP and pharma total'!G58)/'2011 population'!G58</f>
        <v>1674.8047952412162</v>
      </c>
      <c r="H58" s="11">
        <f>ave_other_primary_care_2011+('2011 inpatient total'!H58+'2011 outpatient total'!H58+'2011 GP and pharma total'!H58)/'2011 population'!H58</f>
        <v>1525.9260574041371</v>
      </c>
      <c r="I58" s="96">
        <f>(D58*'2011 population'!D58+'2011 overall results'!E58*'2011 population'!E58+'2011 overall results'!F58*'2011 population'!F58+'2011 overall results'!G58*'2011 population'!G58+'2011 overall results'!H58*'2011 population'!H58)/SUM('2011 population'!D58:H58)</f>
        <v>1876.7333077968053</v>
      </c>
      <c r="J58" s="11">
        <f>ave_other_primary_care_2011+('2011 inpatient total'!J58+'2011 outpatient total'!J58+'2011 GP and pharma total'!J58)/'2011 population'!J58</f>
        <v>2153.8850763273199</v>
      </c>
      <c r="K58" s="11">
        <f>ave_other_primary_care_2011+('2011 inpatient total'!K58+'2011 outpatient total'!K58+'2011 GP and pharma total'!K58)/'2011 population'!K58</f>
        <v>1767.9413804567043</v>
      </c>
      <c r="L58" s="11">
        <f>ave_other_primary_care_2011+('2011 inpatient total'!L58+'2011 outpatient total'!L58+'2011 GP and pharma total'!L58)/'2011 population'!L58</f>
        <v>1490.1839030501455</v>
      </c>
      <c r="M58" s="11">
        <f>ave_other_primary_care_2011+('2011 inpatient total'!M58+'2011 outpatient total'!M58+'2011 GP and pharma total'!M58)/'2011 population'!M58</f>
        <v>1292.2469609154455</v>
      </c>
      <c r="N58" s="11">
        <f>ave_other_primary_care_2011+('2011 inpatient total'!N58+'2011 outpatient total'!N58+'2011 GP and pharma total'!N58)/'2011 population'!N58</f>
        <v>1185.68024758915</v>
      </c>
      <c r="O58" s="96">
        <f>(J58*'2011 population'!J58+'2011 overall results'!K58*'2011 population'!K58+'2011 overall results'!L58*'2011 population'!L58+'2011 overall results'!M58*'2011 population'!M58+'2011 overall results'!N58*'2011 population'!N58)/SUM('2011 population'!J58:N58)</f>
        <v>1543.5074998006901</v>
      </c>
      <c r="P58" s="2">
        <f>(D58*'2011 population'!D58+'2011 overall results'!J58*'2011 population'!J58)/('2011 population'!D58+'2011 population'!J58)</f>
        <v>2280.4272816991579</v>
      </c>
      <c r="Q58" s="2">
        <f>(E58*'2011 population'!E58+'2011 overall results'!K58*'2011 population'!K58)/('2011 population'!E58+'2011 population'!K58)</f>
        <v>1933.9980176032495</v>
      </c>
      <c r="R58" s="2">
        <f>(F58*'2011 population'!F58+'2011 overall results'!L58*'2011 population'!L58)/('2011 population'!F58+'2011 population'!L58)</f>
        <v>1664.6990973046804</v>
      </c>
      <c r="S58" s="2">
        <f>(G58*'2011 population'!G58+'2011 overall results'!M58*'2011 population'!M58)/('2011 population'!G58+'2011 population'!M58)</f>
        <v>1486.1601288379359</v>
      </c>
      <c r="T58" s="2">
        <f>(H58*'2011 population'!H58+'2011 overall results'!N58*'2011 population'!N58)/('2011 population'!H58+'2011 population'!N58)</f>
        <v>1356.844008387206</v>
      </c>
      <c r="U58" s="56">
        <f>(I58*SUM('2011 population'!D58:H58)+'2011 overall results'!O58*SUM('2011 population'!J58:N58))/SUM('2011 population'!D58:N58)</f>
        <v>1712.1104430386449</v>
      </c>
      <c r="W58" s="99">
        <f>H58*SUM('2011 population'!D58:H58)+'2011 overall results'!N58*SUM('2011 population'!J58:N58)</f>
        <v>870581415.64161456</v>
      </c>
      <c r="X58" s="1">
        <f>U58*SUM('2011 population'!D58:N58)</f>
        <v>1097726458.9959993</v>
      </c>
    </row>
    <row r="59" spans="2:24" x14ac:dyDescent="0.25">
      <c r="B59">
        <v>55</v>
      </c>
      <c r="C59" s="67"/>
      <c r="D59" s="11">
        <f>ave_other_primary_care_2011+('2011 inpatient total'!D59+'2011 outpatient total'!D59+'2011 GP and pharma total'!D59)/'2011 population'!D59</f>
        <v>2501.7252710645157</v>
      </c>
      <c r="E59" s="11">
        <f>ave_other_primary_care_2011+('2011 inpatient total'!E59+'2011 outpatient total'!E59+'2011 GP and pharma total'!E59)/'2011 population'!E59</f>
        <v>2165.964827915132</v>
      </c>
      <c r="F59" s="11">
        <f>ave_other_primary_care_2011+('2011 inpatient total'!F59+'2011 outpatient total'!F59+'2011 GP and pharma total'!F59)/'2011 population'!F59</f>
        <v>1857.8103390767683</v>
      </c>
      <c r="G59" s="11">
        <f>ave_other_primary_care_2011+('2011 inpatient total'!G59+'2011 outpatient total'!G59+'2011 GP and pharma total'!G59)/'2011 population'!G59</f>
        <v>1704.7153151766277</v>
      </c>
      <c r="H59" s="11">
        <f>ave_other_primary_care_2011+('2011 inpatient total'!H59+'2011 outpatient total'!H59+'2011 GP and pharma total'!H59)/'2011 population'!H59</f>
        <v>1522.9272384098933</v>
      </c>
      <c r="I59" s="96">
        <f>(D59*'2011 population'!D59+'2011 overall results'!E59*'2011 population'!E59+'2011 overall results'!F59*'2011 population'!F59+'2011 overall results'!G59*'2011 population'!G59+'2011 overall results'!H59*'2011 population'!H59)/SUM('2011 population'!D59:H59)</f>
        <v>1915.0033238920396</v>
      </c>
      <c r="J59" s="11">
        <f>ave_other_primary_care_2011+('2011 inpatient total'!J59+'2011 outpatient total'!J59+'2011 GP and pharma total'!J59)/'2011 population'!J59</f>
        <v>2210.9378245550138</v>
      </c>
      <c r="K59" s="11">
        <f>ave_other_primary_care_2011+('2011 inpatient total'!K59+'2011 outpatient total'!K59+'2011 GP and pharma total'!K59)/'2011 population'!K59</f>
        <v>1857.6638344407818</v>
      </c>
      <c r="L59" s="11">
        <f>ave_other_primary_care_2011+('2011 inpatient total'!L59+'2011 outpatient total'!L59+'2011 GP and pharma total'!L59)/'2011 population'!L59</f>
        <v>1552.6632356039563</v>
      </c>
      <c r="M59" s="11">
        <f>ave_other_primary_care_2011+('2011 inpatient total'!M59+'2011 outpatient total'!M59+'2011 GP and pharma total'!M59)/'2011 population'!M59</f>
        <v>1366.0569266916898</v>
      </c>
      <c r="N59" s="11">
        <f>ave_other_primary_care_2011+('2011 inpatient total'!N59+'2011 outpatient total'!N59+'2011 GP and pharma total'!N59)/'2011 population'!N59</f>
        <v>1240.5495113697832</v>
      </c>
      <c r="O59" s="96">
        <f>(J59*'2011 population'!J59+'2011 overall results'!K59*'2011 population'!K59+'2011 overall results'!L59*'2011 population'!L59+'2011 overall results'!M59*'2011 population'!M59+'2011 overall results'!N59*'2011 population'!N59)/SUM('2011 population'!J59:N59)</f>
        <v>1611.5122676174615</v>
      </c>
      <c r="P59" s="2">
        <f>(D59*'2011 population'!D59+'2011 overall results'!J59*'2011 population'!J59)/('2011 population'!D59+'2011 population'!J59)</f>
        <v>2357.1397844848457</v>
      </c>
      <c r="Q59" s="2">
        <f>(E59*'2011 population'!E59+'2011 overall results'!K59*'2011 population'!K59)/('2011 population'!E59+'2011 population'!K59)</f>
        <v>2013.536289831243</v>
      </c>
      <c r="R59" s="2">
        <f>(F59*'2011 population'!F59+'2011 overall results'!L59*'2011 population'!L59)/('2011 population'!F59+'2011 population'!L59)</f>
        <v>1708.247496153168</v>
      </c>
      <c r="S59" s="2">
        <f>(G59*'2011 population'!G59+'2011 overall results'!M59*'2011 population'!M59)/('2011 population'!G59+'2011 population'!M59)</f>
        <v>1538.2278007036386</v>
      </c>
      <c r="T59" s="2">
        <f>(H59*'2011 population'!H59+'2011 overall results'!N59*'2011 population'!N59)/('2011 population'!H59+'2011 population'!N59)</f>
        <v>1383.3937081417821</v>
      </c>
      <c r="U59" s="56">
        <f>(I59*SUM('2011 population'!D59:H59)+'2011 overall results'!O59*SUM('2011 population'!J59:N59))/SUM('2011 population'!D59:N59)</f>
        <v>1765.2782872170576</v>
      </c>
      <c r="W59" s="99">
        <f>H59*SUM('2011 population'!D59:H59)+'2011 overall results'!N59*SUM('2011 population'!J59:N59)</f>
        <v>853240050.61680436</v>
      </c>
      <c r="X59" s="1">
        <f>U59*SUM('2011 population'!D59:N59)</f>
        <v>1088599457.2130046</v>
      </c>
    </row>
    <row r="60" spans="2:24" x14ac:dyDescent="0.25">
      <c r="B60">
        <v>56</v>
      </c>
      <c r="C60" s="67"/>
      <c r="D60" s="11">
        <f>ave_other_primary_care_2011+('2011 inpatient total'!D60+'2011 outpatient total'!D60+'2011 GP and pharma total'!D60)/'2011 population'!D60</f>
        <v>2528.5376871117114</v>
      </c>
      <c r="E60" s="11">
        <f>ave_other_primary_care_2011+('2011 inpatient total'!E60+'2011 outpatient total'!E60+'2011 GP and pharma total'!E60)/'2011 population'!E60</f>
        <v>2212.2267364433387</v>
      </c>
      <c r="F60" s="11">
        <f>ave_other_primary_care_2011+('2011 inpatient total'!F60+'2011 outpatient total'!F60+'2011 GP and pharma total'!F60)/'2011 population'!F60</f>
        <v>1878.8346767888293</v>
      </c>
      <c r="G60" s="11">
        <f>ave_other_primary_care_2011+('2011 inpatient total'!G60+'2011 outpatient total'!G60+'2011 GP and pharma total'!G60)/'2011 population'!G60</f>
        <v>1697.6039161080353</v>
      </c>
      <c r="H60" s="11">
        <f>ave_other_primary_care_2011+('2011 inpatient total'!H60+'2011 outpatient total'!H60+'2011 GP and pharma total'!H60)/'2011 population'!H60</f>
        <v>1548.5797496560851</v>
      </c>
      <c r="I60" s="96">
        <f>(D60*'2011 population'!D60+'2011 overall results'!E60*'2011 population'!E60+'2011 overall results'!F60*'2011 population'!F60+'2011 overall results'!G60*'2011 population'!G60+'2011 overall results'!H60*'2011 population'!H60)/SUM('2011 population'!D60:H60)</f>
        <v>1932.4766153658743</v>
      </c>
      <c r="J60" s="11">
        <f>ave_other_primary_care_2011+('2011 inpatient total'!J60+'2011 outpatient total'!J60+'2011 GP and pharma total'!J60)/'2011 population'!J60</f>
        <v>2332.6767231136423</v>
      </c>
      <c r="K60" s="11">
        <f>ave_other_primary_care_2011+('2011 inpatient total'!K60+'2011 outpatient total'!K60+'2011 GP and pharma total'!K60)/'2011 population'!K60</f>
        <v>1907.2750387269052</v>
      </c>
      <c r="L60" s="11">
        <f>ave_other_primary_care_2011+('2011 inpatient total'!L60+'2011 outpatient total'!L60+'2011 GP and pharma total'!L60)/'2011 population'!L60</f>
        <v>1625.8261494714418</v>
      </c>
      <c r="M60" s="11">
        <f>ave_other_primary_care_2011+('2011 inpatient total'!M60+'2011 outpatient total'!M60+'2011 GP and pharma total'!M60)/'2011 population'!M60</f>
        <v>1411.2825386390684</v>
      </c>
      <c r="N60" s="11">
        <f>ave_other_primary_care_2011+('2011 inpatient total'!N60+'2011 outpatient total'!N60+'2011 GP and pharma total'!N60)/'2011 population'!N60</f>
        <v>1263.255543567725</v>
      </c>
      <c r="O60" s="96">
        <f>(J60*'2011 population'!J60+'2011 overall results'!K60*'2011 population'!K60+'2011 overall results'!L60*'2011 population'!L60+'2011 overall results'!M60*'2011 population'!M60+'2011 overall results'!N60*'2011 population'!N60)/SUM('2011 population'!J60:N60)</f>
        <v>1668.1774017426817</v>
      </c>
      <c r="P60" s="2">
        <f>(D60*'2011 population'!D60+'2011 overall results'!J60*'2011 population'!J60)/('2011 population'!D60+'2011 population'!J60)</f>
        <v>2431.0490615847757</v>
      </c>
      <c r="Q60" s="2">
        <f>(E60*'2011 population'!E60+'2011 overall results'!K60*'2011 population'!K60)/('2011 population'!E60+'2011 population'!K60)</f>
        <v>2061.3991699675948</v>
      </c>
      <c r="R60" s="2">
        <f>(F60*'2011 population'!F60+'2011 overall results'!L60*'2011 population'!L60)/('2011 population'!F60+'2011 population'!L60)</f>
        <v>1754.7514303546109</v>
      </c>
      <c r="S60" s="2">
        <f>(G60*'2011 population'!G60+'2011 overall results'!M60*'2011 population'!M60)/('2011 population'!G60+'2011 population'!M60)</f>
        <v>1557.7111308360975</v>
      </c>
      <c r="T60" s="2">
        <f>(H60*'2011 population'!H60+'2011 overall results'!N60*'2011 population'!N60)/('2011 population'!H60+'2011 population'!N60)</f>
        <v>1407.8355292608155</v>
      </c>
      <c r="U60" s="56">
        <f>(I60*SUM('2011 population'!D60:H60)+'2011 overall results'!O60*SUM('2011 population'!J60:N60))/SUM('2011 population'!D60:N60)</f>
        <v>1802.2711555637293</v>
      </c>
      <c r="W60" s="99">
        <f>H60*SUM('2011 population'!D60:H60)+'2011 overall results'!N60*SUM('2011 population'!J60:N60)</f>
        <v>845285779.82578409</v>
      </c>
      <c r="X60" s="1">
        <f>U60*SUM('2011 population'!D60:N60)</f>
        <v>1081971860.9888182</v>
      </c>
    </row>
    <row r="61" spans="2:24" x14ac:dyDescent="0.25">
      <c r="B61">
        <v>57</v>
      </c>
      <c r="C61" s="67"/>
      <c r="D61" s="11">
        <f>ave_other_primary_care_2011+('2011 inpatient total'!D61+'2011 outpatient total'!D61+'2011 GP and pharma total'!D61)/'2011 population'!D61</f>
        <v>2504.948013152582</v>
      </c>
      <c r="E61" s="11">
        <f>ave_other_primary_care_2011+('2011 inpatient total'!E61+'2011 outpatient total'!E61+'2011 GP and pharma total'!E61)/'2011 population'!E61</f>
        <v>2151.2013053420415</v>
      </c>
      <c r="F61" s="11">
        <f>ave_other_primary_care_2011+('2011 inpatient total'!F61+'2011 outpatient total'!F61+'2011 GP and pharma total'!F61)/'2011 population'!F61</f>
        <v>1900.6561136908072</v>
      </c>
      <c r="G61" s="11">
        <f>ave_other_primary_care_2011+('2011 inpatient total'!G61+'2011 outpatient total'!G61+'2011 GP and pharma total'!G61)/'2011 population'!G61</f>
        <v>1718.2057669667677</v>
      </c>
      <c r="H61" s="11">
        <f>ave_other_primary_care_2011+('2011 inpatient total'!H61+'2011 outpatient total'!H61+'2011 GP and pharma total'!H61)/'2011 population'!H61</f>
        <v>1581.9740412967651</v>
      </c>
      <c r="I61" s="96">
        <f>(D61*'2011 population'!D61+'2011 overall results'!E61*'2011 population'!E61+'2011 overall results'!F61*'2011 population'!F61+'2011 overall results'!G61*'2011 population'!G61+'2011 overall results'!H61*'2011 population'!H61)/SUM('2011 population'!D61:H61)</f>
        <v>1932.4525572784994</v>
      </c>
      <c r="J61" s="11">
        <f>ave_other_primary_care_2011+('2011 inpatient total'!J61+'2011 outpatient total'!J61+'2011 GP and pharma total'!J61)/'2011 population'!J61</f>
        <v>2325.7565316350324</v>
      </c>
      <c r="K61" s="11">
        <f>ave_other_primary_care_2011+('2011 inpatient total'!K61+'2011 outpatient total'!K61+'2011 GP and pharma total'!K61)/'2011 population'!K61</f>
        <v>1965.7082686078552</v>
      </c>
      <c r="L61" s="11">
        <f>ave_other_primary_care_2011+('2011 inpatient total'!L61+'2011 outpatient total'!L61+'2011 GP and pharma total'!L61)/'2011 population'!L61</f>
        <v>1630.2521042262385</v>
      </c>
      <c r="M61" s="11">
        <f>ave_other_primary_care_2011+('2011 inpatient total'!M61+'2011 outpatient total'!M61+'2011 GP and pharma total'!M61)/'2011 population'!M61</f>
        <v>1450.1080288543744</v>
      </c>
      <c r="N61" s="11">
        <f>ave_other_primary_care_2011+('2011 inpatient total'!N61+'2011 outpatient total'!N61+'2011 GP and pharma total'!N61)/'2011 population'!N61</f>
        <v>1312.3913937552452</v>
      </c>
      <c r="O61" s="96">
        <f>(J61*'2011 population'!J61+'2011 overall results'!K61*'2011 population'!K61+'2011 overall results'!L61*'2011 population'!L61+'2011 overall results'!M61*'2011 population'!M61+'2011 overall results'!N61*'2011 population'!N61)/SUM('2011 population'!J61:N61)</f>
        <v>1695.7180030921647</v>
      </c>
      <c r="P61" s="2">
        <f>(D61*'2011 population'!D61+'2011 overall results'!J61*'2011 population'!J61)/('2011 population'!D61+'2011 population'!J61)</f>
        <v>2415.8549972948581</v>
      </c>
      <c r="Q61" s="2">
        <f>(E61*'2011 population'!E61+'2011 overall results'!K61*'2011 population'!K61)/('2011 population'!E61+'2011 population'!K61)</f>
        <v>2060.2958941973225</v>
      </c>
      <c r="R61" s="2">
        <f>(F61*'2011 population'!F61+'2011 overall results'!L61*'2011 population'!L61)/('2011 population'!F61+'2011 population'!L61)</f>
        <v>1768.247623917232</v>
      </c>
      <c r="S61" s="2">
        <f>(G61*'2011 population'!G61+'2011 overall results'!M61*'2011 population'!M61)/('2011 population'!G61+'2011 population'!M61)</f>
        <v>1587.6720079747658</v>
      </c>
      <c r="T61" s="2">
        <f>(H61*'2011 population'!H61+'2011 overall results'!N61*'2011 population'!N61)/('2011 population'!H61+'2011 population'!N61)</f>
        <v>1449.071025701164</v>
      </c>
      <c r="U61" s="56">
        <f>(I61*SUM('2011 population'!D61:H61)+'2011 overall results'!O61*SUM('2011 population'!J61:N61))/SUM('2011 population'!D61:N61)</f>
        <v>1816.1883731768762</v>
      </c>
      <c r="W61" s="99">
        <f>H61*SUM('2011 population'!D61:H61)+'2011 overall results'!N61*SUM('2011 population'!J61:N61)</f>
        <v>870520649.51139593</v>
      </c>
      <c r="X61" s="1">
        <f>U61*SUM('2011 population'!D61:N61)</f>
        <v>1090682868.4974022</v>
      </c>
    </row>
    <row r="62" spans="2:24" x14ac:dyDescent="0.25">
      <c r="B62">
        <v>58</v>
      </c>
      <c r="C62" s="67"/>
      <c r="D62" s="11">
        <f>ave_other_primary_care_2011+('2011 inpatient total'!D62+'2011 outpatient total'!D62+'2011 GP and pharma total'!D62)/'2011 population'!D62</f>
        <v>2620.4935063914641</v>
      </c>
      <c r="E62" s="11">
        <f>ave_other_primary_care_2011+('2011 inpatient total'!E62+'2011 outpatient total'!E62+'2011 GP and pharma total'!E62)/'2011 population'!E62</f>
        <v>2272.6751836121625</v>
      </c>
      <c r="F62" s="11">
        <f>ave_other_primary_care_2011+('2011 inpatient total'!F62+'2011 outpatient total'!F62+'2011 GP and pharma total'!F62)/'2011 population'!F62</f>
        <v>1944.3497137847232</v>
      </c>
      <c r="G62" s="11">
        <f>ave_other_primary_care_2011+('2011 inpatient total'!G62+'2011 outpatient total'!G62+'2011 GP and pharma total'!G62)/'2011 population'!G62</f>
        <v>1791.5129773600036</v>
      </c>
      <c r="H62" s="11">
        <f>ave_other_primary_care_2011+('2011 inpatient total'!H62+'2011 outpatient total'!H62+'2011 GP and pharma total'!H62)/'2011 population'!H62</f>
        <v>1611.4768891333663</v>
      </c>
      <c r="I62" s="96">
        <f>(D62*'2011 population'!D62+'2011 overall results'!E62*'2011 population'!E62+'2011 overall results'!F62*'2011 population'!F62+'2011 overall results'!G62*'2011 population'!G62+'2011 overall results'!H62*'2011 population'!H62)/SUM('2011 population'!D62:H62)</f>
        <v>2001.8519437039661</v>
      </c>
      <c r="J62" s="11">
        <f>ave_other_primary_care_2011+('2011 inpatient total'!J62+'2011 outpatient total'!J62+'2011 GP and pharma total'!J62)/'2011 population'!J62</f>
        <v>2458.9759820437544</v>
      </c>
      <c r="K62" s="11">
        <f>ave_other_primary_care_2011+('2011 inpatient total'!K62+'2011 outpatient total'!K62+'2011 GP and pharma total'!K62)/'2011 population'!K62</f>
        <v>2059.5102801320436</v>
      </c>
      <c r="L62" s="11">
        <f>ave_other_primary_care_2011+('2011 inpatient total'!L62+'2011 outpatient total'!L62+'2011 GP and pharma total'!L62)/'2011 population'!L62</f>
        <v>1748.8253453130292</v>
      </c>
      <c r="M62" s="11">
        <f>ave_other_primary_care_2011+('2011 inpatient total'!M62+'2011 outpatient total'!M62+'2011 GP and pharma total'!M62)/'2011 population'!M62</f>
        <v>1547.1686402315797</v>
      </c>
      <c r="N62" s="11">
        <f>ave_other_primary_care_2011+('2011 inpatient total'!N62+'2011 outpatient total'!N62+'2011 GP and pharma total'!N62)/'2011 population'!N62</f>
        <v>1399.4597594209783</v>
      </c>
      <c r="O62" s="96">
        <f>(J62*'2011 population'!J62+'2011 overall results'!K62*'2011 population'!K62+'2011 overall results'!L62*'2011 population'!L62+'2011 overall results'!M62*'2011 population'!M62+'2011 overall results'!N62*'2011 population'!N62)/SUM('2011 population'!J62:N62)</f>
        <v>1799.0680646812723</v>
      </c>
      <c r="P62" s="2">
        <f>(D62*'2011 population'!D62+'2011 overall results'!J62*'2011 population'!J62)/('2011 population'!D62+'2011 population'!J62)</f>
        <v>2539.7652051731252</v>
      </c>
      <c r="Q62" s="2">
        <f>(E62*'2011 population'!E62+'2011 overall results'!K62*'2011 population'!K62)/('2011 population'!E62+'2011 population'!K62)</f>
        <v>2167.6264509869061</v>
      </c>
      <c r="R62" s="2">
        <f>(F62*'2011 population'!F62+'2011 overall results'!L62*'2011 population'!L62)/('2011 population'!F62+'2011 population'!L62)</f>
        <v>1849.0726160492395</v>
      </c>
      <c r="S62" s="2">
        <f>(G62*'2011 population'!G62+'2011 overall results'!M62*'2011 population'!M62)/('2011 population'!G62+'2011 population'!M62)</f>
        <v>1671.5472065601946</v>
      </c>
      <c r="T62" s="2">
        <f>(H62*'2011 population'!H62+'2011 overall results'!N62*'2011 population'!N62)/('2011 population'!H62+'2011 population'!N62)</f>
        <v>1507.8736169922931</v>
      </c>
      <c r="U62" s="56">
        <f>(I62*SUM('2011 population'!D62:H62)+'2011 overall results'!O62*SUM('2011 population'!J62:N62))/SUM('2011 population'!D62:N62)</f>
        <v>1902.1940561272752</v>
      </c>
      <c r="W62" s="99">
        <f>H62*SUM('2011 population'!D62:H62)+'2011 overall results'!N62*SUM('2011 population'!J62:N62)</f>
        <v>886171391.60693407</v>
      </c>
      <c r="X62" s="1">
        <f>U62*SUM('2011 population'!D62:N62)</f>
        <v>1118351244.8367405</v>
      </c>
    </row>
    <row r="63" spans="2:24" x14ac:dyDescent="0.25">
      <c r="B63">
        <v>59</v>
      </c>
      <c r="C63" s="67"/>
      <c r="D63" s="11">
        <f>ave_other_primary_care_2011+('2011 inpatient total'!D63+'2011 outpatient total'!D63+'2011 GP and pharma total'!D63)/'2011 population'!D63</f>
        <v>2634.6172278814824</v>
      </c>
      <c r="E63" s="11">
        <f>ave_other_primary_care_2011+('2011 inpatient total'!E63+'2011 outpatient total'!E63+'2011 GP and pharma total'!E63)/'2011 population'!E63</f>
        <v>2299.682802164778</v>
      </c>
      <c r="F63" s="11">
        <f>ave_other_primary_care_2011+('2011 inpatient total'!F63+'2011 outpatient total'!F63+'2011 GP and pharma total'!F63)/'2011 population'!F63</f>
        <v>1982.4951271613784</v>
      </c>
      <c r="G63" s="11">
        <f>ave_other_primary_care_2011+('2011 inpatient total'!G63+'2011 outpatient total'!G63+'2011 GP and pharma total'!G63)/'2011 population'!G63</f>
        <v>1812.5564150749456</v>
      </c>
      <c r="H63" s="11">
        <f>ave_other_primary_care_2011+('2011 inpatient total'!H63+'2011 outpatient total'!H63+'2011 GP and pharma total'!H63)/'2011 population'!H63</f>
        <v>1646.069079029174</v>
      </c>
      <c r="I63" s="96">
        <f>(D63*'2011 population'!D63+'2011 overall results'!E63*'2011 population'!E63+'2011 overall results'!F63*'2011 population'!F63+'2011 overall results'!G63*'2011 population'!G63+'2011 overall results'!H63*'2011 population'!H63)/SUM('2011 population'!D63:H63)</f>
        <v>2026.7410343155036</v>
      </c>
      <c r="J63" s="11">
        <f>ave_other_primary_care_2011+('2011 inpatient total'!J63+'2011 outpatient total'!J63+'2011 GP and pharma total'!J63)/'2011 population'!J63</f>
        <v>2504.6788403017918</v>
      </c>
      <c r="K63" s="11">
        <f>ave_other_primary_care_2011+('2011 inpatient total'!K63+'2011 outpatient total'!K63+'2011 GP and pharma total'!K63)/'2011 population'!K63</f>
        <v>2132.5112500509554</v>
      </c>
      <c r="L63" s="11">
        <f>ave_other_primary_care_2011+('2011 inpatient total'!L63+'2011 outpatient total'!L63+'2011 GP and pharma total'!L63)/'2011 population'!L63</f>
        <v>1811.2225479881993</v>
      </c>
      <c r="M63" s="11">
        <f>ave_other_primary_care_2011+('2011 inpatient total'!M63+'2011 outpatient total'!M63+'2011 GP and pharma total'!M63)/'2011 population'!M63</f>
        <v>1645.6505729336766</v>
      </c>
      <c r="N63" s="11">
        <f>ave_other_primary_care_2011+('2011 inpatient total'!N63+'2011 outpatient total'!N63+'2011 GP and pharma total'!N63)/'2011 population'!N63</f>
        <v>1428.9617176798336</v>
      </c>
      <c r="O63" s="96">
        <f>(J63*'2011 population'!J63+'2011 overall results'!K63*'2011 population'!K63+'2011 overall results'!L63*'2011 population'!L63+'2011 overall results'!M63*'2011 population'!M63+'2011 overall results'!N63*'2011 population'!N63)/SUM('2011 population'!J63:N63)</f>
        <v>1859.2588040671012</v>
      </c>
      <c r="P63" s="2">
        <f>(D63*'2011 population'!D63+'2011 overall results'!J63*'2011 population'!J63)/('2011 population'!D63+'2011 population'!J63)</f>
        <v>2569.7690791460254</v>
      </c>
      <c r="Q63" s="2">
        <f>(E63*'2011 population'!E63+'2011 overall results'!K63*'2011 population'!K63)/('2011 population'!E63+'2011 population'!K63)</f>
        <v>2217.3106546334561</v>
      </c>
      <c r="R63" s="2">
        <f>(F63*'2011 population'!F63+'2011 overall results'!L63*'2011 population'!L63)/('2011 population'!F63+'2011 population'!L63)</f>
        <v>1899.4459431017474</v>
      </c>
      <c r="S63" s="2">
        <f>(G63*'2011 population'!G63+'2011 overall results'!M63*'2011 population'!M63)/('2011 population'!G63+'2011 population'!M63)</f>
        <v>1731.4708618055279</v>
      </c>
      <c r="T63" s="2">
        <f>(H63*'2011 population'!H63+'2011 overall results'!N63*'2011 population'!N63)/('2011 population'!H63+'2011 population'!N63)</f>
        <v>1540.1008669466528</v>
      </c>
      <c r="U63" s="56">
        <f>(I63*SUM('2011 population'!D63:H63)+'2011 overall results'!O63*SUM('2011 population'!J63:N63))/SUM('2011 population'!D63:N63)</f>
        <v>1944.756532875489</v>
      </c>
      <c r="W63" s="99">
        <f>H63*SUM('2011 population'!D63:H63)+'2011 overall results'!N63*SUM('2011 population'!J63:N63)</f>
        <v>897374130.23787069</v>
      </c>
      <c r="X63" s="1">
        <f>U63*SUM('2011 population'!D63:N63)</f>
        <v>1133382715.0379734</v>
      </c>
    </row>
    <row r="64" spans="2:24" x14ac:dyDescent="0.25">
      <c r="B64">
        <v>60</v>
      </c>
      <c r="C64" s="67"/>
      <c r="D64" s="11">
        <f>ave_other_primary_care_2011+('2011 inpatient total'!D64+'2011 outpatient total'!D64+'2011 GP and pharma total'!D64)/'2011 population'!D64</f>
        <v>2616.1659915849887</v>
      </c>
      <c r="E64" s="11">
        <f>ave_other_primary_care_2011+('2011 inpatient total'!E64+'2011 outpatient total'!E64+'2011 GP and pharma total'!E64)/'2011 population'!E64</f>
        <v>2302.070464672965</v>
      </c>
      <c r="F64" s="11">
        <f>ave_other_primary_care_2011+('2011 inpatient total'!F64+'2011 outpatient total'!F64+'2011 GP and pharma total'!F64)/'2011 population'!F64</f>
        <v>2005.1212298455521</v>
      </c>
      <c r="G64" s="11">
        <f>ave_other_primary_care_2011+('2011 inpatient total'!G64+'2011 outpatient total'!G64+'2011 GP and pharma total'!G64)/'2011 population'!G64</f>
        <v>1834.1256750177422</v>
      </c>
      <c r="H64" s="11">
        <f>ave_other_primary_care_2011+('2011 inpatient total'!H64+'2011 outpatient total'!H64+'2011 GP and pharma total'!H64)/'2011 population'!H64</f>
        <v>1696.3933812091823</v>
      </c>
      <c r="I64" s="96">
        <f>(D64*'2011 population'!D64+'2011 overall results'!E64*'2011 population'!E64+'2011 overall results'!F64*'2011 population'!F64+'2011 overall results'!G64*'2011 population'!G64+'2011 overall results'!H64*'2011 population'!H64)/SUM('2011 population'!D64:H64)</f>
        <v>2042.4189194294172</v>
      </c>
      <c r="J64" s="11">
        <f>ave_other_primary_care_2011+('2011 inpatient total'!J64+'2011 outpatient total'!J64+'2011 GP and pharma total'!J64)/'2011 population'!J64</f>
        <v>2561.7974930628575</v>
      </c>
      <c r="K64" s="11">
        <f>ave_other_primary_care_2011+('2011 inpatient total'!K64+'2011 outpatient total'!K64+'2011 GP and pharma total'!K64)/'2011 population'!K64</f>
        <v>2165.6529616741723</v>
      </c>
      <c r="L64" s="11">
        <f>ave_other_primary_care_2011+('2011 inpatient total'!L64+'2011 outpatient total'!L64+'2011 GP and pharma total'!L64)/'2011 population'!L64</f>
        <v>1839.911499496282</v>
      </c>
      <c r="M64" s="11">
        <f>ave_other_primary_care_2011+('2011 inpatient total'!M64+'2011 outpatient total'!M64+'2011 GP and pharma total'!M64)/'2011 population'!M64</f>
        <v>1671.3857869170226</v>
      </c>
      <c r="N64" s="11">
        <f>ave_other_primary_care_2011+('2011 inpatient total'!N64+'2011 outpatient total'!N64+'2011 GP and pharma total'!N64)/'2011 population'!N64</f>
        <v>1522.9815400720529</v>
      </c>
      <c r="O64" s="96">
        <f>(J64*'2011 population'!J64+'2011 overall results'!K64*'2011 population'!K64+'2011 overall results'!L64*'2011 population'!L64+'2011 overall results'!M64*'2011 population'!M64+'2011 overall results'!N64*'2011 population'!N64)/SUM('2011 population'!J64:N64)</f>
        <v>1903.7588351517693</v>
      </c>
      <c r="P64" s="2">
        <f>(D64*'2011 population'!D64+'2011 overall results'!J64*'2011 population'!J64)/('2011 population'!D64+'2011 population'!J64)</f>
        <v>2589.0264405173016</v>
      </c>
      <c r="Q64" s="2">
        <f>(E64*'2011 population'!E64+'2011 overall results'!K64*'2011 population'!K64)/('2011 population'!E64+'2011 population'!K64)</f>
        <v>2235.1004169579405</v>
      </c>
      <c r="R64" s="2">
        <f>(F64*'2011 population'!F64+'2011 overall results'!L64*'2011 population'!L64)/('2011 population'!F64+'2011 population'!L64)</f>
        <v>1924.9988449024524</v>
      </c>
      <c r="S64" s="2">
        <f>(G64*'2011 population'!G64+'2011 overall results'!M64*'2011 population'!M64)/('2011 population'!G64+'2011 population'!M64)</f>
        <v>1755.050523876736</v>
      </c>
      <c r="T64" s="2">
        <f>(H64*'2011 population'!H64+'2011 overall results'!N64*'2011 population'!N64)/('2011 population'!H64+'2011 population'!N64)</f>
        <v>1611.7423635071002</v>
      </c>
      <c r="U64" s="56">
        <f>(I64*SUM('2011 population'!D64:H64)+'2011 overall results'!O64*SUM('2011 population'!J64:N64))/SUM('2011 population'!D64:N64)</f>
        <v>1974.587608041478</v>
      </c>
      <c r="W64" s="99">
        <f>H64*SUM('2011 population'!D64:H64)+'2011 overall results'!N64*SUM('2011 population'!J64:N64)</f>
        <v>938876572.68333662</v>
      </c>
      <c r="X64" s="1">
        <f>U64*SUM('2011 population'!D64:N64)</f>
        <v>1150371045.3936687</v>
      </c>
    </row>
    <row r="65" spans="2:24" x14ac:dyDescent="0.25">
      <c r="B65">
        <v>61</v>
      </c>
      <c r="C65" s="67"/>
      <c r="D65" s="11">
        <f>ave_other_primary_care_2011+('2011 inpatient total'!D65+'2011 outpatient total'!D65+'2011 GP and pharma total'!D65)/'2011 population'!D65</f>
        <v>2665.0116589676882</v>
      </c>
      <c r="E65" s="11">
        <f>ave_other_primary_care_2011+('2011 inpatient total'!E65+'2011 outpatient total'!E65+'2011 GP and pharma total'!E65)/'2011 population'!E65</f>
        <v>2285.8149062585612</v>
      </c>
      <c r="F65" s="11">
        <f>ave_other_primary_care_2011+('2011 inpatient total'!F65+'2011 outpatient total'!F65+'2011 GP and pharma total'!F65)/'2011 population'!F65</f>
        <v>2024.3123438257514</v>
      </c>
      <c r="G65" s="11">
        <f>ave_other_primary_care_2011+('2011 inpatient total'!G65+'2011 outpatient total'!G65+'2011 GP and pharma total'!G65)/'2011 population'!G65</f>
        <v>1821.5512654825334</v>
      </c>
      <c r="H65" s="11">
        <f>ave_other_primary_care_2011+('2011 inpatient total'!H65+'2011 outpatient total'!H65+'2011 GP and pharma total'!H65)/'2011 population'!H65</f>
        <v>1658.4596571660561</v>
      </c>
      <c r="I65" s="96">
        <f>(D65*'2011 population'!D65+'2011 overall results'!E65*'2011 population'!E65+'2011 overall results'!F65*'2011 population'!F65+'2011 overall results'!G65*'2011 population'!G65+'2011 overall results'!H65*'2011 population'!H65)/SUM('2011 population'!D65:H65)</f>
        <v>2036.8439416499723</v>
      </c>
      <c r="J65" s="11">
        <f>ave_other_primary_care_2011+('2011 inpatient total'!J65+'2011 outpatient total'!J65+'2011 GP and pharma total'!J65)/'2011 population'!J65</f>
        <v>2569.9225853983253</v>
      </c>
      <c r="K65" s="11">
        <f>ave_other_primary_care_2011+('2011 inpatient total'!K65+'2011 outpatient total'!K65+'2011 GP and pharma total'!K65)/'2011 population'!K65</f>
        <v>2226.1218398801884</v>
      </c>
      <c r="L65" s="11">
        <f>ave_other_primary_care_2011+('2011 inpatient total'!L65+'2011 outpatient total'!L65+'2011 GP and pharma total'!L65)/'2011 population'!L65</f>
        <v>1904.2536839309419</v>
      </c>
      <c r="M65" s="11">
        <f>ave_other_primary_care_2011+('2011 inpatient total'!M65+'2011 outpatient total'!M65+'2011 GP and pharma total'!M65)/'2011 population'!M65</f>
        <v>1686.88834137959</v>
      </c>
      <c r="N65" s="11">
        <f>ave_other_primary_care_2011+('2011 inpatient total'!N65+'2011 outpatient total'!N65+'2011 GP and pharma total'!N65)/'2011 population'!N65</f>
        <v>1562.2268313566301</v>
      </c>
      <c r="O65" s="96">
        <f>(J65*'2011 population'!J65+'2011 overall results'!K65*'2011 population'!K65+'2011 overall results'!L65*'2011 population'!L65+'2011 overall results'!M65*'2011 population'!M65+'2011 overall results'!N65*'2011 population'!N65)/SUM('2011 population'!J65:N65)</f>
        <v>1938.8499644373389</v>
      </c>
      <c r="P65" s="2">
        <f>(D65*'2011 population'!D65+'2011 overall results'!J65*'2011 population'!J65)/('2011 population'!D65+'2011 population'!J65)</f>
        <v>2617.7767270374934</v>
      </c>
      <c r="Q65" s="2">
        <f>(E65*'2011 population'!E65+'2011 overall results'!K65*'2011 population'!K65)/('2011 population'!E65+'2011 population'!K65)</f>
        <v>2256.5906823262007</v>
      </c>
      <c r="R65" s="2">
        <f>(F65*'2011 population'!F65+'2011 overall results'!L65*'2011 population'!L65)/('2011 population'!F65+'2011 population'!L65)</f>
        <v>1966.0248672164819</v>
      </c>
      <c r="S65" s="2">
        <f>(G65*'2011 population'!G65+'2011 overall results'!M65*'2011 population'!M65)/('2011 population'!G65+'2011 population'!M65)</f>
        <v>1755.9143946701861</v>
      </c>
      <c r="T65" s="2">
        <f>(H65*'2011 population'!H65+'2011 overall results'!N65*'2011 population'!N65)/('2011 population'!H65+'2011 population'!N65)</f>
        <v>1611.900598414222</v>
      </c>
      <c r="U65" s="56">
        <f>(I65*SUM('2011 population'!D65:H65)+'2011 overall results'!O65*SUM('2011 population'!J65:N65))/SUM('2011 population'!D65:N65)</f>
        <v>1989.0224256956546</v>
      </c>
      <c r="W65" s="99">
        <f>H65*SUM('2011 population'!D65:H65)+'2011 overall results'!N65*SUM('2011 population'!J65:N65)</f>
        <v>963309749.62930238</v>
      </c>
      <c r="X65" s="1">
        <f>U65*SUM('2011 population'!D65:N65)</f>
        <v>1188983902.4753685</v>
      </c>
    </row>
    <row r="66" spans="2:24" x14ac:dyDescent="0.25">
      <c r="B66">
        <v>62</v>
      </c>
      <c r="C66" s="67"/>
      <c r="D66" s="11">
        <f>ave_other_primary_care_2011+('2011 inpatient total'!D66+'2011 outpatient total'!D66+'2011 GP and pharma total'!D66)/'2011 population'!D66</f>
        <v>2682.1139898895376</v>
      </c>
      <c r="E66" s="11">
        <f>ave_other_primary_care_2011+('2011 inpatient total'!E66+'2011 outpatient total'!E66+'2011 GP and pharma total'!E66)/'2011 population'!E66</f>
        <v>2342.02949344434</v>
      </c>
      <c r="F66" s="11">
        <f>ave_other_primary_care_2011+('2011 inpatient total'!F66+'2011 outpatient total'!F66+'2011 GP and pharma total'!F66)/'2011 population'!F66</f>
        <v>2025.8696594024027</v>
      </c>
      <c r="G66" s="11">
        <f>ave_other_primary_care_2011+('2011 inpatient total'!G66+'2011 outpatient total'!G66+'2011 GP and pharma total'!G66)/'2011 population'!G66</f>
        <v>1868.1190071152532</v>
      </c>
      <c r="H66" s="11">
        <f>ave_other_primary_care_2011+('2011 inpatient total'!H66+'2011 outpatient total'!H66+'2011 GP and pharma total'!H66)/'2011 population'!H66</f>
        <v>1762.2371173313948</v>
      </c>
      <c r="I66" s="96">
        <f>(D66*'2011 population'!D66+'2011 overall results'!E66*'2011 population'!E66+'2011 overall results'!F66*'2011 population'!F66+'2011 overall results'!G66*'2011 population'!G66+'2011 overall results'!H66*'2011 population'!H66)/SUM('2011 population'!D66:H66)</f>
        <v>2080.4599917989685</v>
      </c>
      <c r="J66" s="11">
        <f>ave_other_primary_care_2011+('2011 inpatient total'!J66+'2011 outpatient total'!J66+'2011 GP and pharma total'!J66)/'2011 population'!J66</f>
        <v>2645.2386150738766</v>
      </c>
      <c r="K66" s="11">
        <f>ave_other_primary_care_2011+('2011 inpatient total'!K66+'2011 outpatient total'!K66+'2011 GP and pharma total'!K66)/'2011 population'!K66</f>
        <v>2300.4543443178636</v>
      </c>
      <c r="L66" s="11">
        <f>ave_other_primary_care_2011+('2011 inpatient total'!L66+'2011 outpatient total'!L66+'2011 GP and pharma total'!L66)/'2011 population'!L66</f>
        <v>1942.6272915766187</v>
      </c>
      <c r="M66" s="11">
        <f>ave_other_primary_care_2011+('2011 inpatient total'!M66+'2011 outpatient total'!M66+'2011 GP and pharma total'!M66)/'2011 population'!M66</f>
        <v>1740.2821209903168</v>
      </c>
      <c r="N66" s="11">
        <f>ave_other_primary_care_2011+('2011 inpatient total'!N66+'2011 outpatient total'!N66+'2011 GP and pharma total'!N66)/'2011 population'!N66</f>
        <v>1615.8301322785458</v>
      </c>
      <c r="O66" s="96">
        <f>(J66*'2011 population'!J66+'2011 overall results'!K66*'2011 population'!K66+'2011 overall results'!L66*'2011 population'!L66+'2011 overall results'!M66*'2011 population'!M66+'2011 overall results'!N66*'2011 population'!N66)/SUM('2011 population'!J66:N66)</f>
        <v>1988.6674391255062</v>
      </c>
      <c r="P66" s="2">
        <f>(D66*'2011 population'!D66+'2011 overall results'!J66*'2011 population'!J66)/('2011 population'!D66+'2011 population'!J66)</f>
        <v>2663.8872443432756</v>
      </c>
      <c r="Q66" s="2">
        <f>(E66*'2011 population'!E66+'2011 overall results'!K66*'2011 population'!K66)/('2011 population'!E66+'2011 population'!K66)</f>
        <v>2321.7301542499335</v>
      </c>
      <c r="R66" s="2">
        <f>(F66*'2011 population'!F66+'2011 overall results'!L66*'2011 population'!L66)/('2011 population'!F66+'2011 population'!L66)</f>
        <v>1985.1844151130126</v>
      </c>
      <c r="S66" s="2">
        <f>(G66*'2011 population'!G66+'2011 overall results'!M66*'2011 population'!M66)/('2011 population'!G66+'2011 population'!M66)</f>
        <v>1805.4348815537139</v>
      </c>
      <c r="T66" s="2">
        <f>(H66*'2011 population'!H66+'2011 overall results'!N66*'2011 population'!N66)/('2011 population'!H66+'2011 population'!N66)</f>
        <v>1690.940118273088</v>
      </c>
      <c r="U66" s="56">
        <f>(I66*SUM('2011 population'!D66:H66)+'2011 overall results'!O66*SUM('2011 population'!J66:N66))/SUM('2011 population'!D66:N66)</f>
        <v>2035.5323423175862</v>
      </c>
      <c r="W66" s="99">
        <f>H66*SUM('2011 population'!D66:H66)+'2011 overall results'!N66*SUM('2011 population'!J66:N66)</f>
        <v>1039114113.1914277</v>
      </c>
      <c r="X66" s="1">
        <f>U66*SUM('2011 population'!D66:N66)</f>
        <v>1251139954.2055044</v>
      </c>
    </row>
    <row r="67" spans="2:24" x14ac:dyDescent="0.25">
      <c r="B67">
        <v>63</v>
      </c>
      <c r="C67" s="67"/>
      <c r="D67" s="11">
        <f>ave_other_primary_care_2011+('2011 inpatient total'!D67+'2011 outpatient total'!D67+'2011 GP and pharma total'!D67)/'2011 population'!D67</f>
        <v>2678.331929405555</v>
      </c>
      <c r="E67" s="11">
        <f>ave_other_primary_care_2011+('2011 inpatient total'!E67+'2011 outpatient total'!E67+'2011 GP and pharma total'!E67)/'2011 population'!E67</f>
        <v>2300.1908480914803</v>
      </c>
      <c r="F67" s="11">
        <f>ave_other_primary_care_2011+('2011 inpatient total'!F67+'2011 outpatient total'!F67+'2011 GP and pharma total'!F67)/'2011 population'!F67</f>
        <v>1997.1842811141121</v>
      </c>
      <c r="G67" s="11">
        <f>ave_other_primary_care_2011+('2011 inpatient total'!G67+'2011 outpatient total'!G67+'2011 GP and pharma total'!G67)/'2011 population'!G67</f>
        <v>1844.2602598180417</v>
      </c>
      <c r="H67" s="11">
        <f>ave_other_primary_care_2011+('2011 inpatient total'!H67+'2011 outpatient total'!H67+'2011 GP and pharma total'!H67)/'2011 population'!H67</f>
        <v>1733.4105638123829</v>
      </c>
      <c r="I67" s="96">
        <f>(D67*'2011 population'!D67+'2011 overall results'!E67*'2011 population'!E67+'2011 overall results'!F67*'2011 population'!F67+'2011 overall results'!G67*'2011 population'!G67+'2011 overall results'!H67*'2011 population'!H67)/SUM('2011 population'!D67:H67)</f>
        <v>2048.5693398620779</v>
      </c>
      <c r="J67" s="11">
        <f>ave_other_primary_care_2011+('2011 inpatient total'!J67+'2011 outpatient total'!J67+'2011 GP and pharma total'!J67)/'2011 population'!J67</f>
        <v>2608.009601933979</v>
      </c>
      <c r="K67" s="11">
        <f>ave_other_primary_care_2011+('2011 inpatient total'!K67+'2011 outpatient total'!K67+'2011 GP and pharma total'!K67)/'2011 population'!K67</f>
        <v>2263.5010078094606</v>
      </c>
      <c r="L67" s="11">
        <f>ave_other_primary_care_2011+('2011 inpatient total'!L67+'2011 outpatient total'!L67+'2011 GP and pharma total'!L67)/'2011 population'!L67</f>
        <v>1970.5689422148196</v>
      </c>
      <c r="M67" s="11">
        <f>ave_other_primary_care_2011+('2011 inpatient total'!M67+'2011 outpatient total'!M67+'2011 GP and pharma total'!M67)/'2011 population'!M67</f>
        <v>1797.7612034138413</v>
      </c>
      <c r="N67" s="11">
        <f>ave_other_primary_care_2011+('2011 inpatient total'!N67+'2011 outpatient total'!N67+'2011 GP and pharma total'!N67)/'2011 population'!N67</f>
        <v>1646.0347111916965</v>
      </c>
      <c r="O67" s="96">
        <f>(J67*'2011 population'!J67+'2011 overall results'!K67*'2011 population'!K67+'2011 overall results'!L67*'2011 population'!L67+'2011 overall results'!M67*'2011 population'!M67+'2011 overall results'!N67*'2011 population'!N67)/SUM('2011 population'!J67:N67)</f>
        <v>1998.6865547782036</v>
      </c>
      <c r="P67" s="2">
        <f>(D67*'2011 population'!D67+'2011 overall results'!J67*'2011 population'!J67)/('2011 population'!D67+'2011 population'!J67)</f>
        <v>2643.4608305464817</v>
      </c>
      <c r="Q67" s="2">
        <f>(E67*'2011 population'!E67+'2011 overall results'!K67*'2011 population'!K67)/('2011 population'!E67+'2011 population'!K67)</f>
        <v>2282.2420143809832</v>
      </c>
      <c r="R67" s="2">
        <f>(F67*'2011 population'!F67+'2011 overall results'!L67*'2011 population'!L67)/('2011 population'!F67+'2011 population'!L67)</f>
        <v>1984.1749567118118</v>
      </c>
      <c r="S67" s="2">
        <f>(G67*'2011 population'!G67+'2011 overall results'!M67*'2011 population'!M67)/('2011 population'!G67+'2011 population'!M67)</f>
        <v>1821.6493356947046</v>
      </c>
      <c r="T67" s="2">
        <f>(H67*'2011 population'!H67+'2011 overall results'!N67*'2011 population'!N67)/('2011 population'!H67+'2011 population'!N67)</f>
        <v>1690.8862629982648</v>
      </c>
      <c r="U67" s="56">
        <f>(I67*SUM('2011 population'!D67:H67)+'2011 overall results'!O67*SUM('2011 population'!J67:N67))/SUM('2011 population'!D67:N67)</f>
        <v>2024.1865414506394</v>
      </c>
      <c r="W67" s="99">
        <f>H67*SUM('2011 population'!D67:H67)+'2011 overall results'!N67*SUM('2011 population'!J67:N67)</f>
        <v>1114312342.5730238</v>
      </c>
      <c r="X67" s="1">
        <f>U67*SUM('2011 population'!D67:N67)</f>
        <v>1334106938.2989118</v>
      </c>
    </row>
    <row r="68" spans="2:24" x14ac:dyDescent="0.25">
      <c r="B68">
        <v>64</v>
      </c>
      <c r="C68" s="67"/>
      <c r="D68" s="11">
        <f>ave_other_primary_care_2011+('2011 inpatient total'!D68+'2011 outpatient total'!D68+'2011 GP and pharma total'!D68)/'2011 population'!D68</f>
        <v>2753.4468848511333</v>
      </c>
      <c r="E68" s="11">
        <f>ave_other_primary_care_2011+('2011 inpatient total'!E68+'2011 outpatient total'!E68+'2011 GP and pharma total'!E68)/'2011 population'!E68</f>
        <v>2414.0933047188391</v>
      </c>
      <c r="F68" s="11">
        <f>ave_other_primary_care_2011+('2011 inpatient total'!F68+'2011 outpatient total'!F68+'2011 GP and pharma total'!F68)/'2011 population'!F68</f>
        <v>2103.2664297885581</v>
      </c>
      <c r="G68" s="11">
        <f>ave_other_primary_care_2011+('2011 inpatient total'!G68+'2011 outpatient total'!G68+'2011 GP and pharma total'!G68)/'2011 population'!G68</f>
        <v>1974.4245780923939</v>
      </c>
      <c r="H68" s="11">
        <f>ave_other_primary_care_2011+('2011 inpatient total'!H68+'2011 outpatient total'!H68+'2011 GP and pharma total'!H68)/'2011 population'!H68</f>
        <v>1831.0501314418325</v>
      </c>
      <c r="I68" s="96">
        <f>(D68*'2011 population'!D68+'2011 overall results'!E68*'2011 population'!E68+'2011 overall results'!F68*'2011 population'!F68+'2011 overall results'!G68*'2011 population'!G68+'2011 overall results'!H68*'2011 population'!H68)/SUM('2011 population'!D68:H68)</f>
        <v>2150.9825786835081</v>
      </c>
      <c r="J68" s="11">
        <f>ave_other_primary_care_2011+('2011 inpatient total'!J68+'2011 outpatient total'!J68+'2011 GP and pharma total'!J68)/'2011 population'!J68</f>
        <v>2820.0483453283673</v>
      </c>
      <c r="K68" s="11">
        <f>ave_other_primary_care_2011+('2011 inpatient total'!K68+'2011 outpatient total'!K68+'2011 GP and pharma total'!K68)/'2011 population'!K68</f>
        <v>2376.8421651721014</v>
      </c>
      <c r="L68" s="11">
        <f>ave_other_primary_care_2011+('2011 inpatient total'!L68+'2011 outpatient total'!L68+'2011 GP and pharma total'!L68)/'2011 population'!L68</f>
        <v>2103.0591962828503</v>
      </c>
      <c r="M68" s="11">
        <f>ave_other_primary_care_2011+('2011 inpatient total'!M68+'2011 outpatient total'!M68+'2011 GP and pharma total'!M68)/'2011 population'!M68</f>
        <v>1892.8990874168703</v>
      </c>
      <c r="N68" s="11">
        <f>ave_other_primary_care_2011+('2011 inpatient total'!N68+'2011 outpatient total'!N68+'2011 GP and pharma total'!N68)/'2011 population'!N68</f>
        <v>1765.4934674445524</v>
      </c>
      <c r="O68" s="96">
        <f>(J68*'2011 population'!J68+'2011 overall results'!K68*'2011 population'!K68+'2011 overall results'!L68*'2011 population'!L68+'2011 overall results'!M68*'2011 population'!M68+'2011 overall results'!N68*'2011 population'!N68)/SUM('2011 population'!J68:N68)</f>
        <v>2120.52022722518</v>
      </c>
      <c r="P68" s="2">
        <f>(D68*'2011 population'!D68+'2011 overall results'!J68*'2011 population'!J68)/('2011 population'!D68+'2011 population'!J68)</f>
        <v>2786.1617496504073</v>
      </c>
      <c r="Q68" s="2">
        <f>(E68*'2011 population'!E68+'2011 overall results'!K68*'2011 population'!K68)/('2011 population'!E68+'2011 population'!K68)</f>
        <v>2395.9137477177078</v>
      </c>
      <c r="R68" s="2">
        <f>(F68*'2011 population'!F68+'2011 overall results'!L68*'2011 population'!L68)/('2011 population'!F68+'2011 population'!L68)</f>
        <v>2103.165738937716</v>
      </c>
      <c r="S68" s="2">
        <f>(G68*'2011 population'!G68+'2011 overall results'!M68*'2011 population'!M68)/('2011 population'!G68+'2011 population'!M68)</f>
        <v>1934.6529320599905</v>
      </c>
      <c r="T68" s="2">
        <f>(H68*'2011 population'!H68+'2011 overall results'!N68*'2011 population'!N68)/('2011 population'!H68+'2011 population'!N68)</f>
        <v>1799.1253132439911</v>
      </c>
      <c r="U68" s="56">
        <f>(I68*SUM('2011 population'!D68:H68)+'2011 overall results'!O68*SUM('2011 population'!J68:N68))/SUM('2011 population'!D68:N68)</f>
        <v>2136.125499204597</v>
      </c>
      <c r="W68" s="99">
        <f>H68*SUM('2011 population'!D68:H68)+'2011 overall results'!N68*SUM('2011 population'!J68:N68)</f>
        <v>1234972722.8616776</v>
      </c>
      <c r="X68" s="1">
        <f>U68*SUM('2011 population'!D68:N68)</f>
        <v>1466339076.6779971</v>
      </c>
    </row>
    <row r="69" spans="2:24" x14ac:dyDescent="0.25">
      <c r="B69">
        <v>65</v>
      </c>
      <c r="C69" s="67"/>
      <c r="D69" s="11">
        <f>ave_other_primary_care_2011+('2011 inpatient total'!D69+'2011 outpatient total'!D69+'2011 GP and pharma total'!D69)/'2011 population'!D69</f>
        <v>3463.0154742353452</v>
      </c>
      <c r="E69" s="11">
        <f>ave_other_primary_care_2011+('2011 inpatient total'!E69+'2011 outpatient total'!E69+'2011 GP and pharma total'!E69)/'2011 population'!E69</f>
        <v>2968.9542218997749</v>
      </c>
      <c r="F69" s="11">
        <f>ave_other_primary_care_2011+('2011 inpatient total'!F69+'2011 outpatient total'!F69+'2011 GP and pharma total'!F69)/'2011 population'!F69</f>
        <v>2735.4104686754586</v>
      </c>
      <c r="G69" s="11">
        <f>ave_other_primary_care_2011+('2011 inpatient total'!G69+'2011 outpatient total'!G69+'2011 GP and pharma total'!G69)/'2011 population'!G69</f>
        <v>2575.1920239194264</v>
      </c>
      <c r="H69" s="11">
        <f>ave_other_primary_care_2011+('2011 inpatient total'!H69+'2011 outpatient total'!H69+'2011 GP and pharma total'!H69)/'2011 population'!H69</f>
        <v>2409.5400630301156</v>
      </c>
      <c r="I69" s="96">
        <f>(D69*'2011 population'!D69+'2011 overall results'!E69*'2011 population'!E69+'2011 overall results'!F69*'2011 population'!F69+'2011 overall results'!G69*'2011 population'!G69+'2011 overall results'!H69*'2011 population'!H69)/SUM('2011 population'!D69:H69)</f>
        <v>2763.4435414543118</v>
      </c>
      <c r="J69" s="11">
        <f>ave_other_primary_care_2011+('2011 inpatient total'!J69+'2011 outpatient total'!J69+'2011 GP and pharma total'!J69)/'2011 population'!J69</f>
        <v>3680.4727625342207</v>
      </c>
      <c r="K69" s="11">
        <f>ave_other_primary_care_2011+('2011 inpatient total'!K69+'2011 outpatient total'!K69+'2011 GP and pharma total'!K69)/'2011 population'!K69</f>
        <v>3213.5879660792871</v>
      </c>
      <c r="L69" s="11">
        <f>ave_other_primary_care_2011+('2011 inpatient total'!L69+'2011 outpatient total'!L69+'2011 GP and pharma total'!L69)/'2011 population'!L69</f>
        <v>2854.0048535546007</v>
      </c>
      <c r="M69" s="11">
        <f>ave_other_primary_care_2011+('2011 inpatient total'!M69+'2011 outpatient total'!M69+'2011 GP and pharma total'!M69)/'2011 population'!M69</f>
        <v>2656.6281220826004</v>
      </c>
      <c r="N69" s="11">
        <f>ave_other_primary_care_2011+('2011 inpatient total'!N69+'2011 outpatient total'!N69+'2011 GP and pharma total'!N69)/'2011 population'!N69</f>
        <v>2459.8330886919198</v>
      </c>
      <c r="O69" s="96">
        <f>(J69*'2011 population'!J69+'2011 overall results'!K69*'2011 population'!K69+'2011 overall results'!L69*'2011 population'!L69+'2011 overall results'!M69*'2011 population'!M69+'2011 overall results'!N69*'2011 population'!N69)/SUM('2011 population'!J69:N69)</f>
        <v>2891.8052837741116</v>
      </c>
      <c r="P69" s="2">
        <f>(D69*'2011 population'!D69+'2011 overall results'!J69*'2011 population'!J69)/('2011 population'!D69+'2011 population'!J69)</f>
        <v>3568.652650554704</v>
      </c>
      <c r="Q69" s="2">
        <f>(E69*'2011 population'!E69+'2011 overall results'!K69*'2011 population'!K69)/('2011 population'!E69+'2011 population'!K69)</f>
        <v>3086.5881805304575</v>
      </c>
      <c r="R69" s="2">
        <f>(F69*'2011 population'!F69+'2011 overall results'!L69*'2011 population'!L69)/('2011 population'!F69+'2011 population'!L69)</f>
        <v>2792.8655548543529</v>
      </c>
      <c r="S69" s="2">
        <f>(G69*'2011 population'!G69+'2011 overall results'!M69*'2011 population'!M69)/('2011 population'!G69+'2011 population'!M69)</f>
        <v>2614.5971881299624</v>
      </c>
      <c r="T69" s="2">
        <f>(H69*'2011 population'!H69+'2011 overall results'!N69*'2011 population'!N69)/('2011 population'!H69+'2011 population'!N69)</f>
        <v>2434.0120453493628</v>
      </c>
      <c r="U69" s="56">
        <f>(I69*SUM('2011 population'!D69:H69)+'2011 overall results'!O69*SUM('2011 population'!J69:N69))/SUM('2011 population'!D69:N69)</f>
        <v>2825.6218508973593</v>
      </c>
      <c r="W69" s="99">
        <f>H69*SUM('2011 population'!D69:H69)+'2011 overall results'!N69*SUM('2011 population'!J69:N69)</f>
        <v>1350501613.4579372</v>
      </c>
      <c r="X69" s="1">
        <f>U69*SUM('2011 population'!D69:N69)</f>
        <v>1567855622.0292687</v>
      </c>
    </row>
    <row r="70" spans="2:24" x14ac:dyDescent="0.25">
      <c r="B70">
        <v>66</v>
      </c>
      <c r="C70" s="67"/>
      <c r="D70" s="11">
        <f>ave_other_primary_care_2011+('2011 inpatient total'!D70+'2011 outpatient total'!D70+'2011 GP and pharma total'!D70)/'2011 population'!D70</f>
        <v>3196.7518227214687</v>
      </c>
      <c r="E70" s="11">
        <f>ave_other_primary_care_2011+('2011 inpatient total'!E70+'2011 outpatient total'!E70+'2011 GP and pharma total'!E70)/'2011 population'!E70</f>
        <v>2721.1533884588084</v>
      </c>
      <c r="F70" s="11">
        <f>ave_other_primary_care_2011+('2011 inpatient total'!F70+'2011 outpatient total'!F70+'2011 GP and pharma total'!F70)/'2011 population'!F70</f>
        <v>2490.8249914282842</v>
      </c>
      <c r="G70" s="11">
        <f>ave_other_primary_care_2011+('2011 inpatient total'!G70+'2011 outpatient total'!G70+'2011 GP and pharma total'!G70)/'2011 population'!G70</f>
        <v>2307.1441132397176</v>
      </c>
      <c r="H70" s="11">
        <f>ave_other_primary_care_2011+('2011 inpatient total'!H70+'2011 outpatient total'!H70+'2011 GP and pharma total'!H70)/'2011 population'!H70</f>
        <v>2120.2024373207464</v>
      </c>
      <c r="I70" s="96">
        <f>(D70*'2011 population'!D70+'2011 overall results'!E70*'2011 population'!E70+'2011 overall results'!F70*'2011 population'!F70+'2011 overall results'!G70*'2011 population'!G70+'2011 overall results'!H70*'2011 population'!H70)/SUM('2011 population'!D70:H70)</f>
        <v>2495.8120391484531</v>
      </c>
      <c r="J70" s="11">
        <f>ave_other_primary_care_2011+('2011 inpatient total'!J70+'2011 outpatient total'!J70+'2011 GP and pharma total'!J70)/'2011 population'!J70</f>
        <v>3330.0909726092236</v>
      </c>
      <c r="K70" s="11">
        <f>ave_other_primary_care_2011+('2011 inpatient total'!K70+'2011 outpatient total'!K70+'2011 GP and pharma total'!K70)/'2011 population'!K70</f>
        <v>2884.8041357441521</v>
      </c>
      <c r="L70" s="11">
        <f>ave_other_primary_care_2011+('2011 inpatient total'!L70+'2011 outpatient total'!L70+'2011 GP and pharma total'!L70)/'2011 population'!L70</f>
        <v>2560.8617738984481</v>
      </c>
      <c r="M70" s="11">
        <f>ave_other_primary_care_2011+('2011 inpatient total'!M70+'2011 outpatient total'!M70+'2011 GP and pharma total'!M70)/'2011 population'!M70</f>
        <v>2337.6300197847222</v>
      </c>
      <c r="N70" s="11">
        <f>ave_other_primary_care_2011+('2011 inpatient total'!N70+'2011 outpatient total'!N70+'2011 GP and pharma total'!N70)/'2011 population'!N70</f>
        <v>2227.1895777789887</v>
      </c>
      <c r="O70" s="96">
        <f>(J70*'2011 population'!J70+'2011 overall results'!K70*'2011 population'!K70+'2011 overall results'!L70*'2011 population'!L70+'2011 overall results'!M70*'2011 population'!M70+'2011 overall results'!N70*'2011 population'!N70)/SUM('2011 population'!J70:N70)</f>
        <v>2589.5485286985759</v>
      </c>
      <c r="P70" s="2">
        <f>(D70*'2011 population'!D70+'2011 overall results'!J70*'2011 population'!J70)/('2011 population'!D70+'2011 population'!J70)</f>
        <v>3261.5489037831026</v>
      </c>
      <c r="Q70" s="2">
        <f>(E70*'2011 population'!E70+'2011 overall results'!K70*'2011 population'!K70)/('2011 population'!E70+'2011 population'!K70)</f>
        <v>2799.6604923447867</v>
      </c>
      <c r="R70" s="2">
        <f>(F70*'2011 population'!F70+'2011 overall results'!L70*'2011 population'!L70)/('2011 population'!F70+'2011 population'!L70)</f>
        <v>2524.7865480262371</v>
      </c>
      <c r="S70" s="2">
        <f>(G70*'2011 population'!G70+'2011 overall results'!M70*'2011 population'!M70)/('2011 population'!G70+'2011 population'!M70)</f>
        <v>2321.913601592491</v>
      </c>
      <c r="T70" s="2">
        <f>(H70*'2011 population'!H70+'2011 overall results'!N70*'2011 population'!N70)/('2011 population'!H70+'2011 population'!N70)</f>
        <v>2172.0704557435474</v>
      </c>
      <c r="U70" s="56">
        <f>(I70*SUM('2011 population'!D70:H70)+'2011 overall results'!O70*SUM('2011 population'!J70:N70))/SUM('2011 population'!D70:N70)</f>
        <v>2541.1843099574216</v>
      </c>
      <c r="W70" s="99">
        <f>H70*SUM('2011 population'!D70:H70)+'2011 overall results'!N70*SUM('2011 population'!J70:N70)</f>
        <v>1168171468.1004596</v>
      </c>
      <c r="X70" s="1">
        <f>U70*SUM('2011 population'!D70:N70)</f>
        <v>1366737863.3459499</v>
      </c>
    </row>
    <row r="71" spans="2:24" x14ac:dyDescent="0.25">
      <c r="B71">
        <v>67</v>
      </c>
      <c r="C71" s="67"/>
      <c r="D71" s="11">
        <f>ave_other_primary_care_2011+('2011 inpatient total'!D71+'2011 outpatient total'!D71+'2011 GP and pharma total'!D71)/'2011 population'!D71</f>
        <v>3260.5069359372192</v>
      </c>
      <c r="E71" s="11">
        <f>ave_other_primary_care_2011+('2011 inpatient total'!E71+'2011 outpatient total'!E71+'2011 GP and pharma total'!E71)/'2011 population'!E71</f>
        <v>2943.2876112088616</v>
      </c>
      <c r="F71" s="11">
        <f>ave_other_primary_care_2011+('2011 inpatient total'!F71+'2011 outpatient total'!F71+'2011 GP and pharma total'!F71)/'2011 population'!F71</f>
        <v>2585.280699068956</v>
      </c>
      <c r="G71" s="11">
        <f>ave_other_primary_care_2011+('2011 inpatient total'!G71+'2011 outpatient total'!G71+'2011 GP and pharma total'!G71)/'2011 population'!G71</f>
        <v>2441.0279488479127</v>
      </c>
      <c r="H71" s="11">
        <f>ave_other_primary_care_2011+('2011 inpatient total'!H71+'2011 outpatient total'!H71+'2011 GP and pharma total'!H71)/'2011 population'!H71</f>
        <v>2332.2947640973707</v>
      </c>
      <c r="I71" s="96">
        <f>(D71*'2011 population'!D71+'2011 overall results'!E71*'2011 population'!E71+'2011 overall results'!F71*'2011 population'!F71+'2011 overall results'!G71*'2011 population'!G71+'2011 overall results'!H71*'2011 population'!H71)/SUM('2011 population'!D71:H71)</f>
        <v>2645.1478761251728</v>
      </c>
      <c r="J71" s="11">
        <f>ave_other_primary_care_2011+('2011 inpatient total'!J71+'2011 outpatient total'!J71+'2011 GP and pharma total'!J71)/'2011 population'!J71</f>
        <v>3485.676805741582</v>
      </c>
      <c r="K71" s="11">
        <f>ave_other_primary_care_2011+('2011 inpatient total'!K71+'2011 outpatient total'!K71+'2011 GP and pharma total'!K71)/'2011 population'!K71</f>
        <v>3080.4822093352795</v>
      </c>
      <c r="L71" s="11">
        <f>ave_other_primary_care_2011+('2011 inpatient total'!L71+'2011 outpatient total'!L71+'2011 GP and pharma total'!L71)/'2011 population'!L71</f>
        <v>2747.4233903031072</v>
      </c>
      <c r="M71" s="11">
        <f>ave_other_primary_care_2011+('2011 inpatient total'!M71+'2011 outpatient total'!M71+'2011 GP and pharma total'!M71)/'2011 population'!M71</f>
        <v>2583.3048965450248</v>
      </c>
      <c r="N71" s="11">
        <f>ave_other_primary_care_2011+('2011 inpatient total'!N71+'2011 outpatient total'!N71+'2011 GP and pharma total'!N71)/'2011 population'!N71</f>
        <v>2409.4434463922257</v>
      </c>
      <c r="O71" s="96">
        <f>(J71*'2011 population'!J71+'2011 overall results'!K71*'2011 population'!K71+'2011 overall results'!L71*'2011 population'!L71+'2011 overall results'!M71*'2011 population'!M71+'2011 overall results'!N71*'2011 population'!N71)/SUM('2011 population'!J71:N71)</f>
        <v>2784.2725348815293</v>
      </c>
      <c r="P71" s="2">
        <f>(D71*'2011 population'!D71+'2011 overall results'!J71*'2011 population'!J71)/('2011 population'!D71+'2011 population'!J71)</f>
        <v>3368.8125105412737</v>
      </c>
      <c r="Q71" s="2">
        <f>(E71*'2011 population'!E71+'2011 overall results'!K71*'2011 population'!K71)/('2011 population'!E71+'2011 population'!K71)</f>
        <v>3009.0939638226332</v>
      </c>
      <c r="R71" s="2">
        <f>(F71*'2011 population'!F71+'2011 overall results'!L71*'2011 population'!L71)/('2011 population'!F71+'2011 population'!L71)</f>
        <v>2663.9346203339464</v>
      </c>
      <c r="S71" s="2">
        <f>(G71*'2011 population'!G71+'2011 overall results'!M71*'2011 population'!M71)/('2011 population'!G71+'2011 population'!M71)</f>
        <v>2509.659912834205</v>
      </c>
      <c r="T71" s="2">
        <f>(H71*'2011 population'!H71+'2011 overall results'!N71*'2011 population'!N71)/('2011 population'!H71+'2011 population'!N71)</f>
        <v>2369.799897642612</v>
      </c>
      <c r="U71" s="56">
        <f>(I71*SUM('2011 population'!D71:H71)+'2011 overall results'!O71*SUM('2011 population'!J71:N71))/SUM('2011 population'!D71:N71)</f>
        <v>2712.3742838542912</v>
      </c>
      <c r="W71" s="99">
        <f>H71*SUM('2011 population'!D71:H71)+'2011 overall results'!N71*SUM('2011 population'!J71:N71)</f>
        <v>1232761274.7873397</v>
      </c>
      <c r="X71" s="1">
        <f>U71*SUM('2011 population'!D71:N71)</f>
        <v>1411101871.6780596</v>
      </c>
    </row>
    <row r="72" spans="2:24" x14ac:dyDescent="0.25">
      <c r="B72">
        <v>68</v>
      </c>
      <c r="C72" s="67"/>
      <c r="D72" s="11">
        <f>ave_other_primary_care_2011+('2011 inpatient total'!D72+'2011 outpatient total'!D72+'2011 GP and pharma total'!D72)/'2011 population'!D72</f>
        <v>3281.7020753356974</v>
      </c>
      <c r="E72" s="11">
        <f>ave_other_primary_care_2011+('2011 inpatient total'!E72+'2011 outpatient total'!E72+'2011 GP and pharma total'!E72)/'2011 population'!E72</f>
        <v>2958.3404675127658</v>
      </c>
      <c r="F72" s="11">
        <f>ave_other_primary_care_2011+('2011 inpatient total'!F72+'2011 outpatient total'!F72+'2011 GP and pharma total'!F72)/'2011 population'!F72</f>
        <v>2724.6918149230523</v>
      </c>
      <c r="G72" s="11">
        <f>ave_other_primary_care_2011+('2011 inpatient total'!G72+'2011 outpatient total'!G72+'2011 GP and pharma total'!G72)/'2011 population'!G72</f>
        <v>2588.3366304506644</v>
      </c>
      <c r="H72" s="11">
        <f>ave_other_primary_care_2011+('2011 inpatient total'!H72+'2011 outpatient total'!H72+'2011 GP and pharma total'!H72)/'2011 population'!H72</f>
        <v>2460.0383156224179</v>
      </c>
      <c r="I72" s="96">
        <f>(D72*'2011 population'!D72+'2011 overall results'!E72*'2011 population'!E72+'2011 overall results'!F72*'2011 population'!F72+'2011 overall results'!G72*'2011 population'!G72+'2011 overall results'!H72*'2011 population'!H72)/SUM('2011 population'!D72:H72)</f>
        <v>2751.8559796344616</v>
      </c>
      <c r="J72" s="11">
        <f>ave_other_primary_care_2011+('2011 inpatient total'!J72+'2011 outpatient total'!J72+'2011 GP and pharma total'!J72)/'2011 population'!J72</f>
        <v>3595.4831473217232</v>
      </c>
      <c r="K72" s="11">
        <f>ave_other_primary_care_2011+('2011 inpatient total'!K72+'2011 outpatient total'!K72+'2011 GP and pharma total'!K72)/'2011 population'!K72</f>
        <v>3181.6874677070105</v>
      </c>
      <c r="L72" s="11">
        <f>ave_other_primary_care_2011+('2011 inpatient total'!L72+'2011 outpatient total'!L72+'2011 GP and pharma total'!L72)/'2011 population'!L72</f>
        <v>2848.2376914394481</v>
      </c>
      <c r="M72" s="11">
        <f>ave_other_primary_care_2011+('2011 inpatient total'!M72+'2011 outpatient total'!M72+'2011 GP and pharma total'!M72)/'2011 population'!M72</f>
        <v>2787.7738316359128</v>
      </c>
      <c r="N72" s="11">
        <f>ave_other_primary_care_2011+('2011 inpatient total'!N72+'2011 outpatient total'!N72+'2011 GP and pharma total'!N72)/'2011 population'!N72</f>
        <v>2620.7249824238447</v>
      </c>
      <c r="O72" s="96">
        <f>(J72*'2011 population'!J72+'2011 overall results'!K72*'2011 population'!K72+'2011 overall results'!L72*'2011 population'!L72+'2011 overall results'!M72*'2011 population'!M72+'2011 overall results'!N72*'2011 population'!N72)/SUM('2011 population'!J72:N72)</f>
        <v>2942.8568026753896</v>
      </c>
      <c r="P72" s="2">
        <f>(D72*'2011 population'!D72+'2011 overall results'!J72*'2011 population'!J72)/('2011 population'!D72+'2011 population'!J72)</f>
        <v>3430.511263576725</v>
      </c>
      <c r="Q72" s="2">
        <f>(E72*'2011 population'!E72+'2011 overall results'!K72*'2011 population'!K72)/('2011 population'!E72+'2011 population'!K72)</f>
        <v>3064.6793463515546</v>
      </c>
      <c r="R72" s="2">
        <f>(F72*'2011 population'!F72+'2011 overall results'!L72*'2011 population'!L72)/('2011 population'!F72+'2011 population'!L72)</f>
        <v>2784.4035298684407</v>
      </c>
      <c r="S72" s="2">
        <f>(G72*'2011 population'!G72+'2011 overall results'!M72*'2011 population'!M72)/('2011 population'!G72+'2011 population'!M72)</f>
        <v>2684.4608304642234</v>
      </c>
      <c r="T72" s="2">
        <f>(H72*'2011 population'!H72+'2011 overall results'!N72*'2011 population'!N72)/('2011 population'!H72+'2011 population'!N72)</f>
        <v>2537.4040579170874</v>
      </c>
      <c r="U72" s="56">
        <f>(I72*SUM('2011 population'!D72:H72)+'2011 overall results'!O72*SUM('2011 population'!J72:N72))/SUM('2011 population'!D72:N72)</f>
        <v>2843.543175726893</v>
      </c>
      <c r="W72" s="99">
        <f>H72*SUM('2011 population'!D72:H72)+'2011 overall results'!N72*SUM('2011 population'!J72:N72)</f>
        <v>1254074185.4511569</v>
      </c>
      <c r="X72" s="1">
        <f>U72*SUM('2011 population'!D72:N72)</f>
        <v>1405506520.8982887</v>
      </c>
    </row>
    <row r="73" spans="2:24" x14ac:dyDescent="0.25">
      <c r="B73">
        <v>69</v>
      </c>
      <c r="C73" s="67"/>
      <c r="D73" s="11">
        <f>ave_other_primary_care_2011+('2011 inpatient total'!D73+'2011 outpatient total'!D73+'2011 GP and pharma total'!D73)/'2011 population'!D73</f>
        <v>3440.5650427112014</v>
      </c>
      <c r="E73" s="11">
        <f>ave_other_primary_care_2011+('2011 inpatient total'!E73+'2011 outpatient total'!E73+'2011 GP and pharma total'!E73)/'2011 population'!E73</f>
        <v>3172.4485342906355</v>
      </c>
      <c r="F73" s="11">
        <f>ave_other_primary_care_2011+('2011 inpatient total'!F73+'2011 outpatient total'!F73+'2011 GP and pharma total'!F73)/'2011 population'!F73</f>
        <v>2902.9139103866664</v>
      </c>
      <c r="G73" s="11">
        <f>ave_other_primary_care_2011+('2011 inpatient total'!G73+'2011 outpatient total'!G73+'2011 GP and pharma total'!G73)/'2011 population'!G73</f>
        <v>2727.6681205090772</v>
      </c>
      <c r="H73" s="11">
        <f>ave_other_primary_care_2011+('2011 inpatient total'!H73+'2011 outpatient total'!H73+'2011 GP and pharma total'!H73)/'2011 population'!H73</f>
        <v>2695.5657596701044</v>
      </c>
      <c r="I73" s="96">
        <f>(D73*'2011 population'!D73+'2011 overall results'!E73*'2011 population'!E73+'2011 overall results'!F73*'2011 population'!F73+'2011 overall results'!G73*'2011 population'!G73+'2011 overall results'!H73*'2011 population'!H73)/SUM('2011 population'!D73:H73)</f>
        <v>2943.6414551365301</v>
      </c>
      <c r="J73" s="11">
        <f>ave_other_primary_care_2011+('2011 inpatient total'!J73+'2011 outpatient total'!J73+'2011 GP and pharma total'!J73)/'2011 population'!J73</f>
        <v>3759.5429547842073</v>
      </c>
      <c r="K73" s="11">
        <f>ave_other_primary_care_2011+('2011 inpatient total'!K73+'2011 outpatient total'!K73+'2011 GP and pharma total'!K73)/'2011 population'!K73</f>
        <v>3525.4421579281561</v>
      </c>
      <c r="L73" s="11">
        <f>ave_other_primary_care_2011+('2011 inpatient total'!L73+'2011 outpatient total'!L73+'2011 GP and pharma total'!L73)/'2011 population'!L73</f>
        <v>3126.1494825062509</v>
      </c>
      <c r="M73" s="11">
        <f>ave_other_primary_care_2011+('2011 inpatient total'!M73+'2011 outpatient total'!M73+'2011 GP and pharma total'!M73)/'2011 population'!M73</f>
        <v>2999.6375365150056</v>
      </c>
      <c r="N73" s="11">
        <f>ave_other_primary_care_2011+('2011 inpatient total'!N73+'2011 outpatient total'!N73+'2011 GP and pharma total'!N73)/'2011 population'!N73</f>
        <v>2886.6711483036447</v>
      </c>
      <c r="O73" s="96">
        <f>(J73*'2011 population'!J73+'2011 overall results'!K73*'2011 population'!K73+'2011 overall results'!L73*'2011 population'!L73+'2011 overall results'!M73*'2011 population'!M73+'2011 overall results'!N73*'2011 population'!N73)/SUM('2011 population'!J73:N73)</f>
        <v>3203.9640056648095</v>
      </c>
      <c r="P73" s="2">
        <f>(D73*'2011 population'!D73+'2011 overall results'!J73*'2011 population'!J73)/('2011 population'!D73+'2011 population'!J73)</f>
        <v>3592.0891632587973</v>
      </c>
      <c r="Q73" s="2">
        <f>(E73*'2011 population'!E73+'2011 overall results'!K73*'2011 population'!K73)/('2011 population'!E73+'2011 population'!K73)</f>
        <v>3338.4251526209578</v>
      </c>
      <c r="R73" s="2">
        <f>(F73*'2011 population'!F73+'2011 overall results'!L73*'2011 population'!L73)/('2011 population'!F73+'2011 population'!L73)</f>
        <v>3010.3160770006843</v>
      </c>
      <c r="S73" s="2">
        <f>(G73*'2011 population'!G73+'2011 overall results'!M73*'2011 population'!M73)/('2011 population'!G73+'2011 population'!M73)</f>
        <v>2858.3018161635832</v>
      </c>
      <c r="T73" s="2">
        <f>(H73*'2011 population'!H73+'2011 overall results'!N73*'2011 population'!N73)/('2011 population'!H73+'2011 population'!N73)</f>
        <v>2787.5817359833304</v>
      </c>
      <c r="U73" s="56">
        <f>(I73*SUM('2011 population'!D73:H73)+'2011 overall results'!O73*SUM('2011 population'!J73:N73))/SUM('2011 population'!D73:N73)</f>
        <v>3068.1285492176489</v>
      </c>
      <c r="W73" s="99">
        <f>H73*SUM('2011 population'!D73:H73)+'2011 overall results'!N73*SUM('2011 population'!J73:N73)</f>
        <v>1228488873.9434233</v>
      </c>
      <c r="X73" s="1">
        <f>U73*SUM('2011 population'!D73:N73)</f>
        <v>1352431064.4951396</v>
      </c>
    </row>
    <row r="74" spans="2:24" x14ac:dyDescent="0.25">
      <c r="B74">
        <v>70</v>
      </c>
      <c r="C74" s="67"/>
      <c r="D74" s="11">
        <f>ave_other_primary_care_2011+('2011 inpatient total'!D74+'2011 outpatient total'!D74+'2011 GP and pharma total'!D74)/'2011 population'!D74</f>
        <v>3418.3926799533101</v>
      </c>
      <c r="E74" s="11">
        <f>ave_other_primary_care_2011+('2011 inpatient total'!E74+'2011 outpatient total'!E74+'2011 GP and pharma total'!E74)/'2011 population'!E74</f>
        <v>3183.5268267059296</v>
      </c>
      <c r="F74" s="11">
        <f>ave_other_primary_care_2011+('2011 inpatient total'!F74+'2011 outpatient total'!F74+'2011 GP and pharma total'!F74)/'2011 population'!F74</f>
        <v>2935.0896086829166</v>
      </c>
      <c r="G74" s="11">
        <f>ave_other_primary_care_2011+('2011 inpatient total'!G74+'2011 outpatient total'!G74+'2011 GP and pharma total'!G74)/'2011 population'!G74</f>
        <v>2791.7544635278787</v>
      </c>
      <c r="H74" s="11">
        <f>ave_other_primary_care_2011+('2011 inpatient total'!H74+'2011 outpatient total'!H74+'2011 GP and pharma total'!H74)/'2011 population'!H74</f>
        <v>2625.1458339195924</v>
      </c>
      <c r="I74" s="96">
        <f>(D74*'2011 population'!D74+'2011 overall results'!E74*'2011 population'!E74+'2011 overall results'!F74*'2011 population'!F74+'2011 overall results'!G74*'2011 population'!G74+'2011 overall results'!H74*'2011 population'!H74)/SUM('2011 population'!D74:H74)</f>
        <v>2953.2958582907409</v>
      </c>
      <c r="J74" s="11">
        <f>ave_other_primary_care_2011+('2011 inpatient total'!J74+'2011 outpatient total'!J74+'2011 GP and pharma total'!J74)/'2011 population'!J74</f>
        <v>3761.3125037205646</v>
      </c>
      <c r="K74" s="11">
        <f>ave_other_primary_care_2011+('2011 inpatient total'!K74+'2011 outpatient total'!K74+'2011 GP and pharma total'!K74)/'2011 population'!K74</f>
        <v>3397.1599075749182</v>
      </c>
      <c r="L74" s="11">
        <f>ave_other_primary_care_2011+('2011 inpatient total'!L74+'2011 outpatient total'!L74+'2011 GP and pharma total'!L74)/'2011 population'!L74</f>
        <v>3135.9476759520744</v>
      </c>
      <c r="M74" s="11">
        <f>ave_other_primary_care_2011+('2011 inpatient total'!M74+'2011 outpatient total'!M74+'2011 GP and pharma total'!M74)/'2011 population'!M74</f>
        <v>3016.9739767955166</v>
      </c>
      <c r="N74" s="11">
        <f>ave_other_primary_care_2011+('2011 inpatient total'!N74+'2011 outpatient total'!N74+'2011 GP and pharma total'!N74)/'2011 population'!N74</f>
        <v>2863.7074562169114</v>
      </c>
      <c r="O74" s="96">
        <f>(J74*'2011 population'!J74+'2011 overall results'!K74*'2011 population'!K74+'2011 overall results'!L74*'2011 population'!L74+'2011 overall results'!M74*'2011 population'!M74+'2011 overall results'!N74*'2011 population'!N74)/SUM('2011 population'!J74:N74)</f>
        <v>3188.6043064861688</v>
      </c>
      <c r="P74" s="2">
        <f>(D74*'2011 population'!D74+'2011 overall results'!J74*'2011 population'!J74)/('2011 population'!D74+'2011 population'!J74)</f>
        <v>3579.3738500441832</v>
      </c>
      <c r="Q74" s="2">
        <f>(E74*'2011 population'!E74+'2011 overall results'!K74*'2011 population'!K74)/('2011 population'!E74+'2011 population'!K74)</f>
        <v>3284.7354585334656</v>
      </c>
      <c r="R74" s="2">
        <f>(F74*'2011 population'!F74+'2011 overall results'!L74*'2011 population'!L74)/('2011 population'!F74+'2011 population'!L74)</f>
        <v>3031.5036728235277</v>
      </c>
      <c r="S74" s="2">
        <f>(G74*'2011 population'!G74+'2011 overall results'!M74*'2011 population'!M74)/('2011 population'!G74+'2011 population'!M74)</f>
        <v>2899.6027991237661</v>
      </c>
      <c r="T74" s="2">
        <f>(H74*'2011 population'!H74+'2011 overall results'!N74*'2011 population'!N74)/('2011 population'!H74+'2011 population'!N74)</f>
        <v>2739.2253745633343</v>
      </c>
      <c r="U74" s="56">
        <f>(I74*SUM('2011 population'!D74:H74)+'2011 overall results'!O74*SUM('2011 population'!J74:N74))/SUM('2011 population'!D74:N74)</f>
        <v>3065.4440377617616</v>
      </c>
      <c r="W74" s="99">
        <f>H74*SUM('2011 population'!D74:H74)+'2011 overall results'!N74*SUM('2011 population'!J74:N74)</f>
        <v>1120913185.5179279</v>
      </c>
      <c r="X74" s="1">
        <f>U74*SUM('2011 population'!D74:N74)</f>
        <v>1254578954.1145673</v>
      </c>
    </row>
    <row r="75" spans="2:24" x14ac:dyDescent="0.25">
      <c r="B75">
        <v>71</v>
      </c>
      <c r="C75" s="67"/>
      <c r="D75" s="11">
        <f>ave_other_primary_care_2011+('2011 inpatient total'!D75+'2011 outpatient total'!D75+'2011 GP and pharma total'!D75)/'2011 population'!D75</f>
        <v>3416.4691392146815</v>
      </c>
      <c r="E75" s="11">
        <f>ave_other_primary_care_2011+('2011 inpatient total'!E75+'2011 outpatient total'!E75+'2011 GP and pharma total'!E75)/'2011 population'!E75</f>
        <v>3105.987328414285</v>
      </c>
      <c r="F75" s="11">
        <f>ave_other_primary_care_2011+('2011 inpatient total'!F75+'2011 outpatient total'!F75+'2011 GP and pharma total'!F75)/'2011 population'!F75</f>
        <v>2796.9336253431725</v>
      </c>
      <c r="G75" s="11">
        <f>ave_other_primary_care_2011+('2011 inpatient total'!G75+'2011 outpatient total'!G75+'2011 GP and pharma total'!G75)/'2011 population'!G75</f>
        <v>2634.0525718833128</v>
      </c>
      <c r="H75" s="11">
        <f>ave_other_primary_care_2011+('2011 inpatient total'!H75+'2011 outpatient total'!H75+'2011 GP and pharma total'!H75)/'2011 population'!H75</f>
        <v>2469.5562696545667</v>
      </c>
      <c r="I75" s="96">
        <f>(D75*'2011 population'!D75+'2011 overall results'!E75*'2011 population'!E75+'2011 overall results'!F75*'2011 population'!F75+'2011 overall results'!G75*'2011 population'!G75+'2011 overall results'!H75*'2011 population'!H75)/SUM('2011 population'!D75:H75)</f>
        <v>2838.2705561211701</v>
      </c>
      <c r="J75" s="11">
        <f>ave_other_primary_care_2011+('2011 inpatient total'!J75+'2011 outpatient total'!J75+'2011 GP and pharma total'!J75)/'2011 population'!J75</f>
        <v>3736.7301438060204</v>
      </c>
      <c r="K75" s="11">
        <f>ave_other_primary_care_2011+('2011 inpatient total'!K75+'2011 outpatient total'!K75+'2011 GP and pharma total'!K75)/'2011 population'!K75</f>
        <v>3383.0416954893612</v>
      </c>
      <c r="L75" s="11">
        <f>ave_other_primary_care_2011+('2011 inpatient total'!L75+'2011 outpatient total'!L75+'2011 GP and pharma total'!L75)/'2011 population'!L75</f>
        <v>3058.9301595153124</v>
      </c>
      <c r="M75" s="11">
        <f>ave_other_primary_care_2011+('2011 inpatient total'!M75+'2011 outpatient total'!M75+'2011 GP and pharma total'!M75)/'2011 population'!M75</f>
        <v>2868.5018702601337</v>
      </c>
      <c r="N75" s="11">
        <f>ave_other_primary_care_2011+('2011 inpatient total'!N75+'2011 outpatient total'!N75+'2011 GP and pharma total'!N75)/'2011 population'!N75</f>
        <v>2727.022466672569</v>
      </c>
      <c r="O75" s="96">
        <f>(J75*'2011 population'!J75+'2011 overall results'!K75*'2011 population'!K75+'2011 overall results'!L75*'2011 population'!L75+'2011 overall results'!M75*'2011 population'!M75+'2011 overall results'!N75*'2011 population'!N75)/SUM('2011 population'!J75:N75)</f>
        <v>3098.9457885892625</v>
      </c>
      <c r="P75" s="2">
        <f>(D75*'2011 population'!D75+'2011 overall results'!J75*'2011 population'!J75)/('2011 population'!D75+'2011 population'!J75)</f>
        <v>3565.9483509937122</v>
      </c>
      <c r="Q75" s="2">
        <f>(E75*'2011 population'!E75+'2011 overall results'!K75*'2011 population'!K75)/('2011 population'!E75+'2011 population'!K75)</f>
        <v>3235.4037113213899</v>
      </c>
      <c r="R75" s="2">
        <f>(F75*'2011 population'!F75+'2011 overall results'!L75*'2011 population'!L75)/('2011 population'!F75+'2011 population'!L75)</f>
        <v>2921.2079440634029</v>
      </c>
      <c r="S75" s="2">
        <f>(G75*'2011 population'!G75+'2011 overall results'!M75*'2011 population'!M75)/('2011 population'!G75+'2011 population'!M75)</f>
        <v>2746.6040534630683</v>
      </c>
      <c r="T75" s="2">
        <f>(H75*'2011 population'!H75+'2011 overall results'!N75*'2011 population'!N75)/('2011 population'!H75+'2011 population'!N75)</f>
        <v>2591.7919830211176</v>
      </c>
      <c r="U75" s="56">
        <f>(I75*SUM('2011 population'!D75:H75)+'2011 overall results'!O75*SUM('2011 population'!J75:N75))/SUM('2011 population'!D75:N75)</f>
        <v>2961.6503932385622</v>
      </c>
      <c r="W75" s="99">
        <f>H75*SUM('2011 population'!D75:H75)+'2011 overall results'!N75*SUM('2011 population'!J75:N75)</f>
        <v>1093067567.1803703</v>
      </c>
      <c r="X75" s="1">
        <f>U75*SUM('2011 population'!D75:N75)</f>
        <v>1249233020.8192053</v>
      </c>
    </row>
    <row r="76" spans="2:24" x14ac:dyDescent="0.25">
      <c r="B76">
        <v>72</v>
      </c>
      <c r="C76" s="67"/>
      <c r="D76" s="11">
        <f>ave_other_primary_care_2011+('2011 inpatient total'!D76+'2011 outpatient total'!D76+'2011 GP and pharma total'!D76)/'2011 population'!D76</f>
        <v>3605.6124381899294</v>
      </c>
      <c r="E76" s="11">
        <f>ave_other_primary_care_2011+('2011 inpatient total'!E76+'2011 outpatient total'!E76+'2011 GP and pharma total'!E76)/'2011 population'!E76</f>
        <v>3259.5814987418512</v>
      </c>
      <c r="F76" s="11">
        <f>ave_other_primary_care_2011+('2011 inpatient total'!F76+'2011 outpatient total'!F76+'2011 GP and pharma total'!F76)/'2011 population'!F76</f>
        <v>3054.1744380348023</v>
      </c>
      <c r="G76" s="11">
        <f>ave_other_primary_care_2011+('2011 inpatient total'!G76+'2011 outpatient total'!G76+'2011 GP and pharma total'!G76)/'2011 population'!G76</f>
        <v>2801.2390206341156</v>
      </c>
      <c r="H76" s="11">
        <f>ave_other_primary_care_2011+('2011 inpatient total'!H76+'2011 outpatient total'!H76+'2011 GP and pharma total'!H76)/'2011 population'!H76</f>
        <v>2648.0464700179514</v>
      </c>
      <c r="I76" s="96">
        <f>(D76*'2011 population'!D76+'2011 overall results'!E76*'2011 population'!E76+'2011 overall results'!F76*'2011 population'!F76+'2011 overall results'!G76*'2011 population'!G76+'2011 overall results'!H76*'2011 population'!H76)/SUM('2011 population'!D76:H76)</f>
        <v>3027.3325507018244</v>
      </c>
      <c r="J76" s="11">
        <f>ave_other_primary_care_2011+('2011 inpatient total'!J76+'2011 outpatient total'!J76+'2011 GP and pharma total'!J76)/'2011 population'!J76</f>
        <v>3969.5635484070976</v>
      </c>
      <c r="K76" s="11">
        <f>ave_other_primary_care_2011+('2011 inpatient total'!K76+'2011 outpatient total'!K76+'2011 GP and pharma total'!K76)/'2011 population'!K76</f>
        <v>3597.9113060813929</v>
      </c>
      <c r="L76" s="11">
        <f>ave_other_primary_care_2011+('2011 inpatient total'!L76+'2011 outpatient total'!L76+'2011 GP and pharma total'!L76)/'2011 population'!L76</f>
        <v>3265.4967235897652</v>
      </c>
      <c r="M76" s="11">
        <f>ave_other_primary_care_2011+('2011 inpatient total'!M76+'2011 outpatient total'!M76+'2011 GP and pharma total'!M76)/'2011 population'!M76</f>
        <v>3078.7376415800859</v>
      </c>
      <c r="N76" s="11">
        <f>ave_other_primary_care_2011+('2011 inpatient total'!N76+'2011 outpatient total'!N76+'2011 GP and pharma total'!N76)/'2011 population'!N76</f>
        <v>2934.7214554072989</v>
      </c>
      <c r="O76" s="96">
        <f>(J76*'2011 population'!J76+'2011 overall results'!K76*'2011 population'!K76+'2011 overall results'!L76*'2011 population'!L76+'2011 overall results'!M76*'2011 population'!M76+'2011 overall results'!N76*'2011 population'!N76)/SUM('2011 population'!J76:N76)</f>
        <v>3309.9481764769475</v>
      </c>
      <c r="P76" s="2">
        <f>(D76*'2011 population'!D76+'2011 overall results'!J76*'2011 population'!J76)/('2011 population'!D76+'2011 population'!J76)</f>
        <v>3774.1318129330052</v>
      </c>
      <c r="Q76" s="2">
        <f>(E76*'2011 population'!E76+'2011 overall results'!K76*'2011 population'!K76)/('2011 population'!E76+'2011 population'!K76)</f>
        <v>3417.9363524697974</v>
      </c>
      <c r="R76" s="2">
        <f>(F76*'2011 population'!F76+'2011 overall results'!L76*'2011 population'!L76)/('2011 population'!F76+'2011 population'!L76)</f>
        <v>3154.4915370280928</v>
      </c>
      <c r="S76" s="2">
        <f>(G76*'2011 population'!G76+'2011 overall results'!M76*'2011 population'!M76)/('2011 population'!G76+'2011 population'!M76)</f>
        <v>2933.810761334269</v>
      </c>
      <c r="T76" s="2">
        <f>(H76*'2011 population'!H76+'2011 overall results'!N76*'2011 population'!N76)/('2011 population'!H76+'2011 population'!N76)</f>
        <v>2784.5288761174506</v>
      </c>
      <c r="U76" s="56">
        <f>(I76*SUM('2011 population'!D76:H76)+'2011 overall results'!O76*SUM('2011 population'!J76:N76))/SUM('2011 population'!D76:N76)</f>
        <v>3160.9422665526772</v>
      </c>
      <c r="W76" s="99">
        <f>H76*SUM('2011 population'!D76:H76)+'2011 overall results'!N76*SUM('2011 population'!J76:N76)</f>
        <v>1161919999.1316271</v>
      </c>
      <c r="X76" s="1">
        <f>U76*SUM('2011 population'!D76:N76)</f>
        <v>1319440520.9044185</v>
      </c>
    </row>
    <row r="77" spans="2:24" x14ac:dyDescent="0.25">
      <c r="B77">
        <v>73</v>
      </c>
      <c r="C77" s="67"/>
      <c r="D77" s="11">
        <f>ave_other_primary_care_2011+('2011 inpatient total'!D77+'2011 outpatient total'!D77+'2011 GP and pharma total'!D77)/'2011 population'!D77</f>
        <v>3666.8337949410234</v>
      </c>
      <c r="E77" s="11">
        <f>ave_other_primary_care_2011+('2011 inpatient total'!E77+'2011 outpatient total'!E77+'2011 GP and pharma total'!E77)/'2011 population'!E77</f>
        <v>3397.8095862771611</v>
      </c>
      <c r="F77" s="11">
        <f>ave_other_primary_care_2011+('2011 inpatient total'!F77+'2011 outpatient total'!F77+'2011 GP and pharma total'!F77)/'2011 population'!F77</f>
        <v>3084.3754346315932</v>
      </c>
      <c r="G77" s="11">
        <f>ave_other_primary_care_2011+('2011 inpatient total'!G77+'2011 outpatient total'!G77+'2011 GP and pharma total'!G77)/'2011 population'!G77</f>
        <v>2973.8597439230934</v>
      </c>
      <c r="H77" s="11">
        <f>ave_other_primary_care_2011+('2011 inpatient total'!H77+'2011 outpatient total'!H77+'2011 GP and pharma total'!H77)/'2011 population'!H77</f>
        <v>2826.406385563761</v>
      </c>
      <c r="I77" s="96">
        <f>(D77*'2011 population'!D77+'2011 overall results'!E77*'2011 population'!E77+'2011 overall results'!F77*'2011 population'!F77+'2011 overall results'!G77*'2011 population'!G77+'2011 overall results'!H77*'2011 population'!H77)/SUM('2011 population'!D77:H77)</f>
        <v>3149.134219906713</v>
      </c>
      <c r="J77" s="11">
        <f>ave_other_primary_care_2011+('2011 inpatient total'!J77+'2011 outpatient total'!J77+'2011 GP and pharma total'!J77)/'2011 population'!J77</f>
        <v>4108.6586713541419</v>
      </c>
      <c r="K77" s="11">
        <f>ave_other_primary_care_2011+('2011 inpatient total'!K77+'2011 outpatient total'!K77+'2011 GP and pharma total'!K77)/'2011 population'!K77</f>
        <v>3741.0732658825914</v>
      </c>
      <c r="L77" s="11">
        <f>ave_other_primary_care_2011+('2011 inpatient total'!L77+'2011 outpatient total'!L77+'2011 GP and pharma total'!L77)/'2011 population'!L77</f>
        <v>3455.416634971079</v>
      </c>
      <c r="M77" s="11">
        <f>ave_other_primary_care_2011+('2011 inpatient total'!M77+'2011 outpatient total'!M77+'2011 GP and pharma total'!M77)/'2011 population'!M77</f>
        <v>3328.6177651373819</v>
      </c>
      <c r="N77" s="11">
        <f>ave_other_primary_care_2011+('2011 inpatient total'!N77+'2011 outpatient total'!N77+'2011 GP and pharma total'!N77)/'2011 population'!N77</f>
        <v>3188.0306139276854</v>
      </c>
      <c r="O77" s="96">
        <f>(J77*'2011 population'!J77+'2011 overall results'!K77*'2011 population'!K77+'2011 overall results'!L77*'2011 population'!L77+'2011 overall results'!M77*'2011 population'!M77+'2011 overall results'!N77*'2011 population'!N77)/SUM('2011 population'!J77:N77)</f>
        <v>3513.5137675925421</v>
      </c>
      <c r="P77" s="2">
        <f>(D77*'2011 population'!D77+'2011 overall results'!J77*'2011 population'!J77)/('2011 population'!D77+'2011 population'!J77)</f>
        <v>3870.1148236057415</v>
      </c>
      <c r="Q77" s="2">
        <f>(E77*'2011 population'!E77+'2011 overall results'!K77*'2011 population'!K77)/('2011 population'!E77+'2011 population'!K77)</f>
        <v>3556.3998976004491</v>
      </c>
      <c r="R77" s="2">
        <f>(F77*'2011 population'!F77+'2011 overall results'!L77*'2011 population'!L77)/('2011 population'!F77+'2011 population'!L77)</f>
        <v>3260.615503842499</v>
      </c>
      <c r="S77" s="2">
        <f>(G77*'2011 population'!G77+'2011 overall results'!M77*'2011 population'!M77)/('2011 population'!G77+'2011 population'!M77)</f>
        <v>3142.7091468387102</v>
      </c>
      <c r="T77" s="2">
        <f>(H77*'2011 population'!H77+'2011 overall results'!N77*'2011 population'!N77)/('2011 population'!H77+'2011 population'!N77)</f>
        <v>2997.2540941519405</v>
      </c>
      <c r="U77" s="56">
        <f>(I77*SUM('2011 population'!D77:H77)+'2011 overall results'!O77*SUM('2011 population'!J77:N77))/SUM('2011 population'!D77:N77)</f>
        <v>3320.4073076013492</v>
      </c>
      <c r="W77" s="99">
        <f>H77*SUM('2011 population'!D77:H77)+'2011 overall results'!N77*SUM('2011 population'!J77:N77)</f>
        <v>1217320100.0666652</v>
      </c>
      <c r="X77" s="1">
        <f>U77*SUM('2011 population'!D77:N77)</f>
        <v>1348958634.0080469</v>
      </c>
    </row>
    <row r="78" spans="2:24" x14ac:dyDescent="0.25">
      <c r="B78">
        <v>74</v>
      </c>
      <c r="C78" s="67"/>
      <c r="D78" s="11">
        <f>ave_other_primary_care_2011+('2011 inpatient total'!D78+'2011 outpatient total'!D78+'2011 GP and pharma total'!D78)/'2011 population'!D78</f>
        <v>3850.8514741423601</v>
      </c>
      <c r="E78" s="11">
        <f>ave_other_primary_care_2011+('2011 inpatient total'!E78+'2011 outpatient total'!E78+'2011 GP and pharma total'!E78)/'2011 population'!E78</f>
        <v>3495.9909375014572</v>
      </c>
      <c r="F78" s="11">
        <f>ave_other_primary_care_2011+('2011 inpatient total'!F78+'2011 outpatient total'!F78+'2011 GP and pharma total'!F78)/'2011 population'!F78</f>
        <v>3197.2034810270043</v>
      </c>
      <c r="G78" s="11">
        <f>ave_other_primary_care_2011+('2011 inpatient total'!G78+'2011 outpatient total'!G78+'2011 GP and pharma total'!G78)/'2011 population'!G78</f>
        <v>3051.4990651129251</v>
      </c>
      <c r="H78" s="11">
        <f>ave_other_primary_care_2011+('2011 inpatient total'!H78+'2011 outpatient total'!H78+'2011 GP and pharma total'!H78)/'2011 population'!H78</f>
        <v>2924.6085023414353</v>
      </c>
      <c r="I78" s="96">
        <f>(D78*'2011 population'!D78+'2011 overall results'!E78*'2011 population'!E78+'2011 overall results'!F78*'2011 population'!F78+'2011 overall results'!G78*'2011 population'!G78+'2011 overall results'!H78*'2011 population'!H78)/SUM('2011 population'!D78:H78)</f>
        <v>3259.5418343958072</v>
      </c>
      <c r="J78" s="11">
        <f>ave_other_primary_care_2011+('2011 inpatient total'!J78+'2011 outpatient total'!J78+'2011 GP and pharma total'!J78)/'2011 population'!J78</f>
        <v>4280.8777645339942</v>
      </c>
      <c r="K78" s="11">
        <f>ave_other_primary_care_2011+('2011 inpatient total'!K78+'2011 outpatient total'!K78+'2011 GP and pharma total'!K78)/'2011 population'!K78</f>
        <v>3950.3780105895526</v>
      </c>
      <c r="L78" s="11">
        <f>ave_other_primary_care_2011+('2011 inpatient total'!L78+'2011 outpatient total'!L78+'2011 GP and pharma total'!L78)/'2011 population'!L78</f>
        <v>3595.4181118979732</v>
      </c>
      <c r="M78" s="11">
        <f>ave_other_primary_care_2011+('2011 inpatient total'!M78+'2011 outpatient total'!M78+'2011 GP and pharma total'!M78)/'2011 population'!M78</f>
        <v>3520.2147071417867</v>
      </c>
      <c r="N78" s="11">
        <f>ave_other_primary_care_2011+('2011 inpatient total'!N78+'2011 outpatient total'!N78+'2011 GP and pharma total'!N78)/'2011 population'!N78</f>
        <v>3394.3543690547385</v>
      </c>
      <c r="O78" s="96">
        <f>(J78*'2011 population'!J78+'2011 overall results'!K78*'2011 population'!K78+'2011 overall results'!L78*'2011 population'!L78+'2011 overall results'!M78*'2011 population'!M78+'2011 overall results'!N78*'2011 population'!N78)/SUM('2011 population'!J78:N78)</f>
        <v>3697.0375879677631</v>
      </c>
      <c r="P78" s="2">
        <f>(D78*'2011 population'!D78+'2011 overall results'!J78*'2011 population'!J78)/('2011 population'!D78+'2011 population'!J78)</f>
        <v>4046.8269412455661</v>
      </c>
      <c r="Q78" s="2">
        <f>(E78*'2011 population'!E78+'2011 overall results'!K78*'2011 population'!K78)/('2011 population'!E78+'2011 population'!K78)</f>
        <v>3703.7298803145854</v>
      </c>
      <c r="R78" s="2">
        <f>(F78*'2011 population'!F78+'2011 overall results'!L78*'2011 population'!L78)/('2011 population'!F78+'2011 population'!L78)</f>
        <v>3385.0594432611424</v>
      </c>
      <c r="S78" s="2">
        <f>(G78*'2011 population'!G78+'2011 overall results'!M78*'2011 population'!M78)/('2011 population'!G78+'2011 population'!M78)</f>
        <v>3272.3964658377872</v>
      </c>
      <c r="T78" s="2">
        <f>(H78*'2011 population'!H78+'2011 overall results'!N78*'2011 population'!N78)/('2011 population'!H78+'2011 population'!N78)</f>
        <v>3145.6324880364728</v>
      </c>
      <c r="U78" s="56">
        <f>(I78*SUM('2011 population'!D78:H78)+'2011 overall results'!O78*SUM('2011 population'!J78:N78))/SUM('2011 population'!D78:N78)</f>
        <v>3463.5517685701416</v>
      </c>
      <c r="W78" s="99">
        <f>H78*SUM('2011 population'!D78:H78)+'2011 overall results'!N78*SUM('2011 population'!J78:N78)</f>
        <v>1227057381.4317496</v>
      </c>
      <c r="X78" s="1">
        <f>U78*SUM('2011 population'!D78:N78)</f>
        <v>1351921234.7224462</v>
      </c>
    </row>
    <row r="79" spans="2:24" x14ac:dyDescent="0.25">
      <c r="B79">
        <v>75</v>
      </c>
      <c r="C79" s="67"/>
      <c r="D79" s="11">
        <f>ave_other_primary_care_2011+('2011 inpatient total'!D79+'2011 outpatient total'!D79+'2011 GP and pharma total'!D79)/'2011 population'!D79</f>
        <v>4133.0988957279706</v>
      </c>
      <c r="E79" s="11">
        <f>ave_other_primary_care_2011+('2011 inpatient total'!E79+'2011 outpatient total'!E79+'2011 GP and pharma total'!E79)/'2011 population'!E79</f>
        <v>3756.0434041756198</v>
      </c>
      <c r="F79" s="11">
        <f>ave_other_primary_care_2011+('2011 inpatient total'!F79+'2011 outpatient total'!F79+'2011 GP and pharma total'!F79)/'2011 population'!F79</f>
        <v>3459.0940631892709</v>
      </c>
      <c r="G79" s="11">
        <f>ave_other_primary_care_2011+('2011 inpatient total'!G79+'2011 outpatient total'!G79+'2011 GP and pharma total'!G79)/'2011 population'!G79</f>
        <v>3337.449652879739</v>
      </c>
      <c r="H79" s="11">
        <f>ave_other_primary_care_2011+('2011 inpatient total'!H79+'2011 outpatient total'!H79+'2011 GP and pharma total'!H79)/'2011 population'!H79</f>
        <v>3210.4509640579895</v>
      </c>
      <c r="I79" s="96">
        <f>(D79*'2011 population'!D79+'2011 overall results'!E79*'2011 population'!E79+'2011 overall results'!F79*'2011 population'!F79+'2011 overall results'!G79*'2011 population'!G79+'2011 overall results'!H79*'2011 population'!H79)/SUM('2011 population'!D79:H79)</f>
        <v>3535.8015219907106</v>
      </c>
      <c r="J79" s="11">
        <f>ave_other_primary_care_2011+('2011 inpatient total'!J79+'2011 outpatient total'!J79+'2011 GP and pharma total'!J79)/'2011 population'!J79</f>
        <v>4711.971602829638</v>
      </c>
      <c r="K79" s="11">
        <f>ave_other_primary_care_2011+('2011 inpatient total'!K79+'2011 outpatient total'!K79+'2011 GP and pharma total'!K79)/'2011 population'!K79</f>
        <v>4340.3893677498108</v>
      </c>
      <c r="L79" s="11">
        <f>ave_other_primary_care_2011+('2011 inpatient total'!L79+'2011 outpatient total'!L79+'2011 GP and pharma total'!L79)/'2011 population'!L79</f>
        <v>4012.28807717061</v>
      </c>
      <c r="M79" s="11">
        <f>ave_other_primary_care_2011+('2011 inpatient total'!M79+'2011 outpatient total'!M79+'2011 GP and pharma total'!M79)/'2011 population'!M79</f>
        <v>3735.9562831635931</v>
      </c>
      <c r="N79" s="11">
        <f>ave_other_primary_care_2011+('2011 inpatient total'!N79+'2011 outpatient total'!N79+'2011 GP and pharma total'!N79)/'2011 population'!N79</f>
        <v>3655.1544834108263</v>
      </c>
      <c r="O79" s="96">
        <f>(J79*'2011 population'!J79+'2011 overall results'!K79*'2011 population'!K79+'2011 overall results'!L79*'2011 population'!L79+'2011 overall results'!M79*'2011 population'!M79+'2011 overall results'!N79*'2011 population'!N79)/SUM('2011 population'!J79:N79)</f>
        <v>4027.7768500982111</v>
      </c>
      <c r="P79" s="2">
        <f>(D79*'2011 population'!D79+'2011 overall results'!J79*'2011 population'!J79)/('2011 population'!D79+'2011 population'!J79)</f>
        <v>4394.378509552057</v>
      </c>
      <c r="Q79" s="2">
        <f>(E79*'2011 population'!E79+'2011 overall results'!K79*'2011 population'!K79)/('2011 population'!E79+'2011 population'!K79)</f>
        <v>4020.790101888952</v>
      </c>
      <c r="R79" s="2">
        <f>(F79*'2011 population'!F79+'2011 overall results'!L79*'2011 population'!L79)/('2011 population'!F79+'2011 population'!L79)</f>
        <v>3714.33724225892</v>
      </c>
      <c r="S79" s="2">
        <f>(G79*'2011 population'!G79+'2011 overall results'!M79*'2011 population'!M79)/('2011 population'!G79+'2011 population'!M79)</f>
        <v>3526.0280155966288</v>
      </c>
      <c r="T79" s="2">
        <f>(H79*'2011 population'!H79+'2011 overall results'!N79*'2011 population'!N79)/('2011 population'!H79+'2011 population'!N79)</f>
        <v>3418.9971457002434</v>
      </c>
      <c r="U79" s="56">
        <f>(I79*SUM('2011 population'!D79:H79)+'2011 overall results'!O79*SUM('2011 population'!J79:N79))/SUM('2011 population'!D79:N79)</f>
        <v>3763.4819543249928</v>
      </c>
      <c r="W79" s="99">
        <f>H79*SUM('2011 population'!D79:H79)+'2011 overall results'!N79*SUM('2011 population'!J79:N79)</f>
        <v>1272889614.9621658</v>
      </c>
      <c r="X79" s="1">
        <f>U79*SUM('2011 population'!D79:N79)</f>
        <v>1402265849.2175837</v>
      </c>
    </row>
    <row r="80" spans="2:24" x14ac:dyDescent="0.25">
      <c r="B80">
        <v>76</v>
      </c>
      <c r="C80" s="67"/>
      <c r="D80" s="11">
        <f>ave_other_primary_care_2011+('2011 inpatient total'!D80+'2011 outpatient total'!D80+'2011 GP and pharma total'!D80)/'2011 population'!D80</f>
        <v>4159.2637250051885</v>
      </c>
      <c r="E80" s="11">
        <f>ave_other_primary_care_2011+('2011 inpatient total'!E80+'2011 outpatient total'!E80+'2011 GP and pharma total'!E80)/'2011 population'!E80</f>
        <v>3910.2269965151213</v>
      </c>
      <c r="F80" s="11">
        <f>ave_other_primary_care_2011+('2011 inpatient total'!F80+'2011 outpatient total'!F80+'2011 GP and pharma total'!F80)/'2011 population'!F80</f>
        <v>3655.2247436144103</v>
      </c>
      <c r="G80" s="11">
        <f>ave_other_primary_care_2011+('2011 inpatient total'!G80+'2011 outpatient total'!G80+'2011 GP and pharma total'!G80)/'2011 population'!G80</f>
        <v>3460.1032988441566</v>
      </c>
      <c r="H80" s="11">
        <f>ave_other_primary_care_2011+('2011 inpatient total'!H80+'2011 outpatient total'!H80+'2011 GP and pharma total'!H80)/'2011 population'!H80</f>
        <v>3280.6403653283137</v>
      </c>
      <c r="I80" s="96">
        <f>(D80*'2011 population'!D80+'2011 overall results'!E80*'2011 population'!E80+'2011 overall results'!F80*'2011 population'!F80+'2011 overall results'!G80*'2011 population'!G80+'2011 overall results'!H80*'2011 population'!H80)/SUM('2011 population'!D80:H80)</f>
        <v>3653.5457685561137</v>
      </c>
      <c r="J80" s="11">
        <f>ave_other_primary_care_2011+('2011 inpatient total'!J80+'2011 outpatient total'!J80+'2011 GP and pharma total'!J80)/'2011 population'!J80</f>
        <v>4882.1465122885511</v>
      </c>
      <c r="K80" s="11">
        <f>ave_other_primary_care_2011+('2011 inpatient total'!K80+'2011 outpatient total'!K80+'2011 GP and pharma total'!K80)/'2011 population'!K80</f>
        <v>4441.9614410660961</v>
      </c>
      <c r="L80" s="11">
        <f>ave_other_primary_care_2011+('2011 inpatient total'!L80+'2011 outpatient total'!L80+'2011 GP and pharma total'!L80)/'2011 population'!L80</f>
        <v>4069.8723929925964</v>
      </c>
      <c r="M80" s="11">
        <f>ave_other_primary_care_2011+('2011 inpatient total'!M80+'2011 outpatient total'!M80+'2011 GP and pharma total'!M80)/'2011 population'!M80</f>
        <v>3962.2366340455574</v>
      </c>
      <c r="N80" s="11">
        <f>ave_other_primary_care_2011+('2011 inpatient total'!N80+'2011 outpatient total'!N80+'2011 GP and pharma total'!N80)/'2011 population'!N80</f>
        <v>3785.7256399682756</v>
      </c>
      <c r="O80" s="96">
        <f>(J80*'2011 population'!J80+'2011 overall results'!K80*'2011 population'!K80+'2011 overall results'!L80*'2011 population'!L80+'2011 overall results'!M80*'2011 population'!M80+'2011 overall results'!N80*'2011 population'!N80)/SUM('2011 population'!J80:N80)</f>
        <v>4164.9348451308952</v>
      </c>
      <c r="P80" s="2">
        <f>(D80*'2011 population'!D80+'2011 overall results'!J80*'2011 population'!J80)/('2011 population'!D80+'2011 population'!J80)</f>
        <v>4478.1216789840964</v>
      </c>
      <c r="Q80" s="2">
        <f>(E80*'2011 population'!E80+'2011 overall results'!K80*'2011 population'!K80)/('2011 population'!E80+'2011 population'!K80)</f>
        <v>4150.7243109566853</v>
      </c>
      <c r="R80" s="2">
        <f>(F80*'2011 population'!F80+'2011 overall results'!L80*'2011 population'!L80)/('2011 population'!F80+'2011 population'!L80)</f>
        <v>3846.366750961271</v>
      </c>
      <c r="S80" s="2">
        <f>(G80*'2011 population'!G80+'2011 overall results'!M80*'2011 population'!M80)/('2011 population'!G80+'2011 population'!M80)</f>
        <v>3694.1614562389686</v>
      </c>
      <c r="T80" s="2">
        <f>(H80*'2011 population'!H80+'2011 overall results'!N80*'2011 population'!N80)/('2011 population'!H80+'2011 population'!N80)</f>
        <v>3516.0951179752142</v>
      </c>
      <c r="U80" s="56">
        <f>(I80*SUM('2011 population'!D80:H80)+'2011 overall results'!O80*SUM('2011 population'!J80:N80))/SUM('2011 population'!D80:N80)</f>
        <v>3888.1297098345085</v>
      </c>
      <c r="W80" s="99">
        <f>H80*SUM('2011 population'!D80:H80)+'2011 overall results'!N80*SUM('2011 population'!J80:N80)</f>
        <v>1238606541.0833366</v>
      </c>
      <c r="X80" s="1">
        <f>U80*SUM('2011 population'!D80:N80)</f>
        <v>1371129501.5245903</v>
      </c>
    </row>
    <row r="81" spans="2:24" x14ac:dyDescent="0.25">
      <c r="B81">
        <v>77</v>
      </c>
      <c r="C81" s="67"/>
      <c r="D81" s="11">
        <f>ave_other_primary_care_2011+('2011 inpatient total'!D81+'2011 outpatient total'!D81+'2011 GP and pharma total'!D81)/'2011 population'!D81</f>
        <v>4433.9942892358358</v>
      </c>
      <c r="E81" s="11">
        <f>ave_other_primary_care_2011+('2011 inpatient total'!E81+'2011 outpatient total'!E81+'2011 GP and pharma total'!E81)/'2011 population'!E81</f>
        <v>3980.2503570955828</v>
      </c>
      <c r="F81" s="11">
        <f>ave_other_primary_care_2011+('2011 inpatient total'!F81+'2011 outpatient total'!F81+'2011 GP and pharma total'!F81)/'2011 population'!F81</f>
        <v>3831.1533244436018</v>
      </c>
      <c r="G81" s="11">
        <f>ave_other_primary_care_2011+('2011 inpatient total'!G81+'2011 outpatient total'!G81+'2011 GP and pharma total'!G81)/'2011 population'!G81</f>
        <v>3602.6619051637326</v>
      </c>
      <c r="H81" s="11">
        <f>ave_other_primary_care_2011+('2011 inpatient total'!H81+'2011 outpatient total'!H81+'2011 GP and pharma total'!H81)/'2011 population'!H81</f>
        <v>3410.5633834424621</v>
      </c>
      <c r="I81" s="96">
        <f>(D81*'2011 population'!D81+'2011 overall results'!E81*'2011 population'!E81+'2011 overall results'!F81*'2011 population'!F81+'2011 overall results'!G81*'2011 population'!G81+'2011 overall results'!H81*'2011 population'!H81)/SUM('2011 population'!D81:H81)</f>
        <v>3807.3239540254867</v>
      </c>
      <c r="J81" s="11">
        <f>ave_other_primary_care_2011+('2011 inpatient total'!J81+'2011 outpatient total'!J81+'2011 GP and pharma total'!J81)/'2011 population'!J81</f>
        <v>5116.4092734062187</v>
      </c>
      <c r="K81" s="11">
        <f>ave_other_primary_care_2011+('2011 inpatient total'!K81+'2011 outpatient total'!K81+'2011 GP and pharma total'!K81)/'2011 population'!K81</f>
        <v>4768.938561074684</v>
      </c>
      <c r="L81" s="11">
        <f>ave_other_primary_care_2011+('2011 inpatient total'!L81+'2011 outpatient total'!L81+'2011 GP and pharma total'!L81)/'2011 population'!L81</f>
        <v>4352.4354855250031</v>
      </c>
      <c r="M81" s="11">
        <f>ave_other_primary_care_2011+('2011 inpatient total'!M81+'2011 outpatient total'!M81+'2011 GP and pharma total'!M81)/'2011 population'!M81</f>
        <v>4225.6646048020311</v>
      </c>
      <c r="N81" s="11">
        <f>ave_other_primary_care_2011+('2011 inpatient total'!N81+'2011 outpatient total'!N81+'2011 GP and pharma total'!N81)/'2011 population'!N81</f>
        <v>4112.4238050195781</v>
      </c>
      <c r="O81" s="96">
        <f>(J81*'2011 population'!J81+'2011 overall results'!K81*'2011 population'!K81+'2011 overall results'!L81*'2011 population'!L81+'2011 overall results'!M81*'2011 population'!M81+'2011 overall results'!N81*'2011 population'!N81)/SUM('2011 population'!J81:N81)</f>
        <v>4451.9457671891523</v>
      </c>
      <c r="P81" s="2">
        <f>(D81*'2011 population'!D81+'2011 overall results'!J81*'2011 population'!J81)/('2011 population'!D81+'2011 population'!J81)</f>
        <v>4730.5354110289045</v>
      </c>
      <c r="Q81" s="2">
        <f>(E81*'2011 population'!E81+'2011 overall results'!K81*'2011 population'!K81)/('2011 population'!E81+'2011 population'!K81)</f>
        <v>4327.9173206955929</v>
      </c>
      <c r="R81" s="2">
        <f>(F81*'2011 population'!F81+'2011 overall results'!L81*'2011 population'!L81)/('2011 population'!F81+'2011 population'!L81)</f>
        <v>4067.9741778404355</v>
      </c>
      <c r="S81" s="2">
        <f>(G81*'2011 population'!G81+'2011 overall results'!M81*'2011 population'!M81)/('2011 population'!G81+'2011 population'!M81)</f>
        <v>3888.8157511346963</v>
      </c>
      <c r="T81" s="2">
        <f>(H81*'2011 population'!H81+'2011 overall results'!N81*'2011 population'!N81)/('2011 population'!H81+'2011 population'!N81)</f>
        <v>3733.6764960225028</v>
      </c>
      <c r="U81" s="56">
        <f>(I81*SUM('2011 population'!D81:H81)+'2011 overall results'!O81*SUM('2011 population'!J81:N81))/SUM('2011 population'!D81:N81)</f>
        <v>4098.309784820086</v>
      </c>
      <c r="W81" s="99">
        <f>H81*SUM('2011 population'!D81:H81)+'2011 overall results'!N81*SUM('2011 population'!J81:N81)</f>
        <v>1229601617.8576198</v>
      </c>
      <c r="X81" s="1">
        <f>U81*SUM('2011 population'!D81:N81)</f>
        <v>1351962726.7458043</v>
      </c>
    </row>
    <row r="82" spans="2:24" x14ac:dyDescent="0.25">
      <c r="B82">
        <v>78</v>
      </c>
      <c r="C82" s="67"/>
      <c r="D82" s="11">
        <f>ave_other_primary_care_2011+('2011 inpatient total'!D82+'2011 outpatient total'!D82+'2011 GP and pharma total'!D82)/'2011 population'!D82</f>
        <v>4289.1726529277394</v>
      </c>
      <c r="E82" s="11">
        <f>ave_other_primary_care_2011+('2011 inpatient total'!E82+'2011 outpatient total'!E82+'2011 GP and pharma total'!E82)/'2011 population'!E82</f>
        <v>4022.9758463894004</v>
      </c>
      <c r="F82" s="11">
        <f>ave_other_primary_care_2011+('2011 inpatient total'!F82+'2011 outpatient total'!F82+'2011 GP and pharma total'!F82)/'2011 population'!F82</f>
        <v>3779.7059389073361</v>
      </c>
      <c r="G82" s="11">
        <f>ave_other_primary_care_2011+('2011 inpatient total'!G82+'2011 outpatient total'!G82+'2011 GP and pharma total'!G82)/'2011 population'!G82</f>
        <v>3620.152508770811</v>
      </c>
      <c r="H82" s="11">
        <f>ave_other_primary_care_2011+('2011 inpatient total'!H82+'2011 outpatient total'!H82+'2011 GP and pharma total'!H82)/'2011 population'!H82</f>
        <v>3500.0622928001785</v>
      </c>
      <c r="I82" s="96">
        <f>(D82*'2011 population'!D82+'2011 overall results'!E82*'2011 population'!E82+'2011 overall results'!F82*'2011 population'!F82+'2011 overall results'!G82*'2011 population'!G82+'2011 overall results'!H82*'2011 population'!H82)/SUM('2011 population'!D82:H82)</f>
        <v>3807.4181457592908</v>
      </c>
      <c r="J82" s="11">
        <f>ave_other_primary_care_2011+('2011 inpatient total'!J82+'2011 outpatient total'!J82+'2011 GP and pharma total'!J82)/'2011 population'!J82</f>
        <v>5101.5207911476055</v>
      </c>
      <c r="K82" s="11">
        <f>ave_other_primary_care_2011+('2011 inpatient total'!K82+'2011 outpatient total'!K82+'2011 GP and pharma total'!K82)/'2011 population'!K82</f>
        <v>4740.4707042285636</v>
      </c>
      <c r="L82" s="11">
        <f>ave_other_primary_care_2011+('2011 inpatient total'!L82+'2011 outpatient total'!L82+'2011 GP and pharma total'!L82)/'2011 population'!L82</f>
        <v>4383.2187977610683</v>
      </c>
      <c r="M82" s="11">
        <f>ave_other_primary_care_2011+('2011 inpatient total'!M82+'2011 outpatient total'!M82+'2011 GP and pharma total'!M82)/'2011 population'!M82</f>
        <v>4273.5814292965033</v>
      </c>
      <c r="N82" s="11">
        <f>ave_other_primary_care_2011+('2011 inpatient total'!N82+'2011 outpatient total'!N82+'2011 GP and pharma total'!N82)/'2011 population'!N82</f>
        <v>4058.3942971814522</v>
      </c>
      <c r="O82" s="96">
        <f>(J82*'2011 population'!J82+'2011 overall results'!K82*'2011 population'!K82+'2011 overall results'!L82*'2011 population'!L82+'2011 overall results'!M82*'2011 population'!M82+'2011 overall results'!N82*'2011 population'!N82)/SUM('2011 population'!J82:N82)</f>
        <v>4449.5223660637148</v>
      </c>
      <c r="P82" s="2">
        <f>(D82*'2011 population'!D82+'2011 overall results'!J82*'2011 population'!J82)/('2011 population'!D82+'2011 population'!J82)</f>
        <v>4637.7290637823426</v>
      </c>
      <c r="Q82" s="2">
        <f>(E82*'2011 population'!E82+'2011 overall results'!K82*'2011 population'!K82)/('2011 population'!E82+'2011 population'!K82)</f>
        <v>4332.7185832894202</v>
      </c>
      <c r="R82" s="2">
        <f>(F82*'2011 population'!F82+'2011 overall results'!L82*'2011 population'!L82)/('2011 population'!F82+'2011 population'!L82)</f>
        <v>4048.953989001529</v>
      </c>
      <c r="S82" s="2">
        <f>(G82*'2011 population'!G82+'2011 overall results'!M82*'2011 population'!M82)/('2011 population'!G82+'2011 population'!M82)</f>
        <v>3915.2349134444444</v>
      </c>
      <c r="T82" s="2">
        <f>(H82*'2011 population'!H82+'2011 overall results'!N82*'2011 population'!N82)/('2011 population'!H82+'2011 population'!N82)</f>
        <v>3758.1578477921043</v>
      </c>
      <c r="U82" s="56">
        <f>(I82*SUM('2011 population'!D82:H82)+'2011 overall results'!O82*SUM('2011 population'!J82:N82))/SUM('2011 population'!D82:N82)</f>
        <v>4093.6832714687439</v>
      </c>
      <c r="W82" s="99">
        <f>H82*SUM('2011 population'!D82:H82)+'2011 overall results'!N82*SUM('2011 population'!J82:N82)</f>
        <v>1196179486.5983949</v>
      </c>
      <c r="X82" s="1">
        <f>U82*SUM('2011 population'!D82:N82)</f>
        <v>1306163334.0609891</v>
      </c>
    </row>
    <row r="83" spans="2:24" x14ac:dyDescent="0.25">
      <c r="B83">
        <v>79</v>
      </c>
      <c r="C83" s="67"/>
      <c r="D83" s="11">
        <f>ave_other_primary_care_2011+('2011 inpatient total'!D83+'2011 outpatient total'!D83+'2011 GP and pharma total'!D83)/'2011 population'!D83</f>
        <v>4358.7163678274856</v>
      </c>
      <c r="E83" s="11">
        <f>ave_other_primary_care_2011+('2011 inpatient total'!E83+'2011 outpatient total'!E83+'2011 GP and pharma total'!E83)/'2011 population'!E83</f>
        <v>4071.2423402618178</v>
      </c>
      <c r="F83" s="11">
        <f>ave_other_primary_care_2011+('2011 inpatient total'!F83+'2011 outpatient total'!F83+'2011 GP and pharma total'!F83)/'2011 population'!F83</f>
        <v>3894.3942439245043</v>
      </c>
      <c r="G83" s="11">
        <f>ave_other_primary_care_2011+('2011 inpatient total'!G83+'2011 outpatient total'!G83+'2011 GP and pharma total'!G83)/'2011 population'!G83</f>
        <v>3776.2392924866222</v>
      </c>
      <c r="H83" s="11">
        <f>ave_other_primary_care_2011+('2011 inpatient total'!H83+'2011 outpatient total'!H83+'2011 GP and pharma total'!H83)/'2011 population'!H83</f>
        <v>3619.6833335689339</v>
      </c>
      <c r="I83" s="96">
        <f>(D83*'2011 population'!D83+'2011 overall results'!E83*'2011 population'!E83+'2011 overall results'!F83*'2011 population'!F83+'2011 overall results'!G83*'2011 population'!G83+'2011 overall results'!H83*'2011 population'!H83)/SUM('2011 population'!D83:H83)</f>
        <v>3914.3217744673552</v>
      </c>
      <c r="J83" s="11">
        <f>ave_other_primary_care_2011+('2011 inpatient total'!J83+'2011 outpatient total'!J83+'2011 GP and pharma total'!J83)/'2011 population'!J83</f>
        <v>5194.9694716101703</v>
      </c>
      <c r="K83" s="11">
        <f>ave_other_primary_care_2011+('2011 inpatient total'!K83+'2011 outpatient total'!K83+'2011 GP and pharma total'!K83)/'2011 population'!K83</f>
        <v>4805.7352767801076</v>
      </c>
      <c r="L83" s="11">
        <f>ave_other_primary_care_2011+('2011 inpatient total'!L83+'2011 outpatient total'!L83+'2011 GP and pharma total'!L83)/'2011 population'!L83</f>
        <v>4490.2125551921818</v>
      </c>
      <c r="M83" s="11">
        <f>ave_other_primary_care_2011+('2011 inpatient total'!M83+'2011 outpatient total'!M83+'2011 GP and pharma total'!M83)/'2011 population'!M83</f>
        <v>4311.032394840382</v>
      </c>
      <c r="N83" s="11">
        <f>ave_other_primary_care_2011+('2011 inpatient total'!N83+'2011 outpatient total'!N83+'2011 GP and pharma total'!N83)/'2011 population'!N83</f>
        <v>4267.7253855796471</v>
      </c>
      <c r="O83" s="96">
        <f>(J83*'2011 population'!J83+'2011 overall results'!K83*'2011 population'!K83+'2011 overall results'!L83*'2011 population'!L83+'2011 overall results'!M83*'2011 population'!M83+'2011 overall results'!N83*'2011 population'!N83)/SUM('2011 population'!J83:N83)</f>
        <v>4554.5192689978367</v>
      </c>
      <c r="P83" s="2">
        <f>(D83*'2011 population'!D83+'2011 overall results'!J83*'2011 population'!J83)/('2011 population'!D83+'2011 population'!J83)</f>
        <v>4707.9079199322778</v>
      </c>
      <c r="Q83" s="2">
        <f>(E83*'2011 population'!E83+'2011 overall results'!K83*'2011 population'!K83)/('2011 population'!E83+'2011 population'!K83)</f>
        <v>4382.6511689501094</v>
      </c>
      <c r="R83" s="2">
        <f>(F83*'2011 population'!F83+'2011 overall results'!L83*'2011 population'!L83)/('2011 population'!F83+'2011 population'!L83)</f>
        <v>4156.9622013261915</v>
      </c>
      <c r="S83" s="2">
        <f>(G83*'2011 population'!G83+'2011 overall results'!M83*'2011 population'!M83)/('2011 population'!G83+'2011 population'!M83)</f>
        <v>4016.6348390547105</v>
      </c>
      <c r="T83" s="2">
        <f>(H83*'2011 population'!H83+'2011 overall results'!N83*'2011 population'!N83)/('2011 population'!H83+'2011 population'!N83)</f>
        <v>3913.2331128668752</v>
      </c>
      <c r="U83" s="56">
        <f>(I83*SUM('2011 population'!D83:H83)+'2011 overall results'!O83*SUM('2011 population'!J83:N83))/SUM('2011 population'!D83:N83)</f>
        <v>4195.3060246272944</v>
      </c>
      <c r="W83" s="99">
        <f>H83*SUM('2011 population'!D83:H83)+'2011 overall results'!N83*SUM('2011 population'!J83:N83)</f>
        <v>1204156538.2874613</v>
      </c>
      <c r="X83" s="1">
        <f>U83*SUM('2011 population'!D83:N83)</f>
        <v>1293970823.0938704</v>
      </c>
    </row>
    <row r="84" spans="2:24" x14ac:dyDescent="0.25">
      <c r="B84">
        <v>80</v>
      </c>
      <c r="C84" s="67"/>
      <c r="D84" s="11">
        <f>ave_other_primary_care_2011+('2011 inpatient total'!D84+'2011 outpatient total'!D84+'2011 GP and pharma total'!D84)/'2011 population'!D84</f>
        <v>4352.5336785701456</v>
      </c>
      <c r="E84" s="11">
        <f>ave_other_primary_care_2011+('2011 inpatient total'!E84+'2011 outpatient total'!E84+'2011 GP and pharma total'!E84)/'2011 population'!E84</f>
        <v>4126.821984214831</v>
      </c>
      <c r="F84" s="11">
        <f>ave_other_primary_care_2011+('2011 inpatient total'!F84+'2011 outpatient total'!F84+'2011 GP and pharma total'!F84)/'2011 population'!F84</f>
        <v>3926.089154441458</v>
      </c>
      <c r="G84" s="11">
        <f>ave_other_primary_care_2011+('2011 inpatient total'!G84+'2011 outpatient total'!G84+'2011 GP and pharma total'!G84)/'2011 population'!G84</f>
        <v>3901.3613982930815</v>
      </c>
      <c r="H84" s="11">
        <f>ave_other_primary_care_2011+('2011 inpatient total'!H84+'2011 outpatient total'!H84+'2011 GP and pharma total'!H84)/'2011 population'!H84</f>
        <v>3639.7207481613191</v>
      </c>
      <c r="I84" s="96">
        <f>(D84*'2011 population'!D84+'2011 overall results'!E84*'2011 population'!E84+'2011 overall results'!F84*'2011 population'!F84+'2011 overall results'!G84*'2011 population'!G84+'2011 overall results'!H84*'2011 population'!H84)/SUM('2011 population'!D84:H84)</f>
        <v>3963.4669922015141</v>
      </c>
      <c r="J84" s="11">
        <f>ave_other_primary_care_2011+('2011 inpatient total'!J84+'2011 outpatient total'!J84+'2011 GP and pharma total'!J84)/'2011 population'!J84</f>
        <v>5223.4224195123743</v>
      </c>
      <c r="K84" s="11">
        <f>ave_other_primary_care_2011+('2011 inpatient total'!K84+'2011 outpatient total'!K84+'2011 GP and pharma total'!K84)/'2011 population'!K84</f>
        <v>4978.7940863590275</v>
      </c>
      <c r="L84" s="11">
        <f>ave_other_primary_care_2011+('2011 inpatient total'!L84+'2011 outpatient total'!L84+'2011 GP and pharma total'!L84)/'2011 population'!L84</f>
        <v>4578.8575881980232</v>
      </c>
      <c r="M84" s="11">
        <f>ave_other_primary_care_2011+('2011 inpatient total'!M84+'2011 outpatient total'!M84+'2011 GP and pharma total'!M84)/'2011 population'!M84</f>
        <v>4423.208455163006</v>
      </c>
      <c r="N84" s="11">
        <f>ave_other_primary_care_2011+('2011 inpatient total'!N84+'2011 outpatient total'!N84+'2011 GP and pharma total'!N84)/'2011 population'!N84</f>
        <v>4376.1119621588778</v>
      </c>
      <c r="O84" s="96">
        <f>(J84*'2011 population'!J84+'2011 overall results'!K84*'2011 population'!K84+'2011 overall results'!L84*'2011 population'!L84+'2011 overall results'!M84*'2011 population'!M84+'2011 overall results'!N84*'2011 population'!N84)/SUM('2011 population'!J84:N84)</f>
        <v>4661.2508370181886</v>
      </c>
      <c r="P84" s="2">
        <f>(D84*'2011 population'!D84+'2011 overall results'!J84*'2011 population'!J84)/('2011 population'!D84+'2011 population'!J84)</f>
        <v>4708.8588088072684</v>
      </c>
      <c r="Q84" s="2">
        <f>(E84*'2011 population'!E84+'2011 overall results'!K84*'2011 population'!K84)/('2011 population'!E84+'2011 population'!K84)</f>
        <v>4481.7840899701641</v>
      </c>
      <c r="R84" s="2">
        <f>(F84*'2011 population'!F84+'2011 overall results'!L84*'2011 population'!L84)/('2011 population'!F84+'2011 population'!L84)</f>
        <v>4206.1684189823509</v>
      </c>
      <c r="S84" s="2">
        <f>(G84*'2011 population'!G84+'2011 overall results'!M84*'2011 population'!M84)/('2011 population'!G84+'2011 population'!M84)</f>
        <v>4132.3293479113008</v>
      </c>
      <c r="T84" s="2">
        <f>(H84*'2011 population'!H84+'2011 overall results'!N84*'2011 population'!N84)/('2011 population'!H84+'2011 population'!N84)</f>
        <v>3965.5410709416396</v>
      </c>
      <c r="U84" s="56">
        <f>(I84*SUM('2011 population'!D84:H84)+'2011 overall results'!O84*SUM('2011 population'!J84:N84))/SUM('2011 population'!D84:N84)</f>
        <v>4263.3587479847556</v>
      </c>
      <c r="W84" s="99">
        <f>H84*SUM('2011 population'!D84:H84)+'2011 overall results'!N84*SUM('2011 population'!J84:N84)</f>
        <v>1177663347.2804842</v>
      </c>
      <c r="X84" s="1">
        <f>U84*SUM('2011 population'!D84:N84)</f>
        <v>1269095315.3063622</v>
      </c>
    </row>
    <row r="85" spans="2:24" x14ac:dyDescent="0.25">
      <c r="B85">
        <v>81</v>
      </c>
      <c r="C85" s="67"/>
      <c r="D85" s="11">
        <f>ave_other_primary_care_2011+('2011 inpatient total'!D85+'2011 outpatient total'!D85+'2011 GP and pharma total'!D85)/'2011 population'!D85</f>
        <v>4652.9088410022086</v>
      </c>
      <c r="E85" s="11">
        <f>ave_other_primary_care_2011+('2011 inpatient total'!E85+'2011 outpatient total'!E85+'2011 GP and pharma total'!E85)/'2011 population'!E85</f>
        <v>4381.5014061924576</v>
      </c>
      <c r="F85" s="11">
        <f>ave_other_primary_care_2011+('2011 inpatient total'!F85+'2011 outpatient total'!F85+'2011 GP and pharma total'!F85)/'2011 population'!F85</f>
        <v>4024.9687920409697</v>
      </c>
      <c r="G85" s="11">
        <f>ave_other_primary_care_2011+('2011 inpatient total'!G85+'2011 outpatient total'!G85+'2011 GP and pharma total'!G85)/'2011 population'!G85</f>
        <v>3869.5492185215221</v>
      </c>
      <c r="H85" s="11">
        <f>ave_other_primary_care_2011+('2011 inpatient total'!H85+'2011 outpatient total'!H85+'2011 GP and pharma total'!H85)/'2011 population'!H85</f>
        <v>3806.6023811231166</v>
      </c>
      <c r="I85" s="96">
        <f>(D85*'2011 population'!D85+'2011 overall results'!E85*'2011 population'!E85+'2011 overall results'!F85*'2011 population'!F85+'2011 overall results'!G85*'2011 population'!G85+'2011 overall results'!H85*'2011 population'!H85)/SUM('2011 population'!D85:H85)</f>
        <v>4108.0259159484085</v>
      </c>
      <c r="J85" s="11">
        <f>ave_other_primary_care_2011+('2011 inpatient total'!J85+'2011 outpatient total'!J85+'2011 GP and pharma total'!J85)/'2011 population'!J85</f>
        <v>5320.0502284623808</v>
      </c>
      <c r="K85" s="11">
        <f>ave_other_primary_care_2011+('2011 inpatient total'!K85+'2011 outpatient total'!K85+'2011 GP and pharma total'!K85)/'2011 population'!K85</f>
        <v>5048.7819080953323</v>
      </c>
      <c r="L85" s="11">
        <f>ave_other_primary_care_2011+('2011 inpatient total'!L85+'2011 outpatient total'!L85+'2011 GP and pharma total'!L85)/'2011 population'!L85</f>
        <v>4776.353653932837</v>
      </c>
      <c r="M85" s="11">
        <f>ave_other_primary_care_2011+('2011 inpatient total'!M85+'2011 outpatient total'!M85+'2011 GP and pharma total'!M85)/'2011 population'!M85</f>
        <v>4723.0821167554841</v>
      </c>
      <c r="N85" s="11">
        <f>ave_other_primary_care_2011+('2011 inpatient total'!N85+'2011 outpatient total'!N85+'2011 GP and pharma total'!N85)/'2011 population'!N85</f>
        <v>4526.9559750626759</v>
      </c>
      <c r="O85" s="96">
        <f>(J85*'2011 population'!J85+'2011 overall results'!K85*'2011 population'!K85+'2011 overall results'!L85*'2011 population'!L85+'2011 overall results'!M85*'2011 population'!M85+'2011 overall results'!N85*'2011 population'!N85)/SUM('2011 population'!J85:N85)</f>
        <v>4834.8289190107025</v>
      </c>
      <c r="P85" s="2">
        <f>(D85*'2011 population'!D85+'2011 overall results'!J85*'2011 population'!J85)/('2011 population'!D85+'2011 population'!J85)</f>
        <v>4921.4056652306808</v>
      </c>
      <c r="Q85" s="2">
        <f>(E85*'2011 population'!E85+'2011 overall results'!K85*'2011 population'!K85)/('2011 population'!E85+'2011 population'!K85)</f>
        <v>4654.4972494663425</v>
      </c>
      <c r="R85" s="2">
        <f>(F85*'2011 population'!F85+'2011 overall results'!L85*'2011 population'!L85)/('2011 population'!F85+'2011 population'!L85)</f>
        <v>4341.8442928905552</v>
      </c>
      <c r="S85" s="2">
        <f>(G85*'2011 population'!G85+'2011 overall results'!M85*'2011 population'!M85)/('2011 population'!G85+'2011 population'!M85)</f>
        <v>4230.169208832458</v>
      </c>
      <c r="T85" s="2">
        <f>(H85*'2011 population'!H85+'2011 overall results'!N85*'2011 population'!N85)/('2011 population'!H85+'2011 population'!N85)</f>
        <v>4120.5005131189009</v>
      </c>
      <c r="U85" s="56">
        <f>(I85*SUM('2011 population'!D85:H85)+'2011 overall results'!O85*SUM('2011 population'!J85:N85))/SUM('2011 population'!D85:N85)</f>
        <v>4413.1250958420933</v>
      </c>
      <c r="W85" s="99">
        <f>H85*SUM('2011 population'!D85:H85)+'2011 overall results'!N85*SUM('2011 population'!J85:N85)</f>
        <v>1141815529.6043036</v>
      </c>
      <c r="X85" s="1">
        <f>U85*SUM('2011 population'!D85:N85)</f>
        <v>1226328027.8827925</v>
      </c>
    </row>
    <row r="86" spans="2:24" x14ac:dyDescent="0.25">
      <c r="B86">
        <v>82</v>
      </c>
      <c r="C86" s="67"/>
      <c r="D86" s="11">
        <f>ave_other_primary_care_2011+('2011 inpatient total'!D86+'2011 outpatient total'!D86+'2011 GP and pharma total'!D86)/'2011 population'!D86</f>
        <v>4723.9607688437427</v>
      </c>
      <c r="E86" s="11">
        <f>ave_other_primary_care_2011+('2011 inpatient total'!E86+'2011 outpatient total'!E86+'2011 GP and pharma total'!E86)/'2011 population'!E86</f>
        <v>4426.1197287719078</v>
      </c>
      <c r="F86" s="11">
        <f>ave_other_primary_care_2011+('2011 inpatient total'!F86+'2011 outpatient total'!F86+'2011 GP and pharma total'!F86)/'2011 population'!F86</f>
        <v>4226.1597827997321</v>
      </c>
      <c r="G86" s="11">
        <f>ave_other_primary_care_2011+('2011 inpatient total'!G86+'2011 outpatient total'!G86+'2011 GP and pharma total'!G86)/'2011 population'!G86</f>
        <v>4174.2302963906841</v>
      </c>
      <c r="H86" s="11">
        <f>ave_other_primary_care_2011+('2011 inpatient total'!H86+'2011 outpatient total'!H86+'2011 GP and pharma total'!H86)/'2011 population'!H86</f>
        <v>4032.0381579680775</v>
      </c>
      <c r="I86" s="96">
        <f>(D86*'2011 population'!D86+'2011 overall results'!E86*'2011 population'!E86+'2011 overall results'!F86*'2011 population'!F86+'2011 overall results'!G86*'2011 population'!G86+'2011 overall results'!H86*'2011 population'!H86)/SUM('2011 population'!D86:H86)</f>
        <v>4289.0817098924235</v>
      </c>
      <c r="J86" s="11">
        <f>ave_other_primary_care_2011+('2011 inpatient total'!J86+'2011 outpatient total'!J86+'2011 GP and pharma total'!J86)/'2011 population'!J86</f>
        <v>5472.0325085766735</v>
      </c>
      <c r="K86" s="11">
        <f>ave_other_primary_care_2011+('2011 inpatient total'!K86+'2011 outpatient total'!K86+'2011 GP and pharma total'!K86)/'2011 population'!K86</f>
        <v>5052.2818096218116</v>
      </c>
      <c r="L86" s="11">
        <f>ave_other_primary_care_2011+('2011 inpatient total'!L86+'2011 outpatient total'!L86+'2011 GP and pharma total'!L86)/'2011 population'!L86</f>
        <v>4909.003353503309</v>
      </c>
      <c r="M86" s="11">
        <f>ave_other_primary_care_2011+('2011 inpatient total'!M86+'2011 outpatient total'!M86+'2011 GP and pharma total'!M86)/'2011 population'!M86</f>
        <v>4777.9108134061244</v>
      </c>
      <c r="N86" s="11">
        <f>ave_other_primary_care_2011+('2011 inpatient total'!N86+'2011 outpatient total'!N86+'2011 GP and pharma total'!N86)/'2011 population'!N86</f>
        <v>4768.7532629420512</v>
      </c>
      <c r="O86" s="96">
        <f>(J86*'2011 population'!J86+'2011 overall results'!K86*'2011 population'!K86+'2011 overall results'!L86*'2011 population'!L86+'2011 overall results'!M86*'2011 population'!M86+'2011 overall results'!N86*'2011 population'!N86)/SUM('2011 population'!J86:N86)</f>
        <v>4953.5686028977834</v>
      </c>
      <c r="P86" s="2">
        <f>(D86*'2011 population'!D86+'2011 overall results'!J86*'2011 population'!J86)/('2011 population'!D86+'2011 population'!J86)</f>
        <v>5015.1795554939154</v>
      </c>
      <c r="Q86" s="2">
        <f>(E86*'2011 population'!E86+'2011 overall results'!K86*'2011 population'!K86)/('2011 population'!E86+'2011 population'!K86)</f>
        <v>4676.3292315800281</v>
      </c>
      <c r="R86" s="2">
        <f>(F86*'2011 population'!F86+'2011 overall results'!L86*'2011 population'!L86)/('2011 population'!F86+'2011 population'!L86)</f>
        <v>4508.6470723751827</v>
      </c>
      <c r="S86" s="2">
        <f>(G86*'2011 population'!G86+'2011 overall results'!M86*'2011 population'!M86)/('2011 population'!G86+'2011 population'!M86)</f>
        <v>4428.3448944670608</v>
      </c>
      <c r="T86" s="2">
        <f>(H86*'2011 population'!H86+'2011 overall results'!N86*'2011 population'!N86)/('2011 population'!H86+'2011 population'!N86)</f>
        <v>4345.9958175284246</v>
      </c>
      <c r="U86" s="56">
        <f>(I86*SUM('2011 population'!D86:H86)+'2011 overall results'!O86*SUM('2011 population'!J86:N86))/SUM('2011 population'!D86:N86)</f>
        <v>4562.7019559413666</v>
      </c>
      <c r="W86" s="99">
        <f>H86*SUM('2011 population'!D86:H86)+'2011 overall results'!N86*SUM('2011 population'!J86:N86)</f>
        <v>1102041415.0706892</v>
      </c>
      <c r="X86" s="1">
        <f>U86*SUM('2011 population'!D86:N86)</f>
        <v>1159820586.3924716</v>
      </c>
    </row>
    <row r="87" spans="2:24" x14ac:dyDescent="0.25">
      <c r="B87">
        <v>83</v>
      </c>
      <c r="C87" s="67"/>
      <c r="D87" s="11">
        <f>ave_other_primary_care_2011+('2011 inpatient total'!D87+'2011 outpatient total'!D87+'2011 GP and pharma total'!D87)/'2011 population'!D87</f>
        <v>4780.3909073308805</v>
      </c>
      <c r="E87" s="11">
        <f>ave_other_primary_care_2011+('2011 inpatient total'!E87+'2011 outpatient total'!E87+'2011 GP and pharma total'!E87)/'2011 population'!E87</f>
        <v>4616.8298594324579</v>
      </c>
      <c r="F87" s="11">
        <f>ave_other_primary_care_2011+('2011 inpatient total'!F87+'2011 outpatient total'!F87+'2011 GP and pharma total'!F87)/'2011 population'!F87</f>
        <v>4400.8543332890586</v>
      </c>
      <c r="G87" s="11">
        <f>ave_other_primary_care_2011+('2011 inpatient total'!G87+'2011 outpatient total'!G87+'2011 GP and pharma total'!G87)/'2011 population'!G87</f>
        <v>4206.6916773957873</v>
      </c>
      <c r="H87" s="11">
        <f>ave_other_primary_care_2011+('2011 inpatient total'!H87+'2011 outpatient total'!H87+'2011 GP and pharma total'!H87)/'2011 population'!H87</f>
        <v>4142.154394525558</v>
      </c>
      <c r="I87" s="96">
        <f>(D87*'2011 population'!D87+'2011 overall results'!E87*'2011 population'!E87+'2011 overall results'!F87*'2011 population'!F87+'2011 overall results'!G87*'2011 population'!G87+'2011 overall results'!H87*'2011 population'!H87)/SUM('2011 population'!D87:H87)</f>
        <v>4402.7117237784096</v>
      </c>
      <c r="J87" s="11">
        <f>ave_other_primary_care_2011+('2011 inpatient total'!J87+'2011 outpatient total'!J87+'2011 GP and pharma total'!J87)/'2011 population'!J87</f>
        <v>5485.3664336976881</v>
      </c>
      <c r="K87" s="11">
        <f>ave_other_primary_care_2011+('2011 inpatient total'!K87+'2011 outpatient total'!K87+'2011 GP and pharma total'!K87)/'2011 population'!K87</f>
        <v>5417.3674235771559</v>
      </c>
      <c r="L87" s="11">
        <f>ave_other_primary_care_2011+('2011 inpatient total'!L87+'2011 outpatient total'!L87+'2011 GP and pharma total'!L87)/'2011 population'!L87</f>
        <v>5193.7352482362076</v>
      </c>
      <c r="M87" s="11">
        <f>ave_other_primary_care_2011+('2011 inpatient total'!M87+'2011 outpatient total'!M87+'2011 GP and pharma total'!M87)/'2011 population'!M87</f>
        <v>5072.0363865575564</v>
      </c>
      <c r="N87" s="11">
        <f>ave_other_primary_care_2011+('2011 inpatient total'!N87+'2011 outpatient total'!N87+'2011 GP and pharma total'!N87)/'2011 population'!N87</f>
        <v>4910.7577936469725</v>
      </c>
      <c r="O87" s="96">
        <f>(J87*'2011 population'!J87+'2011 overall results'!K87*'2011 population'!K87+'2011 overall results'!L87*'2011 population'!L87+'2011 overall results'!M87*'2011 population'!M87+'2011 overall results'!N87*'2011 population'!N87)/SUM('2011 population'!J87:N87)</f>
        <v>5181.6883984203923</v>
      </c>
      <c r="P87" s="2">
        <f>(D87*'2011 population'!D87+'2011 overall results'!J87*'2011 population'!J87)/('2011 population'!D87+'2011 population'!J87)</f>
        <v>5051.0379267252374</v>
      </c>
      <c r="Q87" s="2">
        <f>(E87*'2011 population'!E87+'2011 overall results'!K87*'2011 population'!K87)/('2011 population'!E87+'2011 population'!K87)</f>
        <v>4928.5583140707304</v>
      </c>
      <c r="R87" s="2">
        <f>(F87*'2011 population'!F87+'2011 overall results'!L87*'2011 population'!L87)/('2011 population'!F87+'2011 population'!L87)</f>
        <v>4722.5348944596353</v>
      </c>
      <c r="S87" s="2">
        <f>(G87*'2011 population'!G87+'2011 overall results'!M87*'2011 population'!M87)/('2011 population'!G87+'2011 population'!M87)</f>
        <v>4563.6334366479387</v>
      </c>
      <c r="T87" s="2">
        <f>(H87*'2011 population'!H87+'2011 overall results'!N87*'2011 population'!N87)/('2011 population'!H87+'2011 population'!N87)</f>
        <v>4467.8056272054273</v>
      </c>
      <c r="U87" s="56">
        <f>(I87*SUM('2011 population'!D87:H87)+'2011 overall results'!O87*SUM('2011 population'!J87:N87))/SUM('2011 population'!D87:N87)</f>
        <v>4718.1266496186527</v>
      </c>
      <c r="W87" s="99">
        <f>H87*SUM('2011 population'!D87:H87)+'2011 overall results'!N87*SUM('2011 population'!J87:N87)</f>
        <v>1026318985.7969804</v>
      </c>
      <c r="X87" s="1">
        <f>U87*SUM('2011 population'!D87:N87)</f>
        <v>1087334749.5444651</v>
      </c>
    </row>
    <row r="88" spans="2:24" x14ac:dyDescent="0.25">
      <c r="B88">
        <v>84</v>
      </c>
      <c r="C88" s="67"/>
      <c r="D88" s="11">
        <f>ave_other_primary_care_2011+('2011 inpatient total'!D88+'2011 outpatient total'!D88+'2011 GP and pharma total'!D88)/'2011 population'!D88</f>
        <v>4735.8467555336338</v>
      </c>
      <c r="E88" s="11">
        <f>ave_other_primary_care_2011+('2011 inpatient total'!E88+'2011 outpatient total'!E88+'2011 GP and pharma total'!E88)/'2011 population'!E88</f>
        <v>4568.022737451588</v>
      </c>
      <c r="F88" s="11">
        <f>ave_other_primary_care_2011+('2011 inpatient total'!F88+'2011 outpatient total'!F88+'2011 GP and pharma total'!F88)/'2011 population'!F88</f>
        <v>4418.937152992642</v>
      </c>
      <c r="G88" s="11">
        <f>ave_other_primary_care_2011+('2011 inpatient total'!G88+'2011 outpatient total'!G88+'2011 GP and pharma total'!G88)/'2011 population'!G88</f>
        <v>4377.057671649005</v>
      </c>
      <c r="H88" s="11">
        <f>ave_other_primary_care_2011+('2011 inpatient total'!H88+'2011 outpatient total'!H88+'2011 GP and pharma total'!H88)/'2011 population'!H88</f>
        <v>4168.755853617703</v>
      </c>
      <c r="I88" s="96">
        <f>(D88*'2011 population'!D88+'2011 overall results'!E88*'2011 population'!E88+'2011 overall results'!F88*'2011 population'!F88+'2011 overall results'!G88*'2011 population'!G88+'2011 overall results'!H88*'2011 population'!H88)/SUM('2011 population'!D88:H88)</f>
        <v>4435.0354500897811</v>
      </c>
      <c r="J88" s="11">
        <f>ave_other_primary_care_2011+('2011 inpatient total'!J88+'2011 outpatient total'!J88+'2011 GP and pharma total'!J88)/'2011 population'!J88</f>
        <v>5502.9464371643098</v>
      </c>
      <c r="K88" s="11">
        <f>ave_other_primary_care_2011+('2011 inpatient total'!K88+'2011 outpatient total'!K88+'2011 GP and pharma total'!K88)/'2011 population'!K88</f>
        <v>5290.3710042224311</v>
      </c>
      <c r="L88" s="11">
        <f>ave_other_primary_care_2011+('2011 inpatient total'!L88+'2011 outpatient total'!L88+'2011 GP and pharma total'!L88)/'2011 population'!L88</f>
        <v>5140.2360171044711</v>
      </c>
      <c r="M88" s="11">
        <f>ave_other_primary_care_2011+('2011 inpatient total'!M88+'2011 outpatient total'!M88+'2011 GP and pharma total'!M88)/'2011 population'!M88</f>
        <v>5116.6324588329589</v>
      </c>
      <c r="N88" s="11">
        <f>ave_other_primary_care_2011+('2011 inpatient total'!N88+'2011 outpatient total'!N88+'2011 GP and pharma total'!N88)/'2011 population'!N88</f>
        <v>5003.8641081630831</v>
      </c>
      <c r="O88" s="96">
        <f>(J88*'2011 population'!J88+'2011 overall results'!K88*'2011 population'!K88+'2011 overall results'!L88*'2011 population'!L88+'2011 overall results'!M88*'2011 population'!M88+'2011 overall results'!N88*'2011 population'!N88)/SUM('2011 population'!J88:N88)</f>
        <v>5184.24167524519</v>
      </c>
      <c r="P88" s="2">
        <f>(D88*'2011 population'!D88+'2011 overall results'!J88*'2011 population'!J88)/('2011 population'!D88+'2011 population'!J88)</f>
        <v>5025.0799298226439</v>
      </c>
      <c r="Q88" s="2">
        <f>(E88*'2011 population'!E88+'2011 overall results'!K88*'2011 population'!K88)/('2011 population'!E88+'2011 population'!K88)</f>
        <v>4844.0073676642578</v>
      </c>
      <c r="R88" s="2">
        <f>(F88*'2011 population'!F88+'2011 overall results'!L88*'2011 population'!L88)/('2011 population'!F88+'2011 population'!L88)</f>
        <v>4704.1433830182878</v>
      </c>
      <c r="S88" s="2">
        <f>(G88*'2011 population'!G88+'2011 overall results'!M88*'2011 population'!M88)/('2011 population'!G88+'2011 population'!M88)</f>
        <v>4678.1203981119606</v>
      </c>
      <c r="T88" s="2">
        <f>(H88*'2011 population'!H88+'2011 overall results'!N88*'2011 population'!N88)/('2011 population'!H88+'2011 population'!N88)</f>
        <v>4510.9555406029704</v>
      </c>
      <c r="U88" s="56">
        <f>(I88*SUM('2011 population'!D88:H88)+'2011 overall results'!O88*SUM('2011 population'!J88:N88))/SUM('2011 population'!D88:N88)</f>
        <v>4731.6144655377047</v>
      </c>
      <c r="W88" s="99">
        <f>H88*SUM('2011 population'!D88:H88)+'2011 overall results'!N88*SUM('2011 population'!J88:N88)</f>
        <v>967569535.5458653</v>
      </c>
      <c r="X88" s="1">
        <f>U88*SUM('2011 population'!D88:N88)</f>
        <v>1017519495.9704868</v>
      </c>
    </row>
    <row r="89" spans="2:24" x14ac:dyDescent="0.25">
      <c r="B89" s="15">
        <v>85</v>
      </c>
      <c r="C89" s="68"/>
      <c r="D89" s="9">
        <f>ave_other_primary_care_2011+('2011 inpatient total'!D89+'2011 outpatient total'!D89+'2011 GP and pharma total'!D89)/'2011 population'!D89</f>
        <v>5204.9281020997796</v>
      </c>
      <c r="E89" s="9">
        <f>ave_other_primary_care_2011+('2011 inpatient total'!E89+'2011 outpatient total'!E89+'2011 GP and pharma total'!E89)/'2011 population'!E89</f>
        <v>5007.7518329002587</v>
      </c>
      <c r="F89" s="9">
        <f>ave_other_primary_care_2011+('2011 inpatient total'!F89+'2011 outpatient total'!F89+'2011 GP and pharma total'!F89)/'2011 population'!F89</f>
        <v>4797.1153301617833</v>
      </c>
      <c r="G89" s="9">
        <f>ave_other_primary_care_2011+('2011 inpatient total'!G89+'2011 outpatient total'!G89+'2011 GP and pharma total'!G89)/'2011 population'!G89</f>
        <v>4767.3793754073877</v>
      </c>
      <c r="H89" s="9">
        <f>ave_other_primary_care_2011+('2011 inpatient total'!H89+'2011 outpatient total'!H89+'2011 GP and pharma total'!H89)/'2011 population'!H89</f>
        <v>4686.4841919947658</v>
      </c>
      <c r="I89" s="57">
        <f>(D89*'2011 population'!D89+'2011 overall results'!E89*'2011 population'!E89+'2011 overall results'!F89*'2011 population'!F89+'2011 overall results'!G89*'2011 population'!G89+'2011 overall results'!H89*'2011 population'!H89)/SUM('2011 population'!D89:H89)</f>
        <v>4871.2246417472352</v>
      </c>
      <c r="J89" s="9">
        <f>ave_other_primary_care_2011+('2011 inpatient total'!J89+'2011 outpatient total'!J89+'2011 GP and pharma total'!J89)/'2011 population'!J89</f>
        <v>6049.0304831451422</v>
      </c>
      <c r="K89" s="9">
        <f>ave_other_primary_care_2011+('2011 inpatient total'!K89+'2011 outpatient total'!K89+'2011 GP and pharma total'!K89)/'2011 population'!K89</f>
        <v>5901.4668624646483</v>
      </c>
      <c r="L89" s="9">
        <f>ave_other_primary_care_2011+('2011 inpatient total'!L89+'2011 outpatient total'!L89+'2011 GP and pharma total'!L89)/'2011 population'!L89</f>
        <v>5739.6076522483754</v>
      </c>
      <c r="M89" s="9">
        <f>ave_other_primary_care_2011+('2011 inpatient total'!M89+'2011 outpatient total'!M89+'2011 GP and pharma total'!M89)/'2011 population'!M89</f>
        <v>5576.6509196444158</v>
      </c>
      <c r="N89" s="9">
        <f>ave_other_primary_care_2011+('2011 inpatient total'!N89+'2011 outpatient total'!N89+'2011 GP and pharma total'!N89)/'2011 population'!N89</f>
        <v>5515.6143221307047</v>
      </c>
      <c r="O89" s="57">
        <f>(J89*'2011 population'!J89+'2011 overall results'!K89*'2011 population'!K89+'2011 overall results'!L89*'2011 population'!L89+'2011 overall results'!M89*'2011 population'!M89+'2011 overall results'!N89*'2011 population'!N89)/SUM('2011 population'!J89:N89)</f>
        <v>5723.8232873672168</v>
      </c>
      <c r="P89" s="9">
        <f>(D89*'2011 population'!D89+'2011 overall results'!J89*'2011 population'!J89)/('2011 population'!D89+'2011 population'!J89)</f>
        <v>5472.5361360262659</v>
      </c>
      <c r="Q89" s="9">
        <f>(E89*'2011 population'!E89+'2011 overall results'!K89*'2011 population'!K89)/('2011 population'!E89+'2011 population'!K89)</f>
        <v>5290.8678181936648</v>
      </c>
      <c r="R89" s="9">
        <f>(F89*'2011 population'!F89+'2011 overall results'!L89*'2011 population'!L89)/('2011 population'!F89+'2011 population'!L89)</f>
        <v>5107.6371120956928</v>
      </c>
      <c r="S89" s="9">
        <f>(G89*'2011 population'!G89+'2011 overall results'!M89*'2011 population'!M89)/('2011 population'!G89+'2011 population'!M89)</f>
        <v>5045.561458832166</v>
      </c>
      <c r="T89" s="9">
        <f>(H89*'2011 population'!H89+'2011 overall results'!N89*'2011 population'!N89)/('2011 population'!H89+'2011 population'!N89)</f>
        <v>4980.8442966980083</v>
      </c>
      <c r="U89" s="57">
        <f>(I89*SUM('2011 population'!D89:H89)+'2011 overall results'!O89*SUM('2011 population'!J89:N89))/SUM('2011 population'!D89:N89)</f>
        <v>5155.9275569063011</v>
      </c>
      <c r="W89" s="100">
        <f>H89*SUM('2011 population'!D89:H89)+'2011 overall results'!N89*SUM('2011 population'!J89:N89)</f>
        <v>6120213090.6832209</v>
      </c>
      <c r="X89" s="103">
        <f>U89*SUM('2011 population'!D89:N89)</f>
        <v>6357676307.7975788</v>
      </c>
    </row>
    <row r="90" spans="2:24" x14ac:dyDescent="0.25">
      <c r="C90" s="67"/>
      <c r="I90" s="67"/>
      <c r="W90" s="101">
        <f>SUM(W4:W89)</f>
        <v>77733308946.446381</v>
      </c>
      <c r="X90" s="101">
        <f>SUM(X4:X89)</f>
        <v>90254565999.519348</v>
      </c>
    </row>
    <row r="91" spans="2:24" x14ac:dyDescent="0.25">
      <c r="I91" s="67"/>
      <c r="W91" s="102" t="s">
        <v>98</v>
      </c>
    </row>
    <row r="92" spans="2:24" x14ac:dyDescent="0.25">
      <c r="I92" s="67"/>
      <c r="W92" s="98">
        <f>X90-W90</f>
        <v>12521257053.072968</v>
      </c>
      <c r="X92" s="97"/>
    </row>
    <row r="93" spans="2:24" x14ac:dyDescent="0.25">
      <c r="I93" s="67"/>
    </row>
    <row r="94" spans="2:24" x14ac:dyDescent="0.25">
      <c r="I94" s="67"/>
    </row>
    <row r="95" spans="2:24" x14ac:dyDescent="0.25">
      <c r="I95" s="67"/>
    </row>
    <row r="96" spans="2:24" x14ac:dyDescent="0.25">
      <c r="I96" s="67"/>
    </row>
  </sheetData>
  <mergeCells count="3">
    <mergeCell ref="D2:I2"/>
    <mergeCell ref="J2:O2"/>
    <mergeCell ref="P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6"/>
  <sheetViews>
    <sheetView showGridLines="0" workbookViewId="0"/>
  </sheetViews>
  <sheetFormatPr defaultRowHeight="15" x14ac:dyDescent="0.25"/>
  <cols>
    <col min="2" max="2" width="4.42578125" bestFit="1" customWidth="1"/>
    <col min="3" max="3" width="10" style="69" bestFit="1" customWidth="1"/>
    <col min="4" max="4" width="9" bestFit="1" customWidth="1"/>
    <col min="5" max="8" width="10" bestFit="1" customWidth="1"/>
    <col min="9" max="9" width="14.5703125" style="69" bestFit="1" customWidth="1"/>
    <col min="10" max="14" width="9" bestFit="1" customWidth="1"/>
    <col min="15" max="15" width="13.7109375" bestFit="1" customWidth="1"/>
    <col min="16" max="16" width="9.5703125" bestFit="1" customWidth="1"/>
    <col min="17" max="20" width="9.7109375" bestFit="1" customWidth="1"/>
    <col min="23" max="23" width="39.42578125" bestFit="1" customWidth="1"/>
    <col min="24" max="24" width="18" bestFit="1" customWidth="1"/>
  </cols>
  <sheetData>
    <row r="2" spans="2:24" x14ac:dyDescent="0.25">
      <c r="B2" s="94" t="s">
        <v>13</v>
      </c>
      <c r="C2" s="65"/>
      <c r="D2" s="114" t="s">
        <v>14</v>
      </c>
      <c r="E2" s="114"/>
      <c r="F2" s="114"/>
      <c r="G2" s="114"/>
      <c r="H2" s="114"/>
      <c r="I2" s="114"/>
      <c r="J2" s="114" t="s">
        <v>15</v>
      </c>
      <c r="K2" s="114"/>
      <c r="L2" s="114"/>
      <c r="M2" s="114"/>
      <c r="N2" s="114"/>
      <c r="O2" s="114"/>
      <c r="P2" s="114" t="s">
        <v>96</v>
      </c>
      <c r="Q2" s="114"/>
      <c r="R2" s="114"/>
      <c r="S2" s="114"/>
      <c r="T2" s="114"/>
      <c r="U2" s="114"/>
      <c r="W2" s="17"/>
      <c r="X2" s="17"/>
    </row>
    <row r="3" spans="2:24" x14ac:dyDescent="0.25">
      <c r="B3" s="5"/>
      <c r="C3" s="66"/>
      <c r="D3" s="93" t="s">
        <v>16</v>
      </c>
      <c r="E3" s="93" t="s">
        <v>17</v>
      </c>
      <c r="F3" s="93" t="s">
        <v>18</v>
      </c>
      <c r="G3" s="93" t="s">
        <v>19</v>
      </c>
      <c r="H3" s="93" t="s">
        <v>20</v>
      </c>
      <c r="I3" s="72" t="s">
        <v>94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6" t="s">
        <v>95</v>
      </c>
      <c r="P3" s="66" t="s">
        <v>16</v>
      </c>
      <c r="Q3" s="66" t="s">
        <v>17</v>
      </c>
      <c r="R3" s="66" t="s">
        <v>18</v>
      </c>
      <c r="S3" s="66" t="s">
        <v>19</v>
      </c>
      <c r="T3" s="66" t="s">
        <v>20</v>
      </c>
      <c r="U3" s="66" t="s">
        <v>96</v>
      </c>
      <c r="W3" s="66" t="s">
        <v>97</v>
      </c>
      <c r="X3" s="66" t="s">
        <v>99</v>
      </c>
    </row>
    <row r="4" spans="2:24" x14ac:dyDescent="0.25">
      <c r="B4">
        <v>0</v>
      </c>
      <c r="C4" s="67"/>
      <c r="D4" s="10">
        <f>ave_other_primary_care_2014+('2014 inpatient total'!D4*inpatient_norm_fctr_2014+'2014 outpatient total'!D4*outpatient_norm_fctr_2014+'2014 GP and pharma total'!D4)/'2014 population'!D4</f>
        <v>1439.8395156684223</v>
      </c>
      <c r="E4" s="10">
        <f>ave_other_primary_care_2014+('2014 inpatient total'!E4*inpatient_norm_fctr_2014+'2014 outpatient total'!E4*outpatient_norm_fctr_2014+'2014 GP and pharma total'!E4)/'2014 population'!E4</f>
        <v>1391.5125066230726</v>
      </c>
      <c r="F4" s="10">
        <f>ave_other_primary_care_2014+('2014 inpatient total'!F4*inpatient_norm_fctr_2014+'2014 outpatient total'!F4*outpatient_norm_fctr_2014+'2014 GP and pharma total'!F4)/'2014 population'!F4</f>
        <v>1351.3998155308379</v>
      </c>
      <c r="G4" s="10">
        <f>ave_other_primary_care_2014+('2014 inpatient total'!G4*inpatient_norm_fctr_2014+'2014 outpatient total'!G4*outpatient_norm_fctr_2014+'2014 GP and pharma total'!G4)/'2014 population'!G4</f>
        <v>1396.550472755963</v>
      </c>
      <c r="H4" s="10">
        <f>ave_other_primary_care_2014+('2014 inpatient total'!H4*inpatient_norm_fctr_2014+'2014 outpatient total'!H4*outpatient_norm_fctr_2014+'2014 GP and pharma total'!H4)/'2014 population'!H4</f>
        <v>1330.7434120690914</v>
      </c>
      <c r="I4" s="95">
        <f>(D4*'2014 population'!D4+'2014 overall results'!E4*'2014 population'!E4+'2014 overall results'!F4*'2014 population'!F4+'2014 overall results'!G4*'2014 population'!G4+'2014 overall results'!H4*'2014 population'!H4)/SUM('2014 population'!D4:H4)</f>
        <v>1388.3008433709986</v>
      </c>
      <c r="J4" s="11">
        <f>ave_other_primary_care_2014+('2014 inpatient total'!J4*inpatient_norm_fctr_2014+'2014 outpatient total'!J4*outpatient_norm_fctr_2014+'2014 GP and pharma total'!J4)/'2014 population'!J4</f>
        <v>1704.1065512154246</v>
      </c>
      <c r="K4" s="11">
        <f>ave_other_primary_care_2014+('2014 inpatient total'!K4*inpatient_norm_fctr_2014+'2014 outpatient total'!K4*outpatient_norm_fctr_2014+'2014 GP and pharma total'!K4)/'2014 population'!K4</f>
        <v>1628.4529873733538</v>
      </c>
      <c r="L4" s="11">
        <f>ave_other_primary_care_2014+('2014 inpatient total'!L4*inpatient_norm_fctr_2014+'2014 outpatient total'!L4*outpatient_norm_fctr_2014+'2014 GP and pharma total'!L4)/'2014 population'!L4</f>
        <v>1589.6783462924852</v>
      </c>
      <c r="M4" s="11">
        <f>ave_other_primary_care_2014+('2014 inpatient total'!M4*inpatient_norm_fctr_2014+'2014 outpatient total'!M4*outpatient_norm_fctr_2014+'2014 GP and pharma total'!M4)/'2014 population'!M4</f>
        <v>1557.4271474277177</v>
      </c>
      <c r="N4" s="11">
        <f>ave_other_primary_care_2014+('2014 inpatient total'!N4*inpatient_norm_fctr_2014+'2014 outpatient total'!N4*outpatient_norm_fctr_2014+'2014 GP and pharma total'!N4)/'2014 population'!N4</f>
        <v>1487.6328071812616</v>
      </c>
      <c r="O4" s="96">
        <f>(J4*'2014 population'!J4+'2014 overall results'!K4*'2014 population'!K4+'2014 overall results'!L4*'2014 population'!L4+'2014 overall results'!M4*'2014 population'!M4+'2014 overall results'!N4*'2014 population'!N4)/SUM('2014 population'!J4:N4)</f>
        <v>1607.8374157135577</v>
      </c>
      <c r="P4" s="2">
        <f>(D4*'2014 population'!D4+'2014 overall results'!J4*'2014 population'!J4)/('2014 population'!D4+'2014 population'!J4)</f>
        <v>1575.1974176278338</v>
      </c>
      <c r="Q4" s="2">
        <f>(E4*'2014 population'!E4+'2014 overall results'!K4*'2014 population'!K4)/('2014 population'!E4+'2014 population'!K4)</f>
        <v>1513.0859081509118</v>
      </c>
      <c r="R4" s="2">
        <f>(F4*'2014 population'!F4+'2014 overall results'!L4*'2014 population'!L4)/('2014 population'!F4+'2014 population'!L4)</f>
        <v>1473.0692811834263</v>
      </c>
      <c r="S4" s="2">
        <f>(G4*'2014 population'!G4+'2014 overall results'!M4*'2014 population'!M4)/('2014 population'!G4+'2014 population'!M4)</f>
        <v>1479.3122038428007</v>
      </c>
      <c r="T4" s="2">
        <f>(H4*'2014 population'!H4+'2014 overall results'!N4*'2014 population'!N4)/('2014 population'!H4+'2014 population'!N4)</f>
        <v>1411.0059456933011</v>
      </c>
      <c r="U4" s="56">
        <f>(I4*SUM('2014 population'!D4:H4)+'2014 overall results'!O4*SUM('2014 population'!J4:N4))/SUM('2014 population'!D4:N4)</f>
        <v>1500.7889472514348</v>
      </c>
      <c r="W4" s="99">
        <f>H4*SUM('2014 population'!D4:H4)+'2014 overall results'!N4*SUM('2014 population'!J4:N4)</f>
        <v>937249750.60285902</v>
      </c>
      <c r="X4" s="1">
        <f>U4*SUM('2014 population'!D4:N4)</f>
        <v>996798505.35229969</v>
      </c>
    </row>
    <row r="5" spans="2:24" x14ac:dyDescent="0.25">
      <c r="B5">
        <v>1</v>
      </c>
      <c r="C5" s="67"/>
      <c r="D5" s="11">
        <f>ave_other_primary_care_2014+('2014 inpatient total'!D5*inpatient_norm_fctr_2014+'2014 outpatient total'!D5*outpatient_norm_fctr_2014+'2014 GP and pharma total'!D5)/'2014 population'!D5</f>
        <v>1359.0584133203563</v>
      </c>
      <c r="E5" s="11">
        <f>ave_other_primary_care_2014+('2014 inpatient total'!E5*inpatient_norm_fctr_2014+'2014 outpatient total'!E5*outpatient_norm_fctr_2014+'2014 GP and pharma total'!E5)/'2014 population'!E5</f>
        <v>1242.7814153322563</v>
      </c>
      <c r="F5" s="11">
        <f>ave_other_primary_care_2014+('2014 inpatient total'!F5*inpatient_norm_fctr_2014+'2014 outpatient total'!F5*outpatient_norm_fctr_2014+'2014 GP and pharma total'!F5)/'2014 population'!F5</f>
        <v>1183.9561919228433</v>
      </c>
      <c r="G5" s="11">
        <f>ave_other_primary_care_2014+('2014 inpatient total'!G5*inpatient_norm_fctr_2014+'2014 outpatient total'!G5*outpatient_norm_fctr_2014+'2014 GP and pharma total'!G5)/'2014 population'!G5</f>
        <v>1221.2255598708969</v>
      </c>
      <c r="H5" s="11">
        <f>ave_other_primary_care_2014+('2014 inpatient total'!H5*inpatient_norm_fctr_2014+'2014 outpatient total'!H5*outpatient_norm_fctr_2014+'2014 GP and pharma total'!H5)/'2014 population'!H5</f>
        <v>1131.6023900550827</v>
      </c>
      <c r="I5" s="96">
        <f>(D5*'2014 population'!D5+'2014 overall results'!E5*'2014 population'!E5+'2014 overall results'!F5*'2014 population'!F5+'2014 overall results'!G5*'2014 population'!G5+'2014 overall results'!H5*'2014 population'!H5)/SUM('2014 population'!D5:H5)</f>
        <v>1241.4071298588187</v>
      </c>
      <c r="J5" s="11">
        <f>ave_other_primary_care_2014+('2014 inpatient total'!J5*inpatient_norm_fctr_2014+'2014 outpatient total'!J5*outpatient_norm_fctr_2014+'2014 GP and pharma total'!J5)/'2014 population'!J5</f>
        <v>1645.0862451743253</v>
      </c>
      <c r="K5" s="11">
        <f>ave_other_primary_care_2014+('2014 inpatient total'!K5*inpatient_norm_fctr_2014+'2014 outpatient total'!K5*outpatient_norm_fctr_2014+'2014 GP and pharma total'!K5)/'2014 population'!K5</f>
        <v>1499.5257229182196</v>
      </c>
      <c r="L5" s="11">
        <f>ave_other_primary_care_2014+('2014 inpatient total'!L5*inpatient_norm_fctr_2014+'2014 outpatient total'!L5*outpatient_norm_fctr_2014+'2014 GP and pharma total'!L5)/'2014 population'!L5</f>
        <v>1441.9597221884694</v>
      </c>
      <c r="M5" s="11">
        <f>ave_other_primary_care_2014+('2014 inpatient total'!M5*inpatient_norm_fctr_2014+'2014 outpatient total'!M5*outpatient_norm_fctr_2014+'2014 GP and pharma total'!M5)/'2014 population'!M5</f>
        <v>1370.3857614328476</v>
      </c>
      <c r="N5" s="11">
        <f>ave_other_primary_care_2014+('2014 inpatient total'!N5*inpatient_norm_fctr_2014+'2014 outpatient total'!N5*outpatient_norm_fctr_2014+'2014 GP and pharma total'!N5)/'2014 population'!N5</f>
        <v>1324.1268301262353</v>
      </c>
      <c r="O5" s="96">
        <f>(J5*'2014 population'!J5+'2014 overall results'!K5*'2014 population'!K5+'2014 overall results'!L5*'2014 population'!L5+'2014 overall results'!M5*'2014 population'!M5+'2014 overall results'!N5*'2014 population'!N5)/SUM('2014 population'!J5:N5)</f>
        <v>1477.8031763870943</v>
      </c>
      <c r="P5" s="2">
        <f>(D5*'2014 population'!D5+'2014 overall results'!J5*'2014 population'!J5)/('2014 population'!D5+'2014 population'!J5)</f>
        <v>1505.5689027136871</v>
      </c>
      <c r="Q5" s="2">
        <f>(E5*'2014 population'!E5+'2014 overall results'!K5*'2014 population'!K5)/('2014 population'!E5+'2014 population'!K5)</f>
        <v>1374.7781629986212</v>
      </c>
      <c r="R5" s="2">
        <f>(F5*'2014 population'!F5+'2014 overall results'!L5*'2014 population'!L5)/('2014 population'!F5+'2014 population'!L5)</f>
        <v>1316.4240944079854</v>
      </c>
      <c r="S5" s="2">
        <f>(G5*'2014 population'!G5+'2014 overall results'!M5*'2014 population'!M5)/('2014 population'!G5+'2014 population'!M5)</f>
        <v>1297.8367640042238</v>
      </c>
      <c r="T5" s="2">
        <f>(H5*'2014 population'!H5+'2014 overall results'!N5*'2014 population'!N5)/('2014 population'!H5+'2014 population'!N5)</f>
        <v>1230.2960292823864</v>
      </c>
      <c r="U5" s="56">
        <f>(I5*SUM('2014 population'!D5:H5)+'2014 overall results'!O5*SUM('2014 population'!J5:N5))/SUM('2014 population'!D5:N5)</f>
        <v>1362.7196322456475</v>
      </c>
      <c r="W5" s="99">
        <f>H5*SUM('2014 population'!D5:H5)+'2014 overall results'!N5*SUM('2014 population'!J5:N5)</f>
        <v>839998513.97894311</v>
      </c>
      <c r="X5" s="1">
        <f>U5*SUM('2014 population'!D5:N5)</f>
        <v>930332781.09300029</v>
      </c>
    </row>
    <row r="6" spans="2:24" x14ac:dyDescent="0.25">
      <c r="B6">
        <v>2</v>
      </c>
      <c r="C6" s="67"/>
      <c r="D6" s="11">
        <f>ave_other_primary_care_2014+('2014 inpatient total'!D6*inpatient_norm_fctr_2014+'2014 outpatient total'!D6*outpatient_norm_fctr_2014+'2014 GP and pharma total'!D6)/'2014 population'!D6</f>
        <v>1189.7297632581838</v>
      </c>
      <c r="E6" s="11">
        <f>ave_other_primary_care_2014+('2014 inpatient total'!E6*inpatient_norm_fctr_2014+'2014 outpatient total'!E6*outpatient_norm_fctr_2014+'2014 GP and pharma total'!E6)/'2014 population'!E6</f>
        <v>1081.8492306094629</v>
      </c>
      <c r="F6" s="11">
        <f>ave_other_primary_care_2014+('2014 inpatient total'!F6*inpatient_norm_fctr_2014+'2014 outpatient total'!F6*outpatient_norm_fctr_2014+'2014 GP and pharma total'!F6)/'2014 population'!F6</f>
        <v>1055.7421592583296</v>
      </c>
      <c r="G6" s="11">
        <f>ave_other_primary_care_2014+('2014 inpatient total'!G6*inpatient_norm_fctr_2014+'2014 outpatient total'!G6*outpatient_norm_fctr_2014+'2014 GP and pharma total'!G6)/'2014 population'!G6</f>
        <v>1015.7703151210052</v>
      </c>
      <c r="H6" s="11">
        <f>ave_other_primary_care_2014+('2014 inpatient total'!H6*inpatient_norm_fctr_2014+'2014 outpatient total'!H6*outpatient_norm_fctr_2014+'2014 GP and pharma total'!H6)/'2014 population'!H6</f>
        <v>940.83158891311348</v>
      </c>
      <c r="I6" s="96">
        <f>(D6*'2014 population'!D6+'2014 overall results'!E6*'2014 population'!E6+'2014 overall results'!F6*'2014 population'!F6+'2014 overall results'!G6*'2014 population'!G6+'2014 overall results'!H6*'2014 population'!H6)/SUM('2014 population'!D6:H6)</f>
        <v>1071.0022400154473</v>
      </c>
      <c r="J6" s="11">
        <f>ave_other_primary_care_2014+('2014 inpatient total'!J6*inpatient_norm_fctr_2014+'2014 outpatient total'!J6*outpatient_norm_fctr_2014+'2014 GP and pharma total'!J6)/'2014 population'!J6</f>
        <v>1417.9503121314533</v>
      </c>
      <c r="K6" s="11">
        <f>ave_other_primary_care_2014+('2014 inpatient total'!K6*inpatient_norm_fctr_2014+'2014 outpatient total'!K6*outpatient_norm_fctr_2014+'2014 GP and pharma total'!K6)/'2014 population'!K6</f>
        <v>1316.5593020723365</v>
      </c>
      <c r="L6" s="11">
        <f>ave_other_primary_care_2014+('2014 inpatient total'!L6*inpatient_norm_fctr_2014+'2014 outpatient total'!L6*outpatient_norm_fctr_2014+'2014 GP and pharma total'!L6)/'2014 population'!L6</f>
        <v>1208.4245736196433</v>
      </c>
      <c r="M6" s="11">
        <f>ave_other_primary_care_2014+('2014 inpatient total'!M6*inpatient_norm_fctr_2014+'2014 outpatient total'!M6*outpatient_norm_fctr_2014+'2014 GP and pharma total'!M6)/'2014 population'!M6</f>
        <v>1159.8692114967901</v>
      </c>
      <c r="N6" s="11">
        <f>ave_other_primary_care_2014+('2014 inpatient total'!N6*inpatient_norm_fctr_2014+'2014 outpatient total'!N6*outpatient_norm_fctr_2014+'2014 GP and pharma total'!N6)/'2014 population'!N6</f>
        <v>1127.2087519476747</v>
      </c>
      <c r="O6" s="96">
        <f>(J6*'2014 population'!J6+'2014 overall results'!K6*'2014 population'!K6+'2014 overall results'!L6*'2014 population'!L6+'2014 overall results'!M6*'2014 population'!M6+'2014 overall results'!N6*'2014 population'!N6)/SUM('2014 population'!J6:N6)</f>
        <v>1265.1598718881683</v>
      </c>
      <c r="P6" s="2">
        <f>(D6*'2014 population'!D6+'2014 overall results'!J6*'2014 population'!J6)/('2014 population'!D6+'2014 population'!J6)</f>
        <v>1306.2347487163711</v>
      </c>
      <c r="Q6" s="2">
        <f>(E6*'2014 population'!E6+'2014 overall results'!K6*'2014 population'!K6)/('2014 population'!E6+'2014 population'!K6)</f>
        <v>1202.3562101329346</v>
      </c>
      <c r="R6" s="2">
        <f>(F6*'2014 population'!F6+'2014 overall results'!L6*'2014 population'!L6)/('2014 population'!F6+'2014 population'!L6)</f>
        <v>1133.8531407527996</v>
      </c>
      <c r="S6" s="2">
        <f>(G6*'2014 population'!G6+'2014 overall results'!M6*'2014 population'!M6)/('2014 population'!G6+'2014 population'!M6)</f>
        <v>1089.7585111952712</v>
      </c>
      <c r="T6" s="2">
        <f>(H6*'2014 population'!H6+'2014 overall results'!N6*'2014 population'!N6)/('2014 population'!H6+'2014 population'!N6)</f>
        <v>1036.2383462449295</v>
      </c>
      <c r="U6" s="56">
        <f>(I6*SUM('2014 population'!D6:H6)+'2014 overall results'!O6*SUM('2014 population'!J6:N6))/SUM('2014 population'!D6:N6)</f>
        <v>1170.4262467461699</v>
      </c>
      <c r="W6" s="99">
        <f>H6*SUM('2014 population'!D6:H6)+'2014 overall results'!N6*SUM('2014 population'!J6:N6)</f>
        <v>732668737.95069408</v>
      </c>
      <c r="X6" s="1">
        <f>U6*SUM('2014 population'!D6:N6)</f>
        <v>827519446.67946398</v>
      </c>
    </row>
    <row r="7" spans="2:24" x14ac:dyDescent="0.25">
      <c r="B7">
        <v>3</v>
      </c>
      <c r="C7" s="67"/>
      <c r="D7" s="11">
        <f>ave_other_primary_care_2014+('2014 inpatient total'!D7*inpatient_norm_fctr_2014+'2014 outpatient total'!D7*outpatient_norm_fctr_2014+'2014 GP and pharma total'!D7)/'2014 population'!D7</f>
        <v>1100.9855915094499</v>
      </c>
      <c r="E7" s="11">
        <f>ave_other_primary_care_2014+('2014 inpatient total'!E7*inpatient_norm_fctr_2014+'2014 outpatient total'!E7*outpatient_norm_fctr_2014+'2014 GP and pharma total'!E7)/'2014 population'!E7</f>
        <v>1028.9328912464759</v>
      </c>
      <c r="F7" s="11">
        <f>ave_other_primary_care_2014+('2014 inpatient total'!F7*inpatient_norm_fctr_2014+'2014 outpatient total'!F7*outpatient_norm_fctr_2014+'2014 GP and pharma total'!F7)/'2014 population'!F7</f>
        <v>997.88401466656921</v>
      </c>
      <c r="G7" s="11">
        <f>ave_other_primary_care_2014+('2014 inpatient total'!G7*inpatient_norm_fctr_2014+'2014 outpatient total'!G7*outpatient_norm_fctr_2014+'2014 GP and pharma total'!G7)/'2014 population'!G7</f>
        <v>927.19393219123833</v>
      </c>
      <c r="H7" s="11">
        <f>ave_other_primary_care_2014+('2014 inpatient total'!H7*inpatient_norm_fctr_2014+'2014 outpatient total'!H7*outpatient_norm_fctr_2014+'2014 GP and pharma total'!H7)/'2014 population'!H7</f>
        <v>888.40069294474733</v>
      </c>
      <c r="I7" s="96">
        <f>(D7*'2014 population'!D7+'2014 overall results'!E7*'2014 population'!E7+'2014 overall results'!F7*'2014 population'!F7+'2014 overall results'!G7*'2014 population'!G7+'2014 overall results'!H7*'2014 population'!H7)/SUM('2014 population'!D7:H7)</f>
        <v>999.96755901202778</v>
      </c>
      <c r="J7" s="11">
        <f>ave_other_primary_care_2014+('2014 inpatient total'!J7*inpatient_norm_fctr_2014+'2014 outpatient total'!J7*outpatient_norm_fctr_2014+'2014 GP and pharma total'!J7)/'2014 population'!J7</f>
        <v>1348.3163436813277</v>
      </c>
      <c r="K7" s="11">
        <f>ave_other_primary_care_2014+('2014 inpatient total'!K7*inpatient_norm_fctr_2014+'2014 outpatient total'!K7*outpatient_norm_fctr_2014+'2014 GP and pharma total'!K7)/'2014 population'!K7</f>
        <v>1228.3922386691427</v>
      </c>
      <c r="L7" s="11">
        <f>ave_other_primary_care_2014+('2014 inpatient total'!L7*inpatient_norm_fctr_2014+'2014 outpatient total'!L7*outpatient_norm_fctr_2014+'2014 GP and pharma total'!L7)/'2014 population'!L7</f>
        <v>1190.0149416324059</v>
      </c>
      <c r="M7" s="11">
        <f>ave_other_primary_care_2014+('2014 inpatient total'!M7*inpatient_norm_fctr_2014+'2014 outpatient total'!M7*outpatient_norm_fctr_2014+'2014 GP and pharma total'!M7)/'2014 population'!M7</f>
        <v>1117.1262434038806</v>
      </c>
      <c r="N7" s="11">
        <f>ave_other_primary_care_2014+('2014 inpatient total'!N7*inpatient_norm_fctr_2014+'2014 outpatient total'!N7*outpatient_norm_fctr_2014+'2014 GP and pharma total'!N7)/'2014 population'!N7</f>
        <v>1040.7606497826268</v>
      </c>
      <c r="O7" s="96">
        <f>(J7*'2014 population'!J7+'2014 overall results'!K7*'2014 population'!K7+'2014 overall results'!L7*'2014 population'!L7+'2014 overall results'!M7*'2014 population'!M7+'2014 overall results'!N7*'2014 population'!N7)/SUM('2014 population'!J7:N7)</f>
        <v>1200.2928486862922</v>
      </c>
      <c r="P7" s="2">
        <f>(D7*'2014 population'!D7+'2014 overall results'!J7*'2014 population'!J7)/('2014 population'!D7+'2014 population'!J7)</f>
        <v>1227.4713102301967</v>
      </c>
      <c r="Q7" s="2">
        <f>(E7*'2014 population'!E7+'2014 overall results'!K7*'2014 population'!K7)/('2014 population'!E7+'2014 population'!K7)</f>
        <v>1130.9589123006406</v>
      </c>
      <c r="R7" s="2">
        <f>(F7*'2014 population'!F7+'2014 overall results'!L7*'2014 population'!L7)/('2014 population'!F7+'2014 population'!L7)</f>
        <v>1096.4900707280287</v>
      </c>
      <c r="S7" s="2">
        <f>(G7*'2014 population'!G7+'2014 overall results'!M7*'2014 population'!M7)/('2014 population'!G7+'2014 population'!M7)</f>
        <v>1024.3125576979739</v>
      </c>
      <c r="T7" s="2">
        <f>(H7*'2014 population'!H7+'2014 overall results'!N7*'2014 population'!N7)/('2014 population'!H7+'2014 population'!N7)</f>
        <v>966.78727987502941</v>
      </c>
      <c r="U7" s="56">
        <f>(I7*SUM('2014 population'!D7:H7)+'2014 overall results'!O7*SUM('2014 population'!J7:N7))/SUM('2014 population'!D7:N7)</f>
        <v>1102.5898711356865</v>
      </c>
      <c r="W7" s="99">
        <f>H7*SUM('2014 population'!D7:H7)+'2014 overall results'!N7*SUM('2014 population'!J7:N7)</f>
        <v>670820683.7903856</v>
      </c>
      <c r="X7" s="1">
        <f>U7*SUM('2014 population'!D7:N7)</f>
        <v>765315347.68437791</v>
      </c>
    </row>
    <row r="8" spans="2:24" x14ac:dyDescent="0.25">
      <c r="B8">
        <v>4</v>
      </c>
      <c r="C8" s="67"/>
      <c r="D8" s="11">
        <f>ave_other_primary_care_2014+('2014 inpatient total'!D8*inpatient_norm_fctr_2014+'2014 outpatient total'!D8*outpatient_norm_fctr_2014+'2014 GP and pharma total'!D8)/'2014 population'!D8</f>
        <v>1149.9592560569217</v>
      </c>
      <c r="E8" s="11">
        <f>ave_other_primary_care_2014+('2014 inpatient total'!E8*inpatient_norm_fctr_2014+'2014 outpatient total'!E8*outpatient_norm_fctr_2014+'2014 GP and pharma total'!E8)/'2014 population'!E8</f>
        <v>1061.8783881320976</v>
      </c>
      <c r="F8" s="11">
        <f>ave_other_primary_care_2014+('2014 inpatient total'!F8*inpatient_norm_fctr_2014+'2014 outpatient total'!F8*outpatient_norm_fctr_2014+'2014 GP and pharma total'!F8)/'2014 population'!F8</f>
        <v>1042.6195004990716</v>
      </c>
      <c r="G8" s="11">
        <f>ave_other_primary_care_2014+('2014 inpatient total'!G8*inpatient_norm_fctr_2014+'2014 outpatient total'!G8*outpatient_norm_fctr_2014+'2014 GP and pharma total'!G8)/'2014 population'!G8</f>
        <v>967.35086149944618</v>
      </c>
      <c r="H8" s="11">
        <f>ave_other_primary_care_2014+('2014 inpatient total'!H8*inpatient_norm_fctr_2014+'2014 outpatient total'!H8*outpatient_norm_fctr_2014+'2014 GP and pharma total'!H8)/'2014 population'!H8</f>
        <v>919.8460464333815</v>
      </c>
      <c r="I8" s="96">
        <f>(D8*'2014 population'!D8+'2014 overall results'!E8*'2014 population'!E8+'2014 overall results'!F8*'2014 population'!F8+'2014 overall results'!G8*'2014 population'!G8+'2014 overall results'!H8*'2014 population'!H8)/SUM('2014 population'!D8:H8)</f>
        <v>1038.9384965774946</v>
      </c>
      <c r="J8" s="11">
        <f>ave_other_primary_care_2014+('2014 inpatient total'!J8*inpatient_norm_fctr_2014+'2014 outpatient total'!J8*outpatient_norm_fctr_2014+'2014 GP and pharma total'!J8)/'2014 population'!J8</f>
        <v>1364.0682695408091</v>
      </c>
      <c r="K8" s="11">
        <f>ave_other_primary_care_2014+('2014 inpatient total'!K8*inpatient_norm_fctr_2014+'2014 outpatient total'!K8*outpatient_norm_fctr_2014+'2014 GP and pharma total'!K8)/'2014 population'!K8</f>
        <v>1277.7668327937261</v>
      </c>
      <c r="L8" s="11">
        <f>ave_other_primary_care_2014+('2014 inpatient total'!L8*inpatient_norm_fctr_2014+'2014 outpatient total'!L8*outpatient_norm_fctr_2014+'2014 GP and pharma total'!L8)/'2014 population'!L8</f>
        <v>1201.0630289441751</v>
      </c>
      <c r="M8" s="11">
        <f>ave_other_primary_care_2014+('2014 inpatient total'!M8*inpatient_norm_fctr_2014+'2014 outpatient total'!M8*outpatient_norm_fctr_2014+'2014 GP and pharma total'!M8)/'2014 population'!M8</f>
        <v>1143.52735258742</v>
      </c>
      <c r="N8" s="11">
        <f>ave_other_primary_care_2014+('2014 inpatient total'!N8*inpatient_norm_fctr_2014+'2014 outpatient total'!N8*outpatient_norm_fctr_2014+'2014 GP and pharma total'!N8)/'2014 population'!N8</f>
        <v>1071.3664535445766</v>
      </c>
      <c r="O8" s="96">
        <f>(J8*'2014 population'!J8+'2014 overall results'!K8*'2014 population'!K8+'2014 overall results'!L8*'2014 population'!L8+'2014 overall results'!M8*'2014 population'!M8+'2014 overall results'!N8*'2014 population'!N8)/SUM('2014 population'!J8:N8)</f>
        <v>1225.3723917036198</v>
      </c>
      <c r="P8" s="2">
        <f>(D8*'2014 population'!D8+'2014 overall results'!J8*'2014 population'!J8)/('2014 population'!D8+'2014 population'!J8)</f>
        <v>1259.6188317930048</v>
      </c>
      <c r="Q8" s="2">
        <f>(E8*'2014 population'!E8+'2014 overall results'!K8*'2014 population'!K8)/('2014 population'!E8+'2014 population'!K8)</f>
        <v>1172.2636429433837</v>
      </c>
      <c r="R8" s="2">
        <f>(F8*'2014 population'!F8+'2014 overall results'!L8*'2014 population'!L8)/('2014 population'!F8+'2014 population'!L8)</f>
        <v>1123.5418428226635</v>
      </c>
      <c r="S8" s="2">
        <f>(G8*'2014 population'!G8+'2014 overall results'!M8*'2014 population'!M8)/('2014 population'!G8+'2014 population'!M8)</f>
        <v>1057.4091034486362</v>
      </c>
      <c r="T8" s="2">
        <f>(H8*'2014 population'!H8+'2014 overall results'!N8*'2014 population'!N8)/('2014 population'!H8+'2014 population'!N8)</f>
        <v>997.56423960658333</v>
      </c>
      <c r="U8" s="56">
        <f>(I8*SUM('2014 population'!D8:H8)+'2014 overall results'!O8*SUM('2014 population'!J8:N8))/SUM('2014 population'!D8:N8)</f>
        <v>1134.3327902434739</v>
      </c>
      <c r="W8" s="99">
        <f>H8*SUM('2014 population'!D8:H8)+'2014 overall results'!N8*SUM('2014 population'!J8:N8)</f>
        <v>681147859.13459229</v>
      </c>
      <c r="X8" s="1">
        <f>U8*SUM('2014 population'!D8:N8)</f>
        <v>774681235.7688781</v>
      </c>
    </row>
    <row r="9" spans="2:24" x14ac:dyDescent="0.25">
      <c r="B9">
        <v>5</v>
      </c>
      <c r="C9" s="67"/>
      <c r="D9" s="11">
        <f>ave_other_primary_care_2014+('2014 inpatient total'!D9*inpatient_norm_fctr_2014+'2014 outpatient total'!D9*outpatient_norm_fctr_2014+'2014 GP and pharma total'!D9)/'2014 population'!D9</f>
        <v>983.24478499413055</v>
      </c>
      <c r="E9" s="11">
        <f>ave_other_primary_care_2014+('2014 inpatient total'!E9*inpatient_norm_fctr_2014+'2014 outpatient total'!E9*outpatient_norm_fctr_2014+'2014 GP and pharma total'!E9)/'2014 population'!E9</f>
        <v>918.42773509462347</v>
      </c>
      <c r="F9" s="11">
        <f>ave_other_primary_care_2014+('2014 inpatient total'!F9*inpatient_norm_fctr_2014+'2014 outpatient total'!F9*outpatient_norm_fctr_2014+'2014 GP and pharma total'!F9)/'2014 population'!F9</f>
        <v>871.7017755627586</v>
      </c>
      <c r="G9" s="11">
        <f>ave_other_primary_care_2014+('2014 inpatient total'!G9*inpatient_norm_fctr_2014+'2014 outpatient total'!G9*outpatient_norm_fctr_2014+'2014 GP and pharma total'!G9)/'2014 population'!G9</f>
        <v>834.51432430993952</v>
      </c>
      <c r="H9" s="11">
        <f>ave_other_primary_care_2014+('2014 inpatient total'!H9*inpatient_norm_fctr_2014+'2014 outpatient total'!H9*outpatient_norm_fctr_2014+'2014 GP and pharma total'!H9)/'2014 population'!H9</f>
        <v>756.61286084884114</v>
      </c>
      <c r="I9" s="96">
        <f>(D9*'2014 population'!D9+'2014 overall results'!E9*'2014 population'!E9+'2014 overall results'!F9*'2014 population'!F9+'2014 overall results'!G9*'2014 population'!G9+'2014 overall results'!H9*'2014 population'!H9)/SUM('2014 population'!D9:H9)</f>
        <v>882.35784375315802</v>
      </c>
      <c r="J9" s="11">
        <f>ave_other_primary_care_2014+('2014 inpatient total'!J9*inpatient_norm_fctr_2014+'2014 outpatient total'!J9*outpatient_norm_fctr_2014+'2014 GP and pharma total'!J9)/'2014 population'!J9</f>
        <v>1150.5671633622649</v>
      </c>
      <c r="K9" s="11">
        <f>ave_other_primary_care_2014+('2014 inpatient total'!K9*inpatient_norm_fctr_2014+'2014 outpatient total'!K9*outpatient_norm_fctr_2014+'2014 GP and pharma total'!K9)/'2014 population'!K9</f>
        <v>1072.3726769530974</v>
      </c>
      <c r="L9" s="11">
        <f>ave_other_primary_care_2014+('2014 inpatient total'!L9*inpatient_norm_fctr_2014+'2014 outpatient total'!L9*outpatient_norm_fctr_2014+'2014 GP and pharma total'!L9)/'2014 population'!L9</f>
        <v>987.03124315195475</v>
      </c>
      <c r="M9" s="11">
        <f>ave_other_primary_care_2014+('2014 inpatient total'!M9*inpatient_norm_fctr_2014+'2014 outpatient total'!M9*outpatient_norm_fctr_2014+'2014 GP and pharma total'!M9)/'2014 population'!M9</f>
        <v>949.42553133435388</v>
      </c>
      <c r="N9" s="11">
        <f>ave_other_primary_care_2014+('2014 inpatient total'!N9*inpatient_norm_fctr_2014+'2014 outpatient total'!N9*outpatient_norm_fctr_2014+'2014 GP and pharma total'!N9)/'2014 population'!N9</f>
        <v>855.85620897779211</v>
      </c>
      <c r="O9" s="96">
        <f>(J9*'2014 population'!J9+'2014 overall results'!K9*'2014 population'!K9+'2014 overall results'!L9*'2014 population'!L9+'2014 overall results'!M9*'2014 population'!M9+'2014 overall results'!N9*'2014 population'!N9)/SUM('2014 population'!J9:N9)</f>
        <v>1015.7362331616432</v>
      </c>
      <c r="P9" s="2">
        <f>(D9*'2014 population'!D9+'2014 overall results'!J9*'2014 population'!J9)/('2014 population'!D9+'2014 population'!J9)</f>
        <v>1068.8562373826935</v>
      </c>
      <c r="Q9" s="2">
        <f>(E9*'2014 population'!E9+'2014 overall results'!K9*'2014 population'!K9)/('2014 population'!E9+'2014 population'!K9)</f>
        <v>997.02469144675763</v>
      </c>
      <c r="R9" s="2">
        <f>(F9*'2014 population'!F9+'2014 overall results'!L9*'2014 population'!L9)/('2014 population'!F9+'2014 population'!L9)</f>
        <v>930.86246726225738</v>
      </c>
      <c r="S9" s="2">
        <f>(G9*'2014 population'!G9+'2014 overall results'!M9*'2014 population'!M9)/('2014 population'!G9+'2014 population'!M9)</f>
        <v>893.10543698568085</v>
      </c>
      <c r="T9" s="2">
        <f>(H9*'2014 population'!H9+'2014 overall results'!N9*'2014 population'!N9)/('2014 population'!H9+'2014 population'!N9)</f>
        <v>807.51590472460191</v>
      </c>
      <c r="U9" s="56">
        <f>(I9*SUM('2014 population'!D9:H9)+'2014 overall results'!O9*SUM('2014 population'!J9:N9))/SUM('2014 population'!D9:N9)</f>
        <v>950.59147897123796</v>
      </c>
      <c r="W9" s="99">
        <f>H9*SUM('2014 population'!D9:H9)+'2014 overall results'!N9*SUM('2014 population'!J9:N9)</f>
        <v>544141097.30083752</v>
      </c>
      <c r="X9" s="1">
        <f>U9*SUM('2014 population'!D9:N9)</f>
        <v>640656830.80153966</v>
      </c>
    </row>
    <row r="10" spans="2:24" x14ac:dyDescent="0.25">
      <c r="B10">
        <v>6</v>
      </c>
      <c r="C10" s="67"/>
      <c r="D10" s="11">
        <f>ave_other_primary_care_2014+('2014 inpatient total'!D10*inpatient_norm_fctr_2014+'2014 outpatient total'!D10*outpatient_norm_fctr_2014+'2014 GP and pharma total'!D10)/'2014 population'!D10</f>
        <v>982.82325695178747</v>
      </c>
      <c r="E10" s="11">
        <f>ave_other_primary_care_2014+('2014 inpatient total'!E10*inpatient_norm_fctr_2014+'2014 outpatient total'!E10*outpatient_norm_fctr_2014+'2014 GP and pharma total'!E10)/'2014 population'!E10</f>
        <v>906.28799842885894</v>
      </c>
      <c r="F10" s="11">
        <f>ave_other_primary_care_2014+('2014 inpatient total'!F10*inpatient_norm_fctr_2014+'2014 outpatient total'!F10*outpatient_norm_fctr_2014+'2014 GP and pharma total'!F10)/'2014 population'!F10</f>
        <v>840.31634087682471</v>
      </c>
      <c r="G10" s="11">
        <f>ave_other_primary_care_2014+('2014 inpatient total'!G10*inpatient_norm_fctr_2014+'2014 outpatient total'!G10*outpatient_norm_fctr_2014+'2014 GP and pharma total'!G10)/'2014 population'!G10</f>
        <v>797.83745867790742</v>
      </c>
      <c r="H10" s="11">
        <f>ave_other_primary_care_2014+('2014 inpatient total'!H10*inpatient_norm_fctr_2014+'2014 outpatient total'!H10*outpatient_norm_fctr_2014+'2014 GP and pharma total'!H10)/'2014 population'!H10</f>
        <v>743.88157231728985</v>
      </c>
      <c r="I10" s="96">
        <f>(D10*'2014 population'!D10+'2014 overall results'!E10*'2014 population'!E10+'2014 overall results'!F10*'2014 population'!F10+'2014 overall results'!G10*'2014 population'!G10+'2014 overall results'!H10*'2014 population'!H10)/SUM('2014 population'!D10:H10)</f>
        <v>864.03327173964112</v>
      </c>
      <c r="J10" s="11">
        <f>ave_other_primary_care_2014+('2014 inpatient total'!J10*inpatient_norm_fctr_2014+'2014 outpatient total'!J10*outpatient_norm_fctr_2014+'2014 GP and pharma total'!J10)/'2014 population'!J10</f>
        <v>1111.0785828590851</v>
      </c>
      <c r="K10" s="11">
        <f>ave_other_primary_care_2014+('2014 inpatient total'!K10*inpatient_norm_fctr_2014+'2014 outpatient total'!K10*outpatient_norm_fctr_2014+'2014 GP and pharma total'!K10)/'2014 population'!K10</f>
        <v>1032.5012134229164</v>
      </c>
      <c r="L10" s="11">
        <f>ave_other_primary_care_2014+('2014 inpatient total'!L10*inpatient_norm_fctr_2014+'2014 outpatient total'!L10*outpatient_norm_fctr_2014+'2014 GP and pharma total'!L10)/'2014 population'!L10</f>
        <v>959.38571215324885</v>
      </c>
      <c r="M10" s="11">
        <f>ave_other_primary_care_2014+('2014 inpatient total'!M10*inpatient_norm_fctr_2014+'2014 outpatient total'!M10*outpatient_norm_fctr_2014+'2014 GP and pharma total'!M10)/'2014 population'!M10</f>
        <v>918.46591819750552</v>
      </c>
      <c r="N10" s="11">
        <f>ave_other_primary_care_2014+('2014 inpatient total'!N10*inpatient_norm_fctr_2014+'2014 outpatient total'!N10*outpatient_norm_fctr_2014+'2014 GP and pharma total'!N10)/'2014 population'!N10</f>
        <v>830.85423013038064</v>
      </c>
      <c r="O10" s="96">
        <f>(J10*'2014 population'!J10+'2014 overall results'!K10*'2014 population'!K10+'2014 overall results'!L10*'2014 population'!L10+'2014 overall results'!M10*'2014 population'!M10+'2014 overall results'!N10*'2014 population'!N10)/SUM('2014 population'!J10:N10)</f>
        <v>981.06737486705345</v>
      </c>
      <c r="P10" s="2">
        <f>(D10*'2014 population'!D10+'2014 overall results'!J10*'2014 population'!J10)/('2014 population'!D10+'2014 population'!J10)</f>
        <v>1048.5130864299326</v>
      </c>
      <c r="Q10" s="2">
        <f>(E10*'2014 population'!E10+'2014 overall results'!K10*'2014 population'!K10)/('2014 population'!E10+'2014 population'!K10)</f>
        <v>970.83702988972709</v>
      </c>
      <c r="R10" s="2">
        <f>(F10*'2014 population'!F10+'2014 overall results'!L10*'2014 population'!L10)/('2014 population'!F10+'2014 population'!L10)</f>
        <v>901.15926781567532</v>
      </c>
      <c r="S10" s="2">
        <f>(G10*'2014 population'!G10+'2014 overall results'!M10*'2014 population'!M10)/('2014 population'!G10+'2014 population'!M10)</f>
        <v>859.72988442161</v>
      </c>
      <c r="T10" s="2">
        <f>(H10*'2014 population'!H10+'2014 overall results'!N10*'2014 population'!N10)/('2014 population'!H10+'2014 population'!N10)</f>
        <v>788.54768696352437</v>
      </c>
      <c r="U10" s="56">
        <f>(I10*SUM('2014 population'!D10:H10)+'2014 overall results'!O10*SUM('2014 population'!J10:N10))/SUM('2014 population'!D10:N10)</f>
        <v>923.98017664636973</v>
      </c>
      <c r="W10" s="99">
        <f>H10*SUM('2014 population'!D10:H10)+'2014 overall results'!N10*SUM('2014 population'!J10:N10)</f>
        <v>535852834.69142449</v>
      </c>
      <c r="X10" s="1">
        <f>U10*SUM('2014 population'!D10:N10)</f>
        <v>627978507.15682197</v>
      </c>
    </row>
    <row r="11" spans="2:24" x14ac:dyDescent="0.25">
      <c r="B11">
        <v>7</v>
      </c>
      <c r="C11" s="67"/>
      <c r="D11" s="11">
        <f>ave_other_primary_care_2014+('2014 inpatient total'!D11*inpatient_norm_fctr_2014+'2014 outpatient total'!D11*outpatient_norm_fctr_2014+'2014 GP and pharma total'!D11)/'2014 population'!D11</f>
        <v>891.34782737166324</v>
      </c>
      <c r="E11" s="11">
        <f>ave_other_primary_care_2014+('2014 inpatient total'!E11*inpatient_norm_fctr_2014+'2014 outpatient total'!E11*outpatient_norm_fctr_2014+'2014 GP and pharma total'!E11)/'2014 population'!E11</f>
        <v>829.20403959908322</v>
      </c>
      <c r="F11" s="11">
        <f>ave_other_primary_care_2014+('2014 inpatient total'!F11*inpatient_norm_fctr_2014+'2014 outpatient total'!F11*outpatient_norm_fctr_2014+'2014 GP and pharma total'!F11)/'2014 population'!F11</f>
        <v>757.37216126976216</v>
      </c>
      <c r="G11" s="11">
        <f>ave_other_primary_care_2014+('2014 inpatient total'!G11*inpatient_norm_fctr_2014+'2014 outpatient total'!G11*outpatient_norm_fctr_2014+'2014 GP and pharma total'!G11)/'2014 population'!G11</f>
        <v>728.33671945067738</v>
      </c>
      <c r="H11" s="11">
        <f>ave_other_primary_care_2014+('2014 inpatient total'!H11*inpatient_norm_fctr_2014+'2014 outpatient total'!H11*outpatient_norm_fctr_2014+'2014 GP and pharma total'!H11)/'2014 population'!H11</f>
        <v>664.29233495290157</v>
      </c>
      <c r="I11" s="96">
        <f>(D11*'2014 population'!D11+'2014 overall results'!E11*'2014 population'!E11+'2014 overall results'!F11*'2014 population'!F11+'2014 overall results'!G11*'2014 population'!G11+'2014 overall results'!H11*'2014 population'!H11)/SUM('2014 population'!D11:H11)</f>
        <v>781.90036814818484</v>
      </c>
      <c r="J11" s="11">
        <f>ave_other_primary_care_2014+('2014 inpatient total'!J11*inpatient_norm_fctr_2014+'2014 outpatient total'!J11*outpatient_norm_fctr_2014+'2014 GP and pharma total'!J11)/'2014 population'!J11</f>
        <v>1025.5434763750889</v>
      </c>
      <c r="K11" s="11">
        <f>ave_other_primary_care_2014+('2014 inpatient total'!K11*inpatient_norm_fctr_2014+'2014 outpatient total'!K11*outpatient_norm_fctr_2014+'2014 GP and pharma total'!K11)/'2014 population'!K11</f>
        <v>963.6206022369372</v>
      </c>
      <c r="L11" s="11">
        <f>ave_other_primary_care_2014+('2014 inpatient total'!L11*inpatient_norm_fctr_2014+'2014 outpatient total'!L11*outpatient_norm_fctr_2014+'2014 GP and pharma total'!L11)/'2014 population'!L11</f>
        <v>862.81813299910925</v>
      </c>
      <c r="M11" s="11">
        <f>ave_other_primary_care_2014+('2014 inpatient total'!M11*inpatient_norm_fctr_2014+'2014 outpatient total'!M11*outpatient_norm_fctr_2014+'2014 GP and pharma total'!M11)/'2014 population'!M11</f>
        <v>802.30377604266187</v>
      </c>
      <c r="N11" s="11">
        <f>ave_other_primary_care_2014+('2014 inpatient total'!N11*inpatient_norm_fctr_2014+'2014 outpatient total'!N11*outpatient_norm_fctr_2014+'2014 GP and pharma total'!N11)/'2014 population'!N11</f>
        <v>741.50604857240512</v>
      </c>
      <c r="O11" s="96">
        <f>(J11*'2014 population'!J11+'2014 overall results'!K11*'2014 population'!K11+'2014 overall results'!L11*'2014 population'!L11+'2014 overall results'!M11*'2014 population'!M11+'2014 overall results'!N11*'2014 population'!N11)/SUM('2014 population'!J11:N11)</f>
        <v>889.47940409535317</v>
      </c>
      <c r="P11" s="2">
        <f>(D11*'2014 population'!D11+'2014 overall results'!J11*'2014 population'!J11)/('2014 population'!D11+'2014 population'!J11)</f>
        <v>960.33495157427069</v>
      </c>
      <c r="Q11" s="2">
        <f>(E11*'2014 population'!E11+'2014 overall results'!K11*'2014 population'!K11)/('2014 population'!E11+'2014 population'!K11)</f>
        <v>897.9541468353251</v>
      </c>
      <c r="R11" s="2">
        <f>(F11*'2014 population'!F11+'2014 overall results'!L11*'2014 population'!L11)/('2014 population'!F11+'2014 population'!L11)</f>
        <v>811.33373381335321</v>
      </c>
      <c r="S11" s="2">
        <f>(G11*'2014 population'!G11+'2014 overall results'!M11*'2014 population'!M11)/('2014 population'!G11+'2014 population'!M11)</f>
        <v>766.29697503410887</v>
      </c>
      <c r="T11" s="2">
        <f>(H11*'2014 population'!H11+'2014 overall results'!N11*'2014 population'!N11)/('2014 population'!H11+'2014 population'!N11)</f>
        <v>703.83196273259455</v>
      </c>
      <c r="U11" s="56">
        <f>(I11*SUM('2014 population'!D11:H11)+'2014 overall results'!O11*SUM('2014 population'!J11:N11))/SUM('2014 population'!D11:N11)</f>
        <v>837.04340658061074</v>
      </c>
      <c r="W11" s="99">
        <f>H11*SUM('2014 population'!D11:H11)+'2014 overall results'!N11*SUM('2014 population'!J11:N11)</f>
        <v>462994862.6483202</v>
      </c>
      <c r="X11" s="1">
        <f>U11*SUM('2014 population'!D11:N11)</f>
        <v>550593760.15422046</v>
      </c>
    </row>
    <row r="12" spans="2:24" x14ac:dyDescent="0.25">
      <c r="B12">
        <v>8</v>
      </c>
      <c r="C12" s="67"/>
      <c r="D12" s="11">
        <f>ave_other_primary_care_2014+('2014 inpatient total'!D12*inpatient_norm_fctr_2014+'2014 outpatient total'!D12*outpatient_norm_fctr_2014+'2014 GP and pharma total'!D12)/'2014 population'!D12</f>
        <v>844.19514356828336</v>
      </c>
      <c r="E12" s="11">
        <f>ave_other_primary_care_2014+('2014 inpatient total'!E12*inpatient_norm_fctr_2014+'2014 outpatient total'!E12*outpatient_norm_fctr_2014+'2014 GP and pharma total'!E12)/'2014 population'!E12</f>
        <v>783.89930035753071</v>
      </c>
      <c r="F12" s="11">
        <f>ave_other_primary_care_2014+('2014 inpatient total'!F12*inpatient_norm_fctr_2014+'2014 outpatient total'!F12*outpatient_norm_fctr_2014+'2014 GP and pharma total'!F12)/'2014 population'!F12</f>
        <v>726.15362886059495</v>
      </c>
      <c r="G12" s="11">
        <f>ave_other_primary_care_2014+('2014 inpatient total'!G12*inpatient_norm_fctr_2014+'2014 outpatient total'!G12*outpatient_norm_fctr_2014+'2014 GP and pharma total'!G12)/'2014 population'!G12</f>
        <v>671.13952753068372</v>
      </c>
      <c r="H12" s="11">
        <f>ave_other_primary_care_2014+('2014 inpatient total'!H12*inpatient_norm_fctr_2014+'2014 outpatient total'!H12*outpatient_norm_fctr_2014+'2014 GP and pharma total'!H12)/'2014 population'!H12</f>
        <v>649.32896842737966</v>
      </c>
      <c r="I12" s="96">
        <f>(D12*'2014 population'!D12+'2014 overall results'!E12*'2014 population'!E12+'2014 overall results'!F12*'2014 population'!F12+'2014 overall results'!G12*'2014 population'!G12+'2014 overall results'!H12*'2014 population'!H12)/SUM('2014 population'!D12:H12)</f>
        <v>741.94762395158</v>
      </c>
      <c r="J12" s="11">
        <f>ave_other_primary_care_2014+('2014 inpatient total'!J12*inpatient_norm_fctr_2014+'2014 outpatient total'!J12*outpatient_norm_fctr_2014+'2014 GP and pharma total'!J12)/'2014 population'!J12</f>
        <v>949.38330071867813</v>
      </c>
      <c r="K12" s="11">
        <f>ave_other_primary_care_2014+('2014 inpatient total'!K12*inpatient_norm_fctr_2014+'2014 outpatient total'!K12*outpatient_norm_fctr_2014+'2014 GP and pharma total'!K12)/'2014 population'!K12</f>
        <v>886.82734254448985</v>
      </c>
      <c r="L12" s="11">
        <f>ave_other_primary_care_2014+('2014 inpatient total'!L12*inpatient_norm_fctr_2014+'2014 outpatient total'!L12*outpatient_norm_fctr_2014+'2014 GP and pharma total'!L12)/'2014 population'!L12</f>
        <v>818.68939559708713</v>
      </c>
      <c r="M12" s="11">
        <f>ave_other_primary_care_2014+('2014 inpatient total'!M12*inpatient_norm_fctr_2014+'2014 outpatient total'!M12*outpatient_norm_fctr_2014+'2014 GP and pharma total'!M12)/'2014 population'!M12</f>
        <v>751.84433515381215</v>
      </c>
      <c r="N12" s="11">
        <f>ave_other_primary_care_2014+('2014 inpatient total'!N12*inpatient_norm_fctr_2014+'2014 outpatient total'!N12*outpatient_norm_fctr_2014+'2014 GP and pharma total'!N12)/'2014 population'!N12</f>
        <v>693.89670278003405</v>
      </c>
      <c r="O12" s="96">
        <f>(J12*'2014 population'!J12+'2014 overall results'!K12*'2014 population'!K12+'2014 overall results'!L12*'2014 population'!L12+'2014 overall results'!M12*'2014 population'!M12+'2014 overall results'!N12*'2014 population'!N12)/SUM('2014 population'!J12:N12)</f>
        <v>828.10783945916239</v>
      </c>
      <c r="P12" s="2">
        <f>(D12*'2014 population'!D12+'2014 overall results'!J12*'2014 population'!J12)/('2014 population'!D12+'2014 population'!J12)</f>
        <v>897.8390661001074</v>
      </c>
      <c r="Q12" s="2">
        <f>(E12*'2014 population'!E12+'2014 overall results'!K12*'2014 population'!K12)/('2014 population'!E12+'2014 population'!K12)</f>
        <v>836.58135347646146</v>
      </c>
      <c r="R12" s="2">
        <f>(F12*'2014 population'!F12+'2014 overall results'!L12*'2014 population'!L12)/('2014 population'!F12+'2014 population'!L12)</f>
        <v>773.51396843546934</v>
      </c>
      <c r="S12" s="2">
        <f>(G12*'2014 population'!G12+'2014 overall results'!M12*'2014 population'!M12)/('2014 population'!G12+'2014 population'!M12)</f>
        <v>712.48710793347095</v>
      </c>
      <c r="T12" s="2">
        <f>(H12*'2014 population'!H12+'2014 overall results'!N12*'2014 population'!N12)/('2014 population'!H12+'2014 population'!N12)</f>
        <v>672.15930250338874</v>
      </c>
      <c r="U12" s="56">
        <f>(I12*SUM('2014 population'!D12:H12)+'2014 overall results'!O12*SUM('2014 population'!J12:N12))/SUM('2014 population'!D12:N12)</f>
        <v>786.02302938620596</v>
      </c>
      <c r="W12" s="99">
        <f>H12*SUM('2014 population'!D12:H12)+'2014 overall results'!N12*SUM('2014 population'!J12:N12)</f>
        <v>433036398.24716902</v>
      </c>
      <c r="X12" s="1">
        <f>U12*SUM('2014 population'!D12:N12)</f>
        <v>506416559.30385661</v>
      </c>
    </row>
    <row r="13" spans="2:24" x14ac:dyDescent="0.25">
      <c r="B13">
        <v>9</v>
      </c>
      <c r="C13" s="67"/>
      <c r="D13" s="11">
        <f>ave_other_primary_care_2014+('2014 inpatient total'!D13*inpatient_norm_fctr_2014+'2014 outpatient total'!D13*outpatient_norm_fctr_2014+'2014 GP and pharma total'!D13)/'2014 population'!D13</f>
        <v>821.7728020925789</v>
      </c>
      <c r="E13" s="11">
        <f>ave_other_primary_care_2014+('2014 inpatient total'!E13*inpatient_norm_fctr_2014+'2014 outpatient total'!E13*outpatient_norm_fctr_2014+'2014 GP and pharma total'!E13)/'2014 population'!E13</f>
        <v>782.50445826648377</v>
      </c>
      <c r="F13" s="11">
        <f>ave_other_primary_care_2014+('2014 inpatient total'!F13*inpatient_norm_fctr_2014+'2014 outpatient total'!F13*outpatient_norm_fctr_2014+'2014 GP and pharma total'!F13)/'2014 population'!F13</f>
        <v>685.61802442937301</v>
      </c>
      <c r="G13" s="11">
        <f>ave_other_primary_care_2014+('2014 inpatient total'!G13*inpatient_norm_fctr_2014+'2014 outpatient total'!G13*outpatient_norm_fctr_2014+'2014 GP and pharma total'!G13)/'2014 population'!G13</f>
        <v>641.68819733375335</v>
      </c>
      <c r="H13" s="11">
        <f>ave_other_primary_care_2014+('2014 inpatient total'!H13*inpatient_norm_fctr_2014+'2014 outpatient total'!H13*outpatient_norm_fctr_2014+'2014 GP and pharma total'!H13)/'2014 population'!H13</f>
        <v>624.86000119634718</v>
      </c>
      <c r="I13" s="96">
        <f>(D13*'2014 population'!D13+'2014 overall results'!E13*'2014 population'!E13+'2014 overall results'!F13*'2014 population'!F13+'2014 overall results'!G13*'2014 population'!G13+'2014 overall results'!H13*'2014 population'!H13)/SUM('2014 population'!D13:H13)</f>
        <v>717.69657898966739</v>
      </c>
      <c r="J13" s="11">
        <f>ave_other_primary_care_2014+('2014 inpatient total'!J13*inpatient_norm_fctr_2014+'2014 outpatient total'!J13*outpatient_norm_fctr_2014+'2014 GP and pharma total'!J13)/'2014 population'!J13</f>
        <v>942.01558544905129</v>
      </c>
      <c r="K13" s="11">
        <f>ave_other_primary_care_2014+('2014 inpatient total'!K13*inpatient_norm_fctr_2014+'2014 outpatient total'!K13*outpatient_norm_fctr_2014+'2014 GP and pharma total'!K13)/'2014 population'!K13</f>
        <v>836.22250853500668</v>
      </c>
      <c r="L13" s="11">
        <f>ave_other_primary_care_2014+('2014 inpatient total'!L13*inpatient_norm_fctr_2014+'2014 outpatient total'!L13*outpatient_norm_fctr_2014+'2014 GP and pharma total'!L13)/'2014 population'!L13</f>
        <v>778.86483704514592</v>
      </c>
      <c r="M13" s="11">
        <f>ave_other_primary_care_2014+('2014 inpatient total'!M13*inpatient_norm_fctr_2014+'2014 outpatient total'!M13*outpatient_norm_fctr_2014+'2014 GP and pharma total'!M13)/'2014 population'!M13</f>
        <v>702.23481954407623</v>
      </c>
      <c r="N13" s="11">
        <f>ave_other_primary_care_2014+('2014 inpatient total'!N13*inpatient_norm_fctr_2014+'2014 outpatient total'!N13*outpatient_norm_fctr_2014+'2014 GP and pharma total'!N13)/'2014 population'!N13</f>
        <v>676.92598390093769</v>
      </c>
      <c r="O13" s="96">
        <f>(J13*'2014 population'!J13+'2014 overall results'!K13*'2014 population'!K13+'2014 overall results'!L13*'2014 population'!L13+'2014 overall results'!M13*'2014 population'!M13+'2014 overall results'!N13*'2014 population'!N13)/SUM('2014 population'!J13:N13)</f>
        <v>795.06925728529347</v>
      </c>
      <c r="P13" s="2">
        <f>(D13*'2014 population'!D13+'2014 overall results'!J13*'2014 population'!J13)/('2014 population'!D13+'2014 population'!J13)</f>
        <v>883.05811358546805</v>
      </c>
      <c r="Q13" s="2">
        <f>(E13*'2014 population'!E13+'2014 overall results'!K13*'2014 population'!K13)/('2014 population'!E13+'2014 population'!K13)</f>
        <v>810.01218892023689</v>
      </c>
      <c r="R13" s="2">
        <f>(F13*'2014 population'!F13+'2014 overall results'!L13*'2014 population'!L13)/('2014 population'!F13+'2014 population'!L13)</f>
        <v>733.23190162508649</v>
      </c>
      <c r="S13" s="2">
        <f>(G13*'2014 population'!G13+'2014 overall results'!M13*'2014 population'!M13)/('2014 population'!G13+'2014 population'!M13)</f>
        <v>672.67346131895499</v>
      </c>
      <c r="T13" s="2">
        <f>(H13*'2014 population'!H13+'2014 overall results'!N13*'2014 population'!N13)/('2014 population'!H13+'2014 population'!N13)</f>
        <v>651.62846121946188</v>
      </c>
      <c r="U13" s="56">
        <f>(I13*SUM('2014 population'!D13:H13)+'2014 overall results'!O13*SUM('2014 population'!J13:N13))/SUM('2014 population'!D13:N13)</f>
        <v>757.27877823443134</v>
      </c>
      <c r="W13" s="99">
        <f>H13*SUM('2014 population'!D13:H13)+'2014 overall results'!N13*SUM('2014 population'!J13:N13)</f>
        <v>401779438.33322757</v>
      </c>
      <c r="X13" s="1">
        <f>U13*SUM('2014 population'!D13:N13)</f>
        <v>467016094.37350851</v>
      </c>
    </row>
    <row r="14" spans="2:24" x14ac:dyDescent="0.25">
      <c r="B14">
        <v>10</v>
      </c>
      <c r="C14" s="67"/>
      <c r="D14" s="11">
        <f>ave_other_primary_care_2014+('2014 inpatient total'!D14*inpatient_norm_fctr_2014+'2014 outpatient total'!D14*outpatient_norm_fctr_2014+'2014 GP and pharma total'!D14)/'2014 population'!D14</f>
        <v>831.25261093469805</v>
      </c>
      <c r="E14" s="11">
        <f>ave_other_primary_care_2014+('2014 inpatient total'!E14*inpatient_norm_fctr_2014+'2014 outpatient total'!E14*outpatient_norm_fctr_2014+'2014 GP and pharma total'!E14)/'2014 population'!E14</f>
        <v>762.39145156586062</v>
      </c>
      <c r="F14" s="11">
        <f>ave_other_primary_care_2014+('2014 inpatient total'!F14*inpatient_norm_fctr_2014+'2014 outpatient total'!F14*outpatient_norm_fctr_2014+'2014 GP and pharma total'!F14)/'2014 population'!F14</f>
        <v>736.41188603845978</v>
      </c>
      <c r="G14" s="11">
        <f>ave_other_primary_care_2014+('2014 inpatient total'!G14*inpatient_norm_fctr_2014+'2014 outpatient total'!G14*outpatient_norm_fctr_2014+'2014 GP and pharma total'!G14)/'2014 population'!G14</f>
        <v>656.826699009545</v>
      </c>
      <c r="H14" s="11">
        <f>ave_other_primary_care_2014+('2014 inpatient total'!H14*inpatient_norm_fctr_2014+'2014 outpatient total'!H14*outpatient_norm_fctr_2014+'2014 GP and pharma total'!H14)/'2014 population'!H14</f>
        <v>607.34340576837383</v>
      </c>
      <c r="I14" s="96">
        <f>(D14*'2014 population'!D14+'2014 overall results'!E14*'2014 population'!E14+'2014 overall results'!F14*'2014 population'!F14+'2014 overall results'!G14*'2014 population'!G14+'2014 overall results'!H14*'2014 population'!H14)/SUM('2014 population'!D14:H14)</f>
        <v>723.18966199469594</v>
      </c>
      <c r="J14" s="11">
        <f>ave_other_primary_care_2014+('2014 inpatient total'!J14*inpatient_norm_fctr_2014+'2014 outpatient total'!J14*outpatient_norm_fctr_2014+'2014 GP and pharma total'!J14)/'2014 population'!J14</f>
        <v>930.70648424046897</v>
      </c>
      <c r="K14" s="11">
        <f>ave_other_primary_care_2014+('2014 inpatient total'!K14*inpatient_norm_fctr_2014+'2014 outpatient total'!K14*outpatient_norm_fctr_2014+'2014 GP and pharma total'!K14)/'2014 population'!K14</f>
        <v>850.60588823676756</v>
      </c>
      <c r="L14" s="11">
        <f>ave_other_primary_care_2014+('2014 inpatient total'!L14*inpatient_norm_fctr_2014+'2014 outpatient total'!L14*outpatient_norm_fctr_2014+'2014 GP and pharma total'!L14)/'2014 population'!L14</f>
        <v>746.423225877498</v>
      </c>
      <c r="M14" s="11">
        <f>ave_other_primary_care_2014+('2014 inpatient total'!M14*inpatient_norm_fctr_2014+'2014 outpatient total'!M14*outpatient_norm_fctr_2014+'2014 GP and pharma total'!M14)/'2014 population'!M14</f>
        <v>697.08386445654673</v>
      </c>
      <c r="N14" s="11">
        <f>ave_other_primary_care_2014+('2014 inpatient total'!N14*inpatient_norm_fctr_2014+'2014 outpatient total'!N14*outpatient_norm_fctr_2014+'2014 GP and pharma total'!N14)/'2014 population'!N14</f>
        <v>649.04106410506688</v>
      </c>
      <c r="O14" s="96">
        <f>(J14*'2014 population'!J14+'2014 overall results'!K14*'2014 population'!K14+'2014 overall results'!L14*'2014 population'!L14+'2014 overall results'!M14*'2014 population'!M14+'2014 overall results'!N14*'2014 population'!N14)/SUM('2014 population'!J14:N14)</f>
        <v>780.98739424459995</v>
      </c>
      <c r="P14" s="2">
        <f>(D14*'2014 population'!D14+'2014 overall results'!J14*'2014 population'!J14)/('2014 population'!D14+'2014 population'!J14)</f>
        <v>881.93045559190455</v>
      </c>
      <c r="Q14" s="2">
        <f>(E14*'2014 population'!E14+'2014 overall results'!K14*'2014 population'!K14)/('2014 population'!E14+'2014 population'!K14)</f>
        <v>807.53528760057384</v>
      </c>
      <c r="R14" s="2">
        <f>(F14*'2014 population'!F14+'2014 overall results'!L14*'2014 population'!L14)/('2014 population'!F14+'2014 population'!L14)</f>
        <v>741.53440767143707</v>
      </c>
      <c r="S14" s="2">
        <f>(G14*'2014 population'!G14+'2014 overall results'!M14*'2014 population'!M14)/('2014 population'!G14+'2014 population'!M14)</f>
        <v>677.4591310296654</v>
      </c>
      <c r="T14" s="2">
        <f>(H14*'2014 population'!H14+'2014 overall results'!N14*'2014 population'!N14)/('2014 population'!H14+'2014 population'!N14)</f>
        <v>628.71522742584523</v>
      </c>
      <c r="U14" s="56">
        <f>(I14*SUM('2014 population'!D14:H14)+'2014 overall results'!O14*SUM('2014 population'!J14:N14))/SUM('2014 population'!D14:N14)</f>
        <v>752.75483621465946</v>
      </c>
      <c r="W14" s="99">
        <f>H14*SUM('2014 population'!D14:H14)+'2014 overall results'!N14*SUM('2014 population'!J14:N14)</f>
        <v>380941222.79104197</v>
      </c>
      <c r="X14" s="1">
        <f>U14*SUM('2014 population'!D14:N14)</f>
        <v>456128029.23009181</v>
      </c>
    </row>
    <row r="15" spans="2:24" x14ac:dyDescent="0.25">
      <c r="B15">
        <v>11</v>
      </c>
      <c r="C15" s="67"/>
      <c r="D15" s="11">
        <f>ave_other_primary_care_2014+('2014 inpatient total'!D15*inpatient_norm_fctr_2014+'2014 outpatient total'!D15*outpatient_norm_fctr_2014+'2014 GP and pharma total'!D15)/'2014 population'!D15</f>
        <v>845.31306022111949</v>
      </c>
      <c r="E15" s="11">
        <f>ave_other_primary_care_2014+('2014 inpatient total'!E15*inpatient_norm_fctr_2014+'2014 outpatient total'!E15*outpatient_norm_fctr_2014+'2014 GP and pharma total'!E15)/'2014 population'!E15</f>
        <v>810.29856826988862</v>
      </c>
      <c r="F15" s="11">
        <f>ave_other_primary_care_2014+('2014 inpatient total'!F15*inpatient_norm_fctr_2014+'2014 outpatient total'!F15*outpatient_norm_fctr_2014+'2014 GP and pharma total'!F15)/'2014 population'!F15</f>
        <v>727.35470291145953</v>
      </c>
      <c r="G15" s="11">
        <f>ave_other_primary_care_2014+('2014 inpatient total'!G15*inpatient_norm_fctr_2014+'2014 outpatient total'!G15*outpatient_norm_fctr_2014+'2014 GP and pharma total'!G15)/'2014 population'!G15</f>
        <v>673.28073273807934</v>
      </c>
      <c r="H15" s="11">
        <f>ave_other_primary_care_2014+('2014 inpatient total'!H15*inpatient_norm_fctr_2014+'2014 outpatient total'!H15*outpatient_norm_fctr_2014+'2014 GP and pharma total'!H15)/'2014 population'!H15</f>
        <v>642.03014773176187</v>
      </c>
      <c r="I15" s="96">
        <f>(D15*'2014 population'!D15+'2014 overall results'!E15*'2014 population'!E15+'2014 overall results'!F15*'2014 population'!F15+'2014 overall results'!G15*'2014 population'!G15+'2014 overall results'!H15*'2014 population'!H15)/SUM('2014 population'!D15:H15)</f>
        <v>743.72932269566115</v>
      </c>
      <c r="J15" s="11">
        <f>ave_other_primary_care_2014+('2014 inpatient total'!J15*inpatient_norm_fctr_2014+'2014 outpatient total'!J15*outpatient_norm_fctr_2014+'2014 GP and pharma total'!J15)/'2014 population'!J15</f>
        <v>929.47000042464481</v>
      </c>
      <c r="K15" s="11">
        <f>ave_other_primary_care_2014+('2014 inpatient total'!K15*inpatient_norm_fctr_2014+'2014 outpatient total'!K15*outpatient_norm_fctr_2014+'2014 GP and pharma total'!K15)/'2014 population'!K15</f>
        <v>848.49971592025543</v>
      </c>
      <c r="L15" s="11">
        <f>ave_other_primary_care_2014+('2014 inpatient total'!L15*inpatient_norm_fctr_2014+'2014 outpatient total'!L15*outpatient_norm_fctr_2014+'2014 GP and pharma total'!L15)/'2014 population'!L15</f>
        <v>784.15433675284646</v>
      </c>
      <c r="M15" s="11">
        <f>ave_other_primary_care_2014+('2014 inpatient total'!M15*inpatient_norm_fctr_2014+'2014 outpatient total'!M15*outpatient_norm_fctr_2014+'2014 GP and pharma total'!M15)/'2014 population'!M15</f>
        <v>716.26134681619612</v>
      </c>
      <c r="N15" s="11">
        <f>ave_other_primary_care_2014+('2014 inpatient total'!N15*inpatient_norm_fctr_2014+'2014 outpatient total'!N15*outpatient_norm_fctr_2014+'2014 GP and pharma total'!N15)/'2014 population'!N15</f>
        <v>680.32909145454914</v>
      </c>
      <c r="O15" s="96">
        <f>(J15*'2014 population'!J15+'2014 overall results'!K15*'2014 population'!K15+'2014 overall results'!L15*'2014 population'!L15+'2014 overall results'!M15*'2014 population'!M15+'2014 overall results'!N15*'2014 population'!N15)/SUM('2014 population'!J15:N15)</f>
        <v>796.59357727948043</v>
      </c>
      <c r="P15" s="2">
        <f>(D15*'2014 population'!D15+'2014 overall results'!J15*'2014 population'!J15)/('2014 population'!D15+'2014 population'!J15)</f>
        <v>888.32874988783738</v>
      </c>
      <c r="Q15" s="2">
        <f>(E15*'2014 population'!E15+'2014 overall results'!K15*'2014 population'!K15)/('2014 population'!E15+'2014 population'!K15)</f>
        <v>829.86538975576184</v>
      </c>
      <c r="R15" s="2">
        <f>(F15*'2014 population'!F15+'2014 overall results'!L15*'2014 population'!L15)/('2014 population'!F15+'2014 population'!L15)</f>
        <v>756.46956191800621</v>
      </c>
      <c r="S15" s="2">
        <f>(G15*'2014 population'!G15+'2014 overall results'!M15*'2014 population'!M15)/('2014 population'!G15+'2014 population'!M15)</f>
        <v>695.27248551037985</v>
      </c>
      <c r="T15" s="2">
        <f>(H15*'2014 population'!H15+'2014 overall results'!N15*'2014 population'!N15)/('2014 population'!H15+'2014 population'!N15)</f>
        <v>661.74345460485517</v>
      </c>
      <c r="U15" s="56">
        <f>(I15*SUM('2014 population'!D15:H15)+'2014 overall results'!O15*SUM('2014 population'!J15:N15))/SUM('2014 population'!D15:N15)</f>
        <v>770.81894771069676</v>
      </c>
      <c r="W15" s="99">
        <f>H15*SUM('2014 population'!D15:H15)+'2014 overall results'!N15*SUM('2014 population'!J15:N15)</f>
        <v>389280653.45098734</v>
      </c>
      <c r="X15" s="1">
        <f>U15*SUM('2014 population'!D15:N15)</f>
        <v>453505932.15295446</v>
      </c>
    </row>
    <row r="16" spans="2:24" x14ac:dyDescent="0.25">
      <c r="B16">
        <v>12</v>
      </c>
      <c r="C16" s="67"/>
      <c r="D16" s="11">
        <f>ave_other_primary_care_2014+('2014 inpatient total'!D16*inpatient_norm_fctr_2014+'2014 outpatient total'!D16*outpatient_norm_fctr_2014+'2014 GP and pharma total'!D16)/'2014 population'!D16</f>
        <v>860.67980829206249</v>
      </c>
      <c r="E16" s="11">
        <f>ave_other_primary_care_2014+('2014 inpatient total'!E16*inpatient_norm_fctr_2014+'2014 outpatient total'!E16*outpatient_norm_fctr_2014+'2014 GP and pharma total'!E16)/'2014 population'!E16</f>
        <v>828.61242678169185</v>
      </c>
      <c r="F16" s="11">
        <f>ave_other_primary_care_2014+('2014 inpatient total'!F16*inpatient_norm_fctr_2014+'2014 outpatient total'!F16*outpatient_norm_fctr_2014+'2014 GP and pharma total'!F16)/'2014 population'!F16</f>
        <v>761.97169549765272</v>
      </c>
      <c r="G16" s="11">
        <f>ave_other_primary_care_2014+('2014 inpatient total'!G16*inpatient_norm_fctr_2014+'2014 outpatient total'!G16*outpatient_norm_fctr_2014+'2014 GP and pharma total'!G16)/'2014 population'!G16</f>
        <v>738.15466485532636</v>
      </c>
      <c r="H16" s="11">
        <f>ave_other_primary_care_2014+('2014 inpatient total'!H16*inpatient_norm_fctr_2014+'2014 outpatient total'!H16*outpatient_norm_fctr_2014+'2014 GP and pharma total'!H16)/'2014 population'!H16</f>
        <v>687.98290785319375</v>
      </c>
      <c r="I16" s="96">
        <f>(D16*'2014 population'!D16+'2014 overall results'!E16*'2014 population'!E16+'2014 overall results'!F16*'2014 population'!F16+'2014 overall results'!G16*'2014 population'!G16+'2014 overall results'!H16*'2014 population'!H16)/SUM('2014 population'!D16:H16)</f>
        <v>778.17952083675414</v>
      </c>
      <c r="J16" s="11">
        <f>ave_other_primary_care_2014+('2014 inpatient total'!J16*inpatient_norm_fctr_2014+'2014 outpatient total'!J16*outpatient_norm_fctr_2014+'2014 GP and pharma total'!J16)/'2014 population'!J16</f>
        <v>949.63962342881575</v>
      </c>
      <c r="K16" s="11">
        <f>ave_other_primary_care_2014+('2014 inpatient total'!K16*inpatient_norm_fctr_2014+'2014 outpatient total'!K16*outpatient_norm_fctr_2014+'2014 GP and pharma total'!K16)/'2014 population'!K16</f>
        <v>900.55129216630064</v>
      </c>
      <c r="L16" s="11">
        <f>ave_other_primary_care_2014+('2014 inpatient total'!L16*inpatient_norm_fctr_2014+'2014 outpatient total'!L16*outpatient_norm_fctr_2014+'2014 GP and pharma total'!L16)/'2014 population'!L16</f>
        <v>818.52302899707115</v>
      </c>
      <c r="M16" s="11">
        <f>ave_other_primary_care_2014+('2014 inpatient total'!M16*inpatient_norm_fctr_2014+'2014 outpatient total'!M16*outpatient_norm_fctr_2014+'2014 GP and pharma total'!M16)/'2014 population'!M16</f>
        <v>763.72018405470772</v>
      </c>
      <c r="N16" s="11">
        <f>ave_other_primary_care_2014+('2014 inpatient total'!N16*inpatient_norm_fctr_2014+'2014 outpatient total'!N16*outpatient_norm_fctr_2014+'2014 GP and pharma total'!N16)/'2014 population'!N16</f>
        <v>711.08610271203702</v>
      </c>
      <c r="O16" s="96">
        <f>(J16*'2014 population'!J16+'2014 overall results'!K16*'2014 population'!K16+'2014 overall results'!L16*'2014 population'!L16+'2014 overall results'!M16*'2014 population'!M16+'2014 overall results'!N16*'2014 population'!N16)/SUM('2014 population'!J16:N16)</f>
        <v>832.27589595044981</v>
      </c>
      <c r="P16" s="2">
        <f>(D16*'2014 population'!D16+'2014 overall results'!J16*'2014 population'!J16)/('2014 population'!D16+'2014 population'!J16)</f>
        <v>906.12829910693176</v>
      </c>
      <c r="Q16" s="2">
        <f>(E16*'2014 population'!E16+'2014 overall results'!K16*'2014 population'!K16)/('2014 population'!E16+'2014 population'!K16)</f>
        <v>865.4329909648751</v>
      </c>
      <c r="R16" s="2">
        <f>(F16*'2014 population'!F16+'2014 overall results'!L16*'2014 population'!L16)/('2014 population'!F16+'2014 population'!L16)</f>
        <v>790.8033815397381</v>
      </c>
      <c r="S16" s="2">
        <f>(G16*'2014 population'!G16+'2014 overall results'!M16*'2014 population'!M16)/('2014 population'!G16+'2014 population'!M16)</f>
        <v>751.30808626112128</v>
      </c>
      <c r="T16" s="2">
        <f>(H16*'2014 population'!H16+'2014 overall results'!N16*'2014 population'!N16)/('2014 population'!H16+'2014 population'!N16)</f>
        <v>699.83339786649753</v>
      </c>
      <c r="U16" s="56">
        <f>(I16*SUM('2014 population'!D16:H16)+'2014 overall results'!O16*SUM('2014 population'!J16:N16))/SUM('2014 population'!D16:N16)</f>
        <v>805.87525158415019</v>
      </c>
      <c r="W16" s="99">
        <f>H16*SUM('2014 population'!D16:H16)+'2014 overall results'!N16*SUM('2014 population'!J16:N16)</f>
        <v>404358525.27909446</v>
      </c>
      <c r="X16" s="1">
        <f>U16*SUM('2014 population'!D16:N16)</f>
        <v>465643584.99308938</v>
      </c>
    </row>
    <row r="17" spans="2:24" x14ac:dyDescent="0.25">
      <c r="B17">
        <v>13</v>
      </c>
      <c r="C17" s="67"/>
      <c r="D17" s="11">
        <f>ave_other_primary_care_2014+('2014 inpatient total'!D17*inpatient_norm_fctr_2014+'2014 outpatient total'!D17*outpatient_norm_fctr_2014+'2014 GP and pharma total'!D17)/'2014 population'!D17</f>
        <v>914.6791089929543</v>
      </c>
      <c r="E17" s="11">
        <f>ave_other_primary_care_2014+('2014 inpatient total'!E17*inpatient_norm_fctr_2014+'2014 outpatient total'!E17*outpatient_norm_fctr_2014+'2014 GP and pharma total'!E17)/'2014 population'!E17</f>
        <v>863.95807837488826</v>
      </c>
      <c r="F17" s="11">
        <f>ave_other_primary_care_2014+('2014 inpatient total'!F17*inpatient_norm_fctr_2014+'2014 outpatient total'!F17*outpatient_norm_fctr_2014+'2014 GP and pharma total'!F17)/'2014 population'!F17</f>
        <v>854.72531251714042</v>
      </c>
      <c r="G17" s="11">
        <f>ave_other_primary_care_2014+('2014 inpatient total'!G17*inpatient_norm_fctr_2014+'2014 outpatient total'!G17*outpatient_norm_fctr_2014+'2014 GP and pharma total'!G17)/'2014 population'!G17</f>
        <v>803.05937293684258</v>
      </c>
      <c r="H17" s="11">
        <f>ave_other_primary_care_2014+('2014 inpatient total'!H17*inpatient_norm_fctr_2014+'2014 outpatient total'!H17*outpatient_norm_fctr_2014+'2014 GP and pharma total'!H17)/'2014 population'!H17</f>
        <v>766.07982377936253</v>
      </c>
      <c r="I17" s="96">
        <f>(D17*'2014 population'!D17+'2014 overall results'!E17*'2014 population'!E17+'2014 overall results'!F17*'2014 population'!F17+'2014 overall results'!G17*'2014 population'!G17+'2014 overall results'!H17*'2014 population'!H17)/SUM('2014 population'!D17:H17)</f>
        <v>842.21803059217655</v>
      </c>
      <c r="J17" s="11">
        <f>ave_other_primary_care_2014+('2014 inpatient total'!J17*inpatient_norm_fctr_2014+'2014 outpatient total'!J17*outpatient_norm_fctr_2014+'2014 GP and pharma total'!J17)/'2014 population'!J17</f>
        <v>1006.8785047648879</v>
      </c>
      <c r="K17" s="11">
        <f>ave_other_primary_care_2014+('2014 inpatient total'!K17*inpatient_norm_fctr_2014+'2014 outpatient total'!K17*outpatient_norm_fctr_2014+'2014 GP and pharma total'!K17)/'2014 population'!K17</f>
        <v>961.04969235494059</v>
      </c>
      <c r="L17" s="11">
        <f>ave_other_primary_care_2014+('2014 inpatient total'!L17*inpatient_norm_fctr_2014+'2014 outpatient total'!L17*outpatient_norm_fctr_2014+'2014 GP and pharma total'!L17)/'2014 population'!L17</f>
        <v>865.86209119765169</v>
      </c>
      <c r="M17" s="11">
        <f>ave_other_primary_care_2014+('2014 inpatient total'!M17*inpatient_norm_fctr_2014+'2014 outpatient total'!M17*outpatient_norm_fctr_2014+'2014 GP and pharma total'!M17)/'2014 population'!M17</f>
        <v>838.35878773967806</v>
      </c>
      <c r="N17" s="11">
        <f>ave_other_primary_care_2014+('2014 inpatient total'!N17*inpatient_norm_fctr_2014+'2014 outpatient total'!N17*outpatient_norm_fctr_2014+'2014 GP and pharma total'!N17)/'2014 population'!N17</f>
        <v>757.10643051817294</v>
      </c>
      <c r="O17" s="96">
        <f>(J17*'2014 population'!J17+'2014 overall results'!K17*'2014 population'!K17+'2014 overall results'!L17*'2014 population'!L17+'2014 overall results'!M17*'2014 population'!M17+'2014 overall results'!N17*'2014 population'!N17)/SUM('2014 population'!J17:N17)</f>
        <v>888.6002393478185</v>
      </c>
      <c r="P17" s="2">
        <f>(D17*'2014 population'!D17+'2014 overall results'!J17*'2014 population'!J17)/('2014 population'!D17+'2014 population'!J17)</f>
        <v>961.53423496617586</v>
      </c>
      <c r="Q17" s="2">
        <f>(E17*'2014 population'!E17+'2014 overall results'!K17*'2014 population'!K17)/('2014 population'!E17+'2014 population'!K17)</f>
        <v>913.59466957094764</v>
      </c>
      <c r="R17" s="2">
        <f>(F17*'2014 population'!F17+'2014 overall results'!L17*'2014 population'!L17)/('2014 population'!F17+'2014 population'!L17)</f>
        <v>860.41524088809354</v>
      </c>
      <c r="S17" s="2">
        <f>(G17*'2014 population'!G17+'2014 overall results'!M17*'2014 population'!M17)/('2014 population'!G17+'2014 population'!M17)</f>
        <v>821.10026309432556</v>
      </c>
      <c r="T17" s="2">
        <f>(H17*'2014 population'!H17+'2014 overall results'!N17*'2014 population'!N17)/('2014 population'!H17+'2014 population'!N17)</f>
        <v>761.49616368544105</v>
      </c>
      <c r="U17" s="56">
        <f>(I17*SUM('2014 population'!D17:H17)+'2014 overall results'!O17*SUM('2014 population'!J17:N17))/SUM('2014 population'!D17:N17)</f>
        <v>865.89016034677309</v>
      </c>
      <c r="W17" s="99">
        <f>H17*SUM('2014 population'!D17:H17)+'2014 overall results'!N17*SUM('2014 population'!J17:N17)</f>
        <v>451353272.50273252</v>
      </c>
      <c r="X17" s="1">
        <f>U17*SUM('2014 population'!D17:N17)</f>
        <v>513226952.28009796</v>
      </c>
    </row>
    <row r="18" spans="2:24" x14ac:dyDescent="0.25">
      <c r="B18">
        <v>14</v>
      </c>
      <c r="C18" s="67"/>
      <c r="D18" s="11">
        <f>ave_other_primary_care_2014+('2014 inpatient total'!D18*inpatient_norm_fctr_2014+'2014 outpatient total'!D18*outpatient_norm_fctr_2014+'2014 GP and pharma total'!D18)/'2014 population'!D18</f>
        <v>963.86924368645202</v>
      </c>
      <c r="E18" s="11">
        <f>ave_other_primary_care_2014+('2014 inpatient total'!E18*inpatient_norm_fctr_2014+'2014 outpatient total'!E18*outpatient_norm_fctr_2014+'2014 GP and pharma total'!E18)/'2014 population'!E18</f>
        <v>975.34966272930421</v>
      </c>
      <c r="F18" s="11">
        <f>ave_other_primary_care_2014+('2014 inpatient total'!F18*inpatient_norm_fctr_2014+'2014 outpatient total'!F18*outpatient_norm_fctr_2014+'2014 GP and pharma total'!F18)/'2014 population'!F18</f>
        <v>952.8646259586701</v>
      </c>
      <c r="G18" s="11">
        <f>ave_other_primary_care_2014+('2014 inpatient total'!G18*inpatient_norm_fctr_2014+'2014 outpatient total'!G18*outpatient_norm_fctr_2014+'2014 GP and pharma total'!G18)/'2014 population'!G18</f>
        <v>881.94325444731146</v>
      </c>
      <c r="H18" s="11">
        <f>ave_other_primary_care_2014+('2014 inpatient total'!H18*inpatient_norm_fctr_2014+'2014 outpatient total'!H18*outpatient_norm_fctr_2014+'2014 GP and pharma total'!H18)/'2014 population'!H18</f>
        <v>835.831352601052</v>
      </c>
      <c r="I18" s="96">
        <f>(D18*'2014 population'!D18+'2014 overall results'!E18*'2014 population'!E18+'2014 overall results'!F18*'2014 population'!F18+'2014 overall results'!G18*'2014 population'!G18+'2014 overall results'!H18*'2014 population'!H18)/SUM('2014 population'!D18:H18)</f>
        <v>922.0934707222583</v>
      </c>
      <c r="J18" s="11">
        <f>ave_other_primary_care_2014+('2014 inpatient total'!J18*inpatient_norm_fctr_2014+'2014 outpatient total'!J18*outpatient_norm_fctr_2014+'2014 GP and pharma total'!J18)/'2014 population'!J18</f>
        <v>1028.006287027911</v>
      </c>
      <c r="K18" s="11">
        <f>ave_other_primary_care_2014+('2014 inpatient total'!K18*inpatient_norm_fctr_2014+'2014 outpatient total'!K18*outpatient_norm_fctr_2014+'2014 GP and pharma total'!K18)/'2014 population'!K18</f>
        <v>968.95738948097335</v>
      </c>
      <c r="L18" s="11">
        <f>ave_other_primary_care_2014+('2014 inpatient total'!L18*inpatient_norm_fctr_2014+'2014 outpatient total'!L18*outpatient_norm_fctr_2014+'2014 GP and pharma total'!L18)/'2014 population'!L18</f>
        <v>919.24033618246222</v>
      </c>
      <c r="M18" s="11">
        <f>ave_other_primary_care_2014+('2014 inpatient total'!M18*inpatient_norm_fctr_2014+'2014 outpatient total'!M18*outpatient_norm_fctr_2014+'2014 GP and pharma total'!M18)/'2014 population'!M18</f>
        <v>863.45294382727877</v>
      </c>
      <c r="N18" s="11">
        <f>ave_other_primary_care_2014+('2014 inpatient total'!N18*inpatient_norm_fctr_2014+'2014 outpatient total'!N18*outpatient_norm_fctr_2014+'2014 GP and pharma total'!N18)/'2014 population'!N18</f>
        <v>798.72641512781559</v>
      </c>
      <c r="O18" s="96">
        <f>(J18*'2014 population'!J18+'2014 overall results'!K18*'2014 population'!K18+'2014 overall results'!L18*'2014 population'!L18+'2014 overall results'!M18*'2014 population'!M18+'2014 overall results'!N18*'2014 population'!N18)/SUM('2014 population'!J18:N18)</f>
        <v>917.40492419397572</v>
      </c>
      <c r="P18" s="2">
        <f>(D18*'2014 population'!D18+'2014 overall results'!J18*'2014 population'!J18)/('2014 population'!D18+'2014 population'!J18)</f>
        <v>996.59213785671579</v>
      </c>
      <c r="Q18" s="2">
        <f>(E18*'2014 population'!E18+'2014 overall results'!K18*'2014 population'!K18)/('2014 population'!E18+'2014 population'!K18)</f>
        <v>972.06494599472683</v>
      </c>
      <c r="R18" s="2">
        <f>(F18*'2014 population'!F18+'2014 overall results'!L18*'2014 population'!L18)/('2014 population'!F18+'2014 population'!L18)</f>
        <v>935.67899604229524</v>
      </c>
      <c r="S18" s="2">
        <f>(G18*'2014 population'!G18+'2014 overall results'!M18*'2014 population'!M18)/('2014 population'!G18+'2014 population'!M18)</f>
        <v>872.43240911180919</v>
      </c>
      <c r="T18" s="2">
        <f>(H18*'2014 population'!H18+'2014 overall results'!N18*'2014 population'!N18)/('2014 population'!H18+'2014 population'!N18)</f>
        <v>816.78787543836029</v>
      </c>
      <c r="U18" s="56">
        <f>(I18*SUM('2014 population'!D18:H18)+'2014 overall results'!O18*SUM('2014 population'!J18:N18))/SUM('2014 population'!D18:N18)</f>
        <v>919.69059062651343</v>
      </c>
      <c r="W18" s="99">
        <f>H18*SUM('2014 population'!D18:H18)+'2014 overall results'!N18*SUM('2014 population'!J18:N18)</f>
        <v>496819599.48209417</v>
      </c>
      <c r="X18" s="1">
        <f>U18*SUM('2014 population'!D18:N18)</f>
        <v>559392604.84267056</v>
      </c>
    </row>
    <row r="19" spans="2:24" x14ac:dyDescent="0.25">
      <c r="B19">
        <v>15</v>
      </c>
      <c r="C19" s="67"/>
      <c r="D19" s="11">
        <f>ave_other_primary_care_2014+('2014 inpatient total'!D19*inpatient_norm_fctr_2014+'2014 outpatient total'!D19*outpatient_norm_fctr_2014+'2014 GP and pharma total'!D19)/'2014 population'!D19</f>
        <v>1135.9226487907899</v>
      </c>
      <c r="E19" s="11">
        <f>ave_other_primary_care_2014+('2014 inpatient total'!E19*inpatient_norm_fctr_2014+'2014 outpatient total'!E19*outpatient_norm_fctr_2014+'2014 GP and pharma total'!E19)/'2014 population'!E19</f>
        <v>1057.627042252275</v>
      </c>
      <c r="F19" s="11">
        <f>ave_other_primary_care_2014+('2014 inpatient total'!F19*inpatient_norm_fctr_2014+'2014 outpatient total'!F19*outpatient_norm_fctr_2014+'2014 GP and pharma total'!F19)/'2014 population'!F19</f>
        <v>1042.9589589018492</v>
      </c>
      <c r="G19" s="11">
        <f>ave_other_primary_care_2014+('2014 inpatient total'!G19*inpatient_norm_fctr_2014+'2014 outpatient total'!G19*outpatient_norm_fctr_2014+'2014 GP and pharma total'!G19)/'2014 population'!G19</f>
        <v>965.2891424086323</v>
      </c>
      <c r="H19" s="11">
        <f>ave_other_primary_care_2014+('2014 inpatient total'!H19*inpatient_norm_fctr_2014+'2014 outpatient total'!H19*outpatient_norm_fctr_2014+'2014 GP and pharma total'!H19)/'2014 population'!H19</f>
        <v>886.07480481243454</v>
      </c>
      <c r="I19" s="96">
        <f>(D19*'2014 population'!D19+'2014 overall results'!E19*'2014 population'!E19+'2014 overall results'!F19*'2014 population'!F19+'2014 overall results'!G19*'2014 population'!G19+'2014 overall results'!H19*'2014 population'!H19)/SUM('2014 population'!D19:H19)</f>
        <v>1019.1487055922868</v>
      </c>
      <c r="J19" s="11">
        <f>ave_other_primary_care_2014+('2014 inpatient total'!J19*inpatient_norm_fctr_2014+'2014 outpatient total'!J19*outpatient_norm_fctr_2014+'2014 GP and pharma total'!J19)/'2014 population'!J19</f>
        <v>1083.4306143361939</v>
      </c>
      <c r="K19" s="11">
        <f>ave_other_primary_care_2014+('2014 inpatient total'!K19*inpatient_norm_fctr_2014+'2014 outpatient total'!K19*outpatient_norm_fctr_2014+'2014 GP and pharma total'!K19)/'2014 population'!K19</f>
        <v>981.36336792297368</v>
      </c>
      <c r="L19" s="11">
        <f>ave_other_primary_care_2014+('2014 inpatient total'!L19*inpatient_norm_fctr_2014+'2014 outpatient total'!L19*outpatient_norm_fctr_2014+'2014 GP and pharma total'!L19)/'2014 population'!L19</f>
        <v>954.4938940772762</v>
      </c>
      <c r="M19" s="11">
        <f>ave_other_primary_care_2014+('2014 inpatient total'!M19*inpatient_norm_fctr_2014+'2014 outpatient total'!M19*outpatient_norm_fctr_2014+'2014 GP and pharma total'!M19)/'2014 population'!M19</f>
        <v>897.28703700172741</v>
      </c>
      <c r="N19" s="11">
        <f>ave_other_primary_care_2014+('2014 inpatient total'!N19*inpatient_norm_fctr_2014+'2014 outpatient total'!N19*outpatient_norm_fctr_2014+'2014 GP and pharma total'!N19)/'2014 population'!N19</f>
        <v>849.53348521779776</v>
      </c>
      <c r="O19" s="96">
        <f>(J19*'2014 population'!J19+'2014 overall results'!K19*'2014 population'!K19+'2014 overall results'!L19*'2014 population'!L19+'2014 overall results'!M19*'2014 population'!M19+'2014 overall results'!N19*'2014 population'!N19)/SUM('2014 population'!J19:N19)</f>
        <v>955.27952636439375</v>
      </c>
      <c r="P19" s="2">
        <f>(D19*'2014 population'!D19+'2014 overall results'!J19*'2014 population'!J19)/('2014 population'!D19+'2014 population'!J19)</f>
        <v>1109.0356073898035</v>
      </c>
      <c r="Q19" s="2">
        <f>(E19*'2014 population'!E19+'2014 overall results'!K19*'2014 population'!K19)/('2014 population'!E19+'2014 population'!K19)</f>
        <v>1018.7474488185055</v>
      </c>
      <c r="R19" s="2">
        <f>(F19*'2014 population'!F19+'2014 overall results'!L19*'2014 population'!L19)/('2014 population'!F19+'2014 population'!L19)</f>
        <v>997.64794944654693</v>
      </c>
      <c r="S19" s="2">
        <f>(G19*'2014 population'!G19+'2014 overall results'!M19*'2014 population'!M19)/('2014 population'!G19+'2014 population'!M19)</f>
        <v>930.18783891520945</v>
      </c>
      <c r="T19" s="2">
        <f>(H19*'2014 population'!H19+'2014 overall results'!N19*'2014 population'!N19)/('2014 population'!H19+'2014 population'!N19)</f>
        <v>867.35048071045037</v>
      </c>
      <c r="U19" s="56">
        <f>(I19*SUM('2014 population'!D19:H19)+'2014 overall results'!O19*SUM('2014 population'!J19:N19))/SUM('2014 population'!D19:N19)</f>
        <v>986.4131276971367</v>
      </c>
      <c r="W19" s="99">
        <f>H19*SUM('2014 population'!D19:H19)+'2014 overall results'!N19*SUM('2014 population'!J19:N19)</f>
        <v>543981120.1171639</v>
      </c>
      <c r="X19" s="1">
        <f>U19*SUM('2014 population'!D19:N19)</f>
        <v>618657599.01596248</v>
      </c>
    </row>
    <row r="20" spans="2:24" x14ac:dyDescent="0.25">
      <c r="B20">
        <v>16</v>
      </c>
      <c r="C20" s="67"/>
      <c r="D20" s="11">
        <f>ave_other_primary_care_2014+('2014 inpatient total'!D20*inpatient_norm_fctr_2014+'2014 outpatient total'!D20*outpatient_norm_fctr_2014+'2014 GP and pharma total'!D20)/'2014 population'!D20</f>
        <v>1435.3800509635944</v>
      </c>
      <c r="E20" s="11">
        <f>ave_other_primary_care_2014+('2014 inpatient total'!E20*inpatient_norm_fctr_2014+'2014 outpatient total'!E20*outpatient_norm_fctr_2014+'2014 GP and pharma total'!E20)/'2014 population'!E20</f>
        <v>1313.5566940339136</v>
      </c>
      <c r="F20" s="11">
        <f>ave_other_primary_care_2014+('2014 inpatient total'!F20*inpatient_norm_fctr_2014+'2014 outpatient total'!F20*outpatient_norm_fctr_2014+'2014 GP and pharma total'!F20)/'2014 population'!F20</f>
        <v>1214.5035970327606</v>
      </c>
      <c r="G20" s="11">
        <f>ave_other_primary_care_2014+('2014 inpatient total'!G20*inpatient_norm_fctr_2014+'2014 outpatient total'!G20*outpatient_norm_fctr_2014+'2014 GP and pharma total'!G20)/'2014 population'!G20</f>
        <v>1187.5781399651564</v>
      </c>
      <c r="H20" s="11">
        <f>ave_other_primary_care_2014+('2014 inpatient total'!H20*inpatient_norm_fctr_2014+'2014 outpatient total'!H20*outpatient_norm_fctr_2014+'2014 GP and pharma total'!H20)/'2014 population'!H20</f>
        <v>1037.7575455990875</v>
      </c>
      <c r="I20" s="96">
        <f>(D20*'2014 population'!D20+'2014 overall results'!E20*'2014 population'!E20+'2014 overall results'!F20*'2014 population'!F20+'2014 overall results'!G20*'2014 population'!G20+'2014 overall results'!H20*'2014 population'!H20)/SUM('2014 population'!D20:H20)</f>
        <v>1241.1027983484373</v>
      </c>
      <c r="J20" s="11">
        <f>ave_other_primary_care_2014+('2014 inpatient total'!J20*inpatient_norm_fctr_2014+'2014 outpatient total'!J20*outpatient_norm_fctr_2014+'2014 GP and pharma total'!J20)/'2014 population'!J20</f>
        <v>1017.6225972279768</v>
      </c>
      <c r="K20" s="11">
        <f>ave_other_primary_care_2014+('2014 inpatient total'!K20*inpatient_norm_fctr_2014+'2014 outpatient total'!K20*outpatient_norm_fctr_2014+'2014 GP and pharma total'!K20)/'2014 population'!K20</f>
        <v>974.21213735035735</v>
      </c>
      <c r="L20" s="11">
        <f>ave_other_primary_care_2014+('2014 inpatient total'!L20*inpatient_norm_fctr_2014+'2014 outpatient total'!L20*outpatient_norm_fctr_2014+'2014 GP and pharma total'!L20)/'2014 population'!L20</f>
        <v>931.80634247557145</v>
      </c>
      <c r="M20" s="11">
        <f>ave_other_primary_care_2014+('2014 inpatient total'!M20*inpatient_norm_fctr_2014+'2014 outpatient total'!M20*outpatient_norm_fctr_2014+'2014 GP and pharma total'!M20)/'2014 population'!M20</f>
        <v>877.59100392804794</v>
      </c>
      <c r="N20" s="11">
        <f>ave_other_primary_care_2014+('2014 inpatient total'!N20*inpatient_norm_fctr_2014+'2014 outpatient total'!N20*outpatient_norm_fctr_2014+'2014 GP and pharma total'!N20)/'2014 population'!N20</f>
        <v>822.41312491004624</v>
      </c>
      <c r="O20" s="96">
        <f>(J20*'2014 population'!J20+'2014 overall results'!K20*'2014 population'!K20+'2014 overall results'!L20*'2014 population'!L20+'2014 overall results'!M20*'2014 population'!M20+'2014 overall results'!N20*'2014 population'!N20)/SUM('2014 population'!J20:N20)</f>
        <v>925.90945479393508</v>
      </c>
      <c r="P20" s="2">
        <f>(D20*'2014 population'!D20+'2014 overall results'!J20*'2014 population'!J20)/('2014 population'!D20+'2014 population'!J20)</f>
        <v>1221.7973438771905</v>
      </c>
      <c r="Q20" s="2">
        <f>(E20*'2014 population'!E20+'2014 overall results'!K20*'2014 population'!K20)/('2014 population'!E20+'2014 population'!K20)</f>
        <v>1140.2477217871112</v>
      </c>
      <c r="R20" s="2">
        <f>(F20*'2014 population'!F20+'2014 overall results'!L20*'2014 population'!L20)/('2014 population'!F20+'2014 population'!L20)</f>
        <v>1069.3296608322746</v>
      </c>
      <c r="S20" s="2">
        <f>(G20*'2014 population'!G20+'2014 overall results'!M20*'2014 population'!M20)/('2014 population'!G20+'2014 population'!M20)</f>
        <v>1028.0817783257305</v>
      </c>
      <c r="T20" s="2">
        <f>(H20*'2014 population'!H20+'2014 overall results'!N20*'2014 population'!N20)/('2014 population'!H20+'2014 population'!N20)</f>
        <v>927.19821765303061</v>
      </c>
      <c r="U20" s="56">
        <f>(I20*SUM('2014 population'!D20:H20)+'2014 overall results'!O20*SUM('2014 population'!J20:N20))/SUM('2014 population'!D20:N20)</f>
        <v>1079.5185243694496</v>
      </c>
      <c r="W20" s="99">
        <f>H20*SUM('2014 population'!D20:H20)+'2014 overall results'!N20*SUM('2014 population'!J20:N20)</f>
        <v>588759210.91810405</v>
      </c>
      <c r="X20" s="1">
        <f>U20*SUM('2014 population'!D20:N20)</f>
        <v>685360402.67757869</v>
      </c>
    </row>
    <row r="21" spans="2:24" x14ac:dyDescent="0.25">
      <c r="B21">
        <v>17</v>
      </c>
      <c r="C21" s="67"/>
      <c r="D21" s="11">
        <f>ave_other_primary_care_2014+('2014 inpatient total'!D21*inpatient_norm_fctr_2014+'2014 outpatient total'!D21*outpatient_norm_fctr_2014+'2014 GP and pharma total'!D21)/'2014 population'!D21</f>
        <v>1531.8805784057645</v>
      </c>
      <c r="E21" s="11">
        <f>ave_other_primary_care_2014+('2014 inpatient total'!E21*inpatient_norm_fctr_2014+'2014 outpatient total'!E21*outpatient_norm_fctr_2014+'2014 GP and pharma total'!E21)/'2014 population'!E21</f>
        <v>1389.2563382803485</v>
      </c>
      <c r="F21" s="11">
        <f>ave_other_primary_care_2014+('2014 inpatient total'!F21*inpatient_norm_fctr_2014+'2014 outpatient total'!F21*outpatient_norm_fctr_2014+'2014 GP and pharma total'!F21)/'2014 population'!F21</f>
        <v>1247.2291453908019</v>
      </c>
      <c r="G21" s="11">
        <f>ave_other_primary_care_2014+('2014 inpatient total'!G21*inpatient_norm_fctr_2014+'2014 outpatient total'!G21*outpatient_norm_fctr_2014+'2014 GP and pharma total'!G21)/'2014 population'!G21</f>
        <v>1139.9215356028424</v>
      </c>
      <c r="H21" s="11">
        <f>ave_other_primary_care_2014+('2014 inpatient total'!H21*inpatient_norm_fctr_2014+'2014 outpatient total'!H21*outpatient_norm_fctr_2014+'2014 GP and pharma total'!H21)/'2014 population'!H21</f>
        <v>1036.0761610201046</v>
      </c>
      <c r="I21" s="96">
        <f>(D21*'2014 population'!D21+'2014 overall results'!E21*'2014 population'!E21+'2014 overall results'!F21*'2014 population'!F21+'2014 overall results'!G21*'2014 population'!G21+'2014 overall results'!H21*'2014 population'!H21)/SUM('2014 population'!D21:H21)</f>
        <v>1275.7094812354469</v>
      </c>
      <c r="J21" s="11">
        <f>ave_other_primary_care_2014+('2014 inpatient total'!J21*inpatient_norm_fctr_2014+'2014 outpatient total'!J21*outpatient_norm_fctr_2014+'2014 GP and pharma total'!J21)/'2014 population'!J21</f>
        <v>943.82617224554724</v>
      </c>
      <c r="K21" s="11">
        <f>ave_other_primary_care_2014+('2014 inpatient total'!K21*inpatient_norm_fctr_2014+'2014 outpatient total'!K21*outpatient_norm_fctr_2014+'2014 GP and pharma total'!K21)/'2014 population'!K21</f>
        <v>898.44148667466766</v>
      </c>
      <c r="L21" s="11">
        <f>ave_other_primary_care_2014+('2014 inpatient total'!L21*inpatient_norm_fctr_2014+'2014 outpatient total'!L21*outpatient_norm_fctr_2014+'2014 GP and pharma total'!L21)/'2014 population'!L21</f>
        <v>876.52336234308814</v>
      </c>
      <c r="M21" s="11">
        <f>ave_other_primary_care_2014+('2014 inpatient total'!M21*inpatient_norm_fctr_2014+'2014 outpatient total'!M21*outpatient_norm_fctr_2014+'2014 GP and pharma total'!M21)/'2014 population'!M21</f>
        <v>842.83063250819498</v>
      </c>
      <c r="N21" s="11">
        <f>ave_other_primary_care_2014+('2014 inpatient total'!N21*inpatient_norm_fctr_2014+'2014 outpatient total'!N21*outpatient_norm_fctr_2014+'2014 GP and pharma total'!N21)/'2014 population'!N21</f>
        <v>769.07275840680597</v>
      </c>
      <c r="O21" s="96">
        <f>(J21*'2014 population'!J21+'2014 overall results'!K21*'2014 population'!K21+'2014 overall results'!L21*'2014 population'!L21+'2014 overall results'!M21*'2014 population'!M21+'2014 overall results'!N21*'2014 population'!N21)/SUM('2014 population'!J21:N21)</f>
        <v>867.17570537062193</v>
      </c>
      <c r="P21" s="2">
        <f>(D21*'2014 population'!D21+'2014 overall results'!J21*'2014 population'!J21)/('2014 population'!D21+'2014 population'!J21)</f>
        <v>1232.115085388439</v>
      </c>
      <c r="Q21" s="2">
        <f>(E21*'2014 population'!E21+'2014 overall results'!K21*'2014 population'!K21)/('2014 population'!E21+'2014 population'!K21)</f>
        <v>1138.5362186863024</v>
      </c>
      <c r="R21" s="2">
        <f>(F21*'2014 population'!F21+'2014 overall results'!L21*'2014 population'!L21)/('2014 population'!F21+'2014 population'!L21)</f>
        <v>1057.3167773733794</v>
      </c>
      <c r="S21" s="2">
        <f>(G21*'2014 population'!G21+'2014 overall results'!M21*'2014 population'!M21)/('2014 population'!G21+'2014 population'!M21)</f>
        <v>986.66395320415393</v>
      </c>
      <c r="T21" s="2">
        <f>(H21*'2014 population'!H21+'2014 overall results'!N21*'2014 population'!N21)/('2014 population'!H21+'2014 population'!N21)</f>
        <v>898.07249867344137</v>
      </c>
      <c r="U21" s="56">
        <f>(I21*SUM('2014 population'!D21:H21)+'2014 overall results'!O21*SUM('2014 population'!J21:N21))/SUM('2014 population'!D21:N21)</f>
        <v>1066.1103898157858</v>
      </c>
      <c r="W21" s="99">
        <f>H21*SUM('2014 population'!D21:H21)+'2014 overall results'!N21*SUM('2014 population'!J21:N21)</f>
        <v>587347310.21016693</v>
      </c>
      <c r="X21" s="1">
        <f>U21*SUM('2014 population'!D21:N21)</f>
        <v>696456868.24456859</v>
      </c>
    </row>
    <row r="22" spans="2:24" x14ac:dyDescent="0.25">
      <c r="B22">
        <v>18</v>
      </c>
      <c r="C22" s="67"/>
      <c r="D22" s="11">
        <f>ave_other_primary_care_2014+('2014 inpatient total'!D22*inpatient_norm_fctr_2014+'2014 outpatient total'!D22*outpatient_norm_fctr_2014+'2014 GP and pharma total'!D22)/'2014 population'!D22</f>
        <v>1736.1839476921073</v>
      </c>
      <c r="E22" s="11">
        <f>ave_other_primary_care_2014+('2014 inpatient total'!E22*inpatient_norm_fctr_2014+'2014 outpatient total'!E22*outpatient_norm_fctr_2014+'2014 GP and pharma total'!E22)/'2014 population'!E22</f>
        <v>1485.0530090041088</v>
      </c>
      <c r="F22" s="11">
        <f>ave_other_primary_care_2014+('2014 inpatient total'!F22*inpatient_norm_fctr_2014+'2014 outpatient total'!F22*outpatient_norm_fctr_2014+'2014 GP and pharma total'!F22)/'2014 population'!F22</f>
        <v>1282.1114504936934</v>
      </c>
      <c r="G22" s="11">
        <f>ave_other_primary_care_2014+('2014 inpatient total'!G22*inpatient_norm_fctr_2014+'2014 outpatient total'!G22*outpatient_norm_fctr_2014+'2014 GP and pharma total'!G22)/'2014 population'!G22</f>
        <v>1157.5525412534294</v>
      </c>
      <c r="H22" s="11">
        <f>ave_other_primary_care_2014+('2014 inpatient total'!H22*inpatient_norm_fctr_2014+'2014 outpatient total'!H22*outpatient_norm_fctr_2014+'2014 GP and pharma total'!H22)/'2014 population'!H22</f>
        <v>1029.5883359064915</v>
      </c>
      <c r="I22" s="96">
        <f>(D22*'2014 population'!D22+'2014 overall results'!E22*'2014 population'!E22+'2014 overall results'!F22*'2014 population'!F22+'2014 overall results'!G22*'2014 population'!G22+'2014 overall results'!H22*'2014 population'!H22)/SUM('2014 population'!D22:H22)</f>
        <v>1350.8428084742975</v>
      </c>
      <c r="J22" s="11">
        <f>ave_other_primary_care_2014+('2014 inpatient total'!J22*inpatient_norm_fctr_2014+'2014 outpatient total'!J22*outpatient_norm_fctr_2014+'2014 GP and pharma total'!J22)/'2014 population'!J22</f>
        <v>909.27352947851966</v>
      </c>
      <c r="K22" s="11">
        <f>ave_other_primary_care_2014+('2014 inpatient total'!K22*inpatient_norm_fctr_2014+'2014 outpatient total'!K22*outpatient_norm_fctr_2014+'2014 GP and pharma total'!K22)/'2014 population'!K22</f>
        <v>874.03965631041058</v>
      </c>
      <c r="L22" s="11">
        <f>ave_other_primary_care_2014+('2014 inpatient total'!L22*inpatient_norm_fctr_2014+'2014 outpatient total'!L22*outpatient_norm_fctr_2014+'2014 GP and pharma total'!L22)/'2014 population'!L22</f>
        <v>858.99317973994755</v>
      </c>
      <c r="M22" s="11">
        <f>ave_other_primary_care_2014+('2014 inpatient total'!M22*inpatient_norm_fctr_2014+'2014 outpatient total'!M22*outpatient_norm_fctr_2014+'2014 GP and pharma total'!M22)/'2014 population'!M22</f>
        <v>805.75568605096066</v>
      </c>
      <c r="N22" s="11">
        <f>ave_other_primary_care_2014+('2014 inpatient total'!N22*inpatient_norm_fctr_2014+'2014 outpatient total'!N22*outpatient_norm_fctr_2014+'2014 GP and pharma total'!N22)/'2014 population'!N22</f>
        <v>786.15312775965015</v>
      </c>
      <c r="O22" s="96">
        <f>(J22*'2014 population'!J22+'2014 overall results'!K22*'2014 population'!K22+'2014 overall results'!L22*'2014 population'!L22+'2014 overall results'!M22*'2014 population'!M22+'2014 overall results'!N22*'2014 population'!N22)/SUM('2014 population'!J22:N22)</f>
        <v>848.34039156244216</v>
      </c>
      <c r="P22" s="2">
        <f>(D22*'2014 population'!D22+'2014 overall results'!J22*'2014 population'!J22)/('2014 population'!D22+'2014 population'!J22)</f>
        <v>1313.0385392320945</v>
      </c>
      <c r="Q22" s="2">
        <f>(E22*'2014 population'!E22+'2014 overall results'!K22*'2014 population'!K22)/('2014 population'!E22+'2014 population'!K22)</f>
        <v>1170.4940126077936</v>
      </c>
      <c r="R22" s="2">
        <f>(F22*'2014 population'!F22+'2014 overall results'!L22*'2014 population'!L22)/('2014 population'!F22+'2014 population'!L22)</f>
        <v>1063.2098920315414</v>
      </c>
      <c r="S22" s="2">
        <f>(G22*'2014 population'!G22+'2014 overall results'!M22*'2014 population'!M22)/('2014 population'!G22+'2014 population'!M22)</f>
        <v>975.23778548457074</v>
      </c>
      <c r="T22" s="2">
        <f>(H22*'2014 population'!H22+'2014 overall results'!N22*'2014 population'!N22)/('2014 population'!H22+'2014 population'!N22)</f>
        <v>903.36801064525048</v>
      </c>
      <c r="U22" s="56">
        <f>(I22*SUM('2014 population'!D22:H22)+'2014 overall results'!O22*SUM('2014 population'!J22:N22))/SUM('2014 population'!D22:N22)</f>
        <v>1091.5550464725025</v>
      </c>
      <c r="W22" s="99">
        <f>H22*SUM('2014 population'!D22:H22)+'2014 overall results'!N22*SUM('2014 population'!J22:N22)</f>
        <v>592785929.26629162</v>
      </c>
      <c r="X22" s="1">
        <f>U22*SUM('2014 population'!D22:N22)</f>
        <v>715790496.38948286</v>
      </c>
    </row>
    <row r="23" spans="2:24" x14ac:dyDescent="0.25">
      <c r="B23">
        <v>19</v>
      </c>
      <c r="C23" s="67"/>
      <c r="D23" s="11">
        <f>ave_other_primary_care_2014+('2014 inpatient total'!D23*inpatient_norm_fctr_2014+'2014 outpatient total'!D23*outpatient_norm_fctr_2014+'2014 GP and pharma total'!D23)/'2014 population'!D23</f>
        <v>1817.2550994690318</v>
      </c>
      <c r="E23" s="11">
        <f>ave_other_primary_care_2014+('2014 inpatient total'!E23*inpatient_norm_fctr_2014+'2014 outpatient total'!E23*outpatient_norm_fctr_2014+'2014 GP and pharma total'!E23)/'2014 population'!E23</f>
        <v>1437.2663845124573</v>
      </c>
      <c r="F23" s="11">
        <f>ave_other_primary_care_2014+('2014 inpatient total'!F23*inpatient_norm_fctr_2014+'2014 outpatient total'!F23*outpatient_norm_fctr_2014+'2014 GP and pharma total'!F23)/'2014 population'!F23</f>
        <v>1271.1377336039732</v>
      </c>
      <c r="G23" s="11">
        <f>ave_other_primary_care_2014+('2014 inpatient total'!G23*inpatient_norm_fctr_2014+'2014 outpatient total'!G23*outpatient_norm_fctr_2014+'2014 GP and pharma total'!G23)/'2014 population'!G23</f>
        <v>1169.1326114168216</v>
      </c>
      <c r="H23" s="11">
        <f>ave_other_primary_care_2014+('2014 inpatient total'!H23*inpatient_norm_fctr_2014+'2014 outpatient total'!H23*outpatient_norm_fctr_2014+'2014 GP and pharma total'!H23)/'2014 population'!H23</f>
        <v>1076.1070630233125</v>
      </c>
      <c r="I23" s="96">
        <f>(D23*'2014 population'!D23+'2014 overall results'!E23*'2014 population'!E23+'2014 overall results'!F23*'2014 population'!F23+'2014 overall results'!G23*'2014 population'!G23+'2014 overall results'!H23*'2014 population'!H23)/SUM('2014 population'!D23:H23)</f>
        <v>1379.2412046659908</v>
      </c>
      <c r="J23" s="11">
        <f>ave_other_primary_care_2014+('2014 inpatient total'!J23*inpatient_norm_fctr_2014+'2014 outpatient total'!J23*outpatient_norm_fctr_2014+'2014 GP and pharma total'!J23)/'2014 population'!J23</f>
        <v>828.84063133450172</v>
      </c>
      <c r="K23" s="11">
        <f>ave_other_primary_care_2014+('2014 inpatient total'!K23*inpatient_norm_fctr_2014+'2014 outpatient total'!K23*outpatient_norm_fctr_2014+'2014 GP and pharma total'!K23)/'2014 population'!K23</f>
        <v>803.73829032752394</v>
      </c>
      <c r="L23" s="11">
        <f>ave_other_primary_care_2014+('2014 inpatient total'!L23*inpatient_norm_fctr_2014+'2014 outpatient total'!L23*outpatient_norm_fctr_2014+'2014 GP and pharma total'!L23)/'2014 population'!L23</f>
        <v>769.73434244412101</v>
      </c>
      <c r="M23" s="11">
        <f>ave_other_primary_care_2014+('2014 inpatient total'!M23*inpatient_norm_fctr_2014+'2014 outpatient total'!M23*outpatient_norm_fctr_2014+'2014 GP and pharma total'!M23)/'2014 population'!M23</f>
        <v>743.16957909121891</v>
      </c>
      <c r="N23" s="11">
        <f>ave_other_primary_care_2014+('2014 inpatient total'!N23*inpatient_norm_fctr_2014+'2014 outpatient total'!N23*outpatient_norm_fctr_2014+'2014 GP and pharma total'!N23)/'2014 population'!N23</f>
        <v>739.68654493693839</v>
      </c>
      <c r="O23" s="96">
        <f>(J23*'2014 population'!J23+'2014 overall results'!K23*'2014 population'!K23+'2014 overall results'!L23*'2014 population'!L23+'2014 overall results'!M23*'2014 population'!M23+'2014 overall results'!N23*'2014 population'!N23)/SUM('2014 population'!J23:N23)</f>
        <v>779.63895622022619</v>
      </c>
      <c r="P23" s="2">
        <f>(D23*'2014 population'!D23+'2014 overall results'!J23*'2014 population'!J23)/('2014 population'!D23+'2014 population'!J23)</f>
        <v>1316.5627747210497</v>
      </c>
      <c r="Q23" s="2">
        <f>(E23*'2014 population'!E23+'2014 overall results'!K23*'2014 population'!K23)/('2014 population'!E23+'2014 population'!K23)</f>
        <v>1120.9377650560868</v>
      </c>
      <c r="R23" s="2">
        <f>(F23*'2014 population'!F23+'2014 overall results'!L23*'2014 population'!L23)/('2014 population'!F23+'2014 population'!L23)</f>
        <v>1012.483702687887</v>
      </c>
      <c r="S23" s="2">
        <f>(G23*'2014 population'!G23+'2014 overall results'!M23*'2014 population'!M23)/('2014 population'!G23+'2014 population'!M23)</f>
        <v>945.70724524366835</v>
      </c>
      <c r="T23" s="2">
        <f>(H23*'2014 population'!H23+'2014 overall results'!N23*'2014 population'!N23)/('2014 population'!H23+'2014 population'!N23)</f>
        <v>900.6134673634632</v>
      </c>
      <c r="U23" s="56">
        <f>(I23*SUM('2014 population'!D23:H23)+'2014 overall results'!O23*SUM('2014 population'!J23:N23))/SUM('2014 population'!D23:N23)</f>
        <v>1071.8287100905943</v>
      </c>
      <c r="W23" s="99">
        <f>H23*SUM('2014 population'!D23:H23)+'2014 overall results'!N23*SUM('2014 population'!J23:N23)</f>
        <v>596282192.85024273</v>
      </c>
      <c r="X23" s="1">
        <f>U23*SUM('2014 population'!D23:N23)</f>
        <v>707275113.72845113</v>
      </c>
    </row>
    <row r="24" spans="2:24" x14ac:dyDescent="0.25">
      <c r="B24">
        <v>20</v>
      </c>
      <c r="C24" s="67"/>
      <c r="D24" s="11">
        <f>ave_other_primary_care_2014+('2014 inpatient total'!D24*inpatient_norm_fctr_2014+'2014 outpatient total'!D24*outpatient_norm_fctr_2014+'2014 GP and pharma total'!D24)/'2014 population'!D24</f>
        <v>1879.5999981901336</v>
      </c>
      <c r="E24" s="11">
        <f>ave_other_primary_care_2014+('2014 inpatient total'!E24*inpatient_norm_fctr_2014+'2014 outpatient total'!E24*outpatient_norm_fctr_2014+'2014 GP and pharma total'!E24)/'2014 population'!E24</f>
        <v>1494.4190565631118</v>
      </c>
      <c r="F24" s="11">
        <f>ave_other_primary_care_2014+('2014 inpatient total'!F24*inpatient_norm_fctr_2014+'2014 outpatient total'!F24*outpatient_norm_fctr_2014+'2014 GP and pharma total'!F24)/'2014 population'!F24</f>
        <v>1298.6748594850319</v>
      </c>
      <c r="G24" s="11">
        <f>ave_other_primary_care_2014+('2014 inpatient total'!G24*inpatient_norm_fctr_2014+'2014 outpatient total'!G24*outpatient_norm_fctr_2014+'2014 GP and pharma total'!G24)/'2014 population'!G24</f>
        <v>1221.0425195800635</v>
      </c>
      <c r="H24" s="11">
        <f>ave_other_primary_care_2014+('2014 inpatient total'!H24*inpatient_norm_fctr_2014+'2014 outpatient total'!H24*outpatient_norm_fctr_2014+'2014 GP and pharma total'!H24)/'2014 population'!H24</f>
        <v>1216.4880720706115</v>
      </c>
      <c r="I24" s="96">
        <f>(D24*'2014 population'!D24+'2014 overall results'!E24*'2014 population'!E24+'2014 overall results'!F24*'2014 population'!F24+'2014 overall results'!G24*'2014 population'!G24+'2014 overall results'!H24*'2014 population'!H24)/SUM('2014 population'!D24:H24)</f>
        <v>1460.4265133881477</v>
      </c>
      <c r="J24" s="11">
        <f>ave_other_primary_care_2014+('2014 inpatient total'!J24*inpatient_norm_fctr_2014+'2014 outpatient total'!J24*outpatient_norm_fctr_2014+'2014 GP and pharma total'!J24)/'2014 population'!J24</f>
        <v>800.07483557567355</v>
      </c>
      <c r="K24" s="11">
        <f>ave_other_primary_care_2014+('2014 inpatient total'!K24*inpatient_norm_fctr_2014+'2014 outpatient total'!K24*outpatient_norm_fctr_2014+'2014 GP and pharma total'!K24)/'2014 population'!K24</f>
        <v>717.04238365555227</v>
      </c>
      <c r="L24" s="11">
        <f>ave_other_primary_care_2014+('2014 inpatient total'!L24*inpatient_norm_fctr_2014+'2014 outpatient total'!L24*outpatient_norm_fctr_2014+'2014 GP and pharma total'!L24)/'2014 population'!L24</f>
        <v>713.5475968708854</v>
      </c>
      <c r="M24" s="11">
        <f>ave_other_primary_care_2014+('2014 inpatient total'!M24*inpatient_norm_fctr_2014+'2014 outpatient total'!M24*outpatient_norm_fctr_2014+'2014 GP and pharma total'!M24)/'2014 population'!M24</f>
        <v>724.18869218660711</v>
      </c>
      <c r="N24" s="11">
        <f>ave_other_primary_care_2014+('2014 inpatient total'!N24*inpatient_norm_fctr_2014+'2014 outpatient total'!N24*outpatient_norm_fctr_2014+'2014 GP and pharma total'!N24)/'2014 population'!N24</f>
        <v>753.96290721165508</v>
      </c>
      <c r="O24" s="96">
        <f>(J24*'2014 population'!J24+'2014 overall results'!K24*'2014 population'!K24+'2014 overall results'!L24*'2014 population'!L24+'2014 overall results'!M24*'2014 population'!M24+'2014 overall results'!N24*'2014 population'!N24)/SUM('2014 population'!J24:N24)</f>
        <v>742.25096686900611</v>
      </c>
      <c r="P24" s="2">
        <f>(D24*'2014 population'!D24+'2014 overall results'!J24*'2014 population'!J24)/('2014 population'!D24+'2014 population'!J24)</f>
        <v>1343.1087462601267</v>
      </c>
      <c r="Q24" s="2">
        <f>(E24*'2014 population'!E24+'2014 overall results'!K24*'2014 population'!K24)/('2014 population'!E24+'2014 population'!K24)</f>
        <v>1105.0515418732161</v>
      </c>
      <c r="R24" s="2">
        <f>(F24*'2014 population'!F24+'2014 overall results'!L24*'2014 population'!L24)/('2014 population'!F24+'2014 population'!L24)</f>
        <v>995.3235802861517</v>
      </c>
      <c r="S24" s="2">
        <f>(G24*'2014 population'!G24+'2014 overall results'!M24*'2014 population'!M24)/('2014 population'!G24+'2014 population'!M24)</f>
        <v>961.1475581870817</v>
      </c>
      <c r="T24" s="2">
        <f>(H24*'2014 population'!H24+'2014 overall results'!N24*'2014 population'!N24)/('2014 population'!H24+'2014 population'!N24)</f>
        <v>969.41084242300747</v>
      </c>
      <c r="U24" s="56">
        <f>(I24*SUM('2014 population'!D24:H24)+'2014 overall results'!O24*SUM('2014 population'!J24:N24))/SUM('2014 population'!D24:N24)</f>
        <v>1092.3812187605624</v>
      </c>
      <c r="W24" s="99">
        <f>H24*SUM('2014 population'!D24:H24)+'2014 overall results'!N24*SUM('2014 population'!J24:N24)</f>
        <v>674443037.30810714</v>
      </c>
      <c r="X24" s="1">
        <f>U24*SUM('2014 population'!D24:N24)</f>
        <v>752201691.0451169</v>
      </c>
    </row>
    <row r="25" spans="2:24" x14ac:dyDescent="0.25">
      <c r="B25">
        <v>21</v>
      </c>
      <c r="C25" s="67"/>
      <c r="D25" s="11">
        <f>ave_other_primary_care_2014+('2014 inpatient total'!D25*inpatient_norm_fctr_2014+'2014 outpatient total'!D25*outpatient_norm_fctr_2014+'2014 GP and pharma total'!D25)/'2014 population'!D25</f>
        <v>2021.274199218655</v>
      </c>
      <c r="E25" s="11">
        <f>ave_other_primary_care_2014+('2014 inpatient total'!E25*inpatient_norm_fctr_2014+'2014 outpatient total'!E25*outpatient_norm_fctr_2014+'2014 GP and pharma total'!E25)/'2014 population'!E25</f>
        <v>1544.1986216289247</v>
      </c>
      <c r="F25" s="11">
        <f>ave_other_primary_care_2014+('2014 inpatient total'!F25*inpatient_norm_fctr_2014+'2014 outpatient total'!F25*outpatient_norm_fctr_2014+'2014 GP and pharma total'!F25)/'2014 population'!F25</f>
        <v>1380.2126115993751</v>
      </c>
      <c r="G25" s="11">
        <f>ave_other_primary_care_2014+('2014 inpatient total'!G25*inpatient_norm_fctr_2014+'2014 outpatient total'!G25*outpatient_norm_fctr_2014+'2014 GP and pharma total'!G25)/'2014 population'!G25</f>
        <v>1284.2514101427389</v>
      </c>
      <c r="H25" s="11">
        <f>ave_other_primary_care_2014+('2014 inpatient total'!H25*inpatient_norm_fctr_2014+'2014 outpatient total'!H25*outpatient_norm_fctr_2014+'2014 GP and pharma total'!H25)/'2014 population'!H25</f>
        <v>1255.3216794742104</v>
      </c>
      <c r="I25" s="96">
        <f>(D25*'2014 population'!D25+'2014 overall results'!E25*'2014 population'!E25+'2014 overall results'!F25*'2014 population'!F25+'2014 overall results'!G25*'2014 population'!G25+'2014 overall results'!H25*'2014 population'!H25)/SUM('2014 population'!D25:H25)</f>
        <v>1542.6788036970638</v>
      </c>
      <c r="J25" s="11">
        <f>ave_other_primary_care_2014+('2014 inpatient total'!J25*inpatient_norm_fctr_2014+'2014 outpatient total'!J25*outpatient_norm_fctr_2014+'2014 GP and pharma total'!J25)/'2014 population'!J25</f>
        <v>819.45574285524606</v>
      </c>
      <c r="K25" s="11">
        <f>ave_other_primary_care_2014+('2014 inpatient total'!K25*inpatient_norm_fctr_2014+'2014 outpatient total'!K25*outpatient_norm_fctr_2014+'2014 GP and pharma total'!K25)/'2014 population'!K25</f>
        <v>721.63545493668369</v>
      </c>
      <c r="L25" s="11">
        <f>ave_other_primary_care_2014+('2014 inpatient total'!L25*inpatient_norm_fctr_2014+'2014 outpatient total'!L25*outpatient_norm_fctr_2014+'2014 GP and pharma total'!L25)/'2014 population'!L25</f>
        <v>724.46254504732599</v>
      </c>
      <c r="M25" s="11">
        <f>ave_other_primary_care_2014+('2014 inpatient total'!M25*inpatient_norm_fctr_2014+'2014 outpatient total'!M25*outpatient_norm_fctr_2014+'2014 GP and pharma total'!M25)/'2014 population'!M25</f>
        <v>734.06798379002419</v>
      </c>
      <c r="N25" s="11">
        <f>ave_other_primary_care_2014+('2014 inpatient total'!N25*inpatient_norm_fctr_2014+'2014 outpatient total'!N25*outpatient_norm_fctr_2014+'2014 GP and pharma total'!N25)/'2014 population'!N25</f>
        <v>754.36401745639716</v>
      </c>
      <c r="O25" s="96">
        <f>(J25*'2014 population'!J25+'2014 overall results'!K25*'2014 population'!K25+'2014 overall results'!L25*'2014 population'!L25+'2014 overall results'!M25*'2014 population'!M25+'2014 overall results'!N25*'2014 population'!N25)/SUM('2014 population'!J25:N25)</f>
        <v>751.64786818683069</v>
      </c>
      <c r="P25" s="2">
        <f>(D25*'2014 population'!D25+'2014 overall results'!J25*'2014 population'!J25)/('2014 population'!D25+'2014 population'!J25)</f>
        <v>1426.6390590501933</v>
      </c>
      <c r="Q25" s="2">
        <f>(E25*'2014 population'!E25+'2014 overall results'!K25*'2014 population'!K25)/('2014 population'!E25+'2014 population'!K25)</f>
        <v>1130.3344862507358</v>
      </c>
      <c r="R25" s="2">
        <f>(F25*'2014 population'!F25+'2014 overall results'!L25*'2014 population'!L25)/('2014 population'!F25+'2014 population'!L25)</f>
        <v>1041.895606503447</v>
      </c>
      <c r="S25" s="2">
        <f>(G25*'2014 population'!G25+'2014 overall results'!M25*'2014 population'!M25)/('2014 population'!G25+'2014 population'!M25)</f>
        <v>996.51898676697101</v>
      </c>
      <c r="T25" s="2">
        <f>(H25*'2014 population'!H25+'2014 overall results'!N25*'2014 population'!N25)/('2014 population'!H25+'2014 population'!N25)</f>
        <v>991.16894433882305</v>
      </c>
      <c r="U25" s="56">
        <f>(I25*SUM('2014 population'!D25:H25)+'2014 overall results'!O25*SUM('2014 population'!J25:N25))/SUM('2014 population'!D25:N25)</f>
        <v>1138.6931527607155</v>
      </c>
      <c r="W25" s="99">
        <f>H25*SUM('2014 population'!D25:H25)+'2014 overall results'!N25*SUM('2014 population'!J25:N25)</f>
        <v>695999989.67900848</v>
      </c>
      <c r="X25" s="1">
        <f>U25*SUM('2014 population'!D25:N25)</f>
        <v>792943779.93591011</v>
      </c>
    </row>
    <row r="26" spans="2:24" x14ac:dyDescent="0.25">
      <c r="B26">
        <v>22</v>
      </c>
      <c r="C26" s="67"/>
      <c r="D26" s="11">
        <f>ave_other_primary_care_2014+('2014 inpatient total'!D26*inpatient_norm_fctr_2014+'2014 outpatient total'!D26*outpatient_norm_fctr_2014+'2014 GP and pharma total'!D26)/'2014 population'!D26</f>
        <v>2134.9339252631403</v>
      </c>
      <c r="E26" s="11">
        <f>ave_other_primary_care_2014+('2014 inpatient total'!E26*inpatient_norm_fctr_2014+'2014 outpatient total'!E26*outpatient_norm_fctr_2014+'2014 GP and pharma total'!E26)/'2014 population'!E26</f>
        <v>1648.4572120248615</v>
      </c>
      <c r="F26" s="11">
        <f>ave_other_primary_care_2014+('2014 inpatient total'!F26*inpatient_norm_fctr_2014+'2014 outpatient total'!F26*outpatient_norm_fctr_2014+'2014 GP and pharma total'!F26)/'2014 population'!F26</f>
        <v>1471.243149543363</v>
      </c>
      <c r="G26" s="11">
        <f>ave_other_primary_care_2014+('2014 inpatient total'!G26*inpatient_norm_fctr_2014+'2014 outpatient total'!G26*outpatient_norm_fctr_2014+'2014 GP and pharma total'!G26)/'2014 population'!G26</f>
        <v>1323.6570638613937</v>
      </c>
      <c r="H26" s="11">
        <f>ave_other_primary_care_2014+('2014 inpatient total'!H26*inpatient_norm_fctr_2014+'2014 outpatient total'!H26*outpatient_norm_fctr_2014+'2014 GP and pharma total'!H26)/'2014 population'!H26</f>
        <v>1248.9649074901836</v>
      </c>
      <c r="I26" s="96">
        <f>(D26*'2014 population'!D26+'2014 overall results'!E26*'2014 population'!E26+'2014 overall results'!F26*'2014 population'!F26+'2014 overall results'!G26*'2014 population'!G26+'2014 overall results'!H26*'2014 population'!H26)/SUM('2014 population'!D26:H26)</f>
        <v>1619.9490420558288</v>
      </c>
      <c r="J26" s="11">
        <f>ave_other_primary_care_2014+('2014 inpatient total'!J26*inpatient_norm_fctr_2014+'2014 outpatient total'!J26*outpatient_norm_fctr_2014+'2014 GP and pharma total'!J26)/'2014 population'!J26</f>
        <v>835.69338524001694</v>
      </c>
      <c r="K26" s="11">
        <f>ave_other_primary_care_2014+('2014 inpatient total'!K26*inpatient_norm_fctr_2014+'2014 outpatient total'!K26*outpatient_norm_fctr_2014+'2014 GP and pharma total'!K26)/'2014 population'!K26</f>
        <v>728.42052380439486</v>
      </c>
      <c r="L26" s="11">
        <f>ave_other_primary_care_2014+('2014 inpatient total'!L26*inpatient_norm_fctr_2014+'2014 outpatient total'!L26*outpatient_norm_fctr_2014+'2014 GP and pharma total'!L26)/'2014 population'!L26</f>
        <v>718.87155037778871</v>
      </c>
      <c r="M26" s="11">
        <f>ave_other_primary_care_2014+('2014 inpatient total'!M26*inpatient_norm_fctr_2014+'2014 outpatient total'!M26*outpatient_norm_fctr_2014+'2014 GP and pharma total'!M26)/'2014 population'!M26</f>
        <v>690.15553860929742</v>
      </c>
      <c r="N26" s="11">
        <f>ave_other_primary_care_2014+('2014 inpatient total'!N26*inpatient_norm_fctr_2014+'2014 outpatient total'!N26*outpatient_norm_fctr_2014+'2014 GP and pharma total'!N26)/'2014 population'!N26</f>
        <v>739.7702299666081</v>
      </c>
      <c r="O26" s="96">
        <f>(J26*'2014 population'!J26+'2014 overall results'!K26*'2014 population'!K26+'2014 overall results'!L26*'2014 population'!L26+'2014 overall results'!M26*'2014 population'!M26+'2014 overall results'!N26*'2014 population'!N26)/SUM('2014 population'!J26:N26)</f>
        <v>746.0787166579895</v>
      </c>
      <c r="P26" s="2">
        <f>(D26*'2014 population'!D26+'2014 overall results'!J26*'2014 population'!J26)/('2014 population'!D26+'2014 population'!J26)</f>
        <v>1497.7378593749795</v>
      </c>
      <c r="Q26" s="2">
        <f>(E26*'2014 population'!E26+'2014 overall results'!K26*'2014 population'!K26)/('2014 population'!E26+'2014 population'!K26)</f>
        <v>1190.3620236971558</v>
      </c>
      <c r="R26" s="2">
        <f>(F26*'2014 population'!F26+'2014 overall results'!L26*'2014 population'!L26)/('2014 population'!F26+'2014 population'!L26)</f>
        <v>1087.3317764910457</v>
      </c>
      <c r="S26" s="2">
        <f>(G26*'2014 population'!G26+'2014 overall results'!M26*'2014 population'!M26)/('2014 population'!G26+'2014 population'!M26)</f>
        <v>995.67428830084134</v>
      </c>
      <c r="T26" s="2">
        <f>(H26*'2014 population'!H26+'2014 overall results'!N26*'2014 population'!N26)/('2014 population'!H26+'2014 population'!N26)</f>
        <v>983.41504389297916</v>
      </c>
      <c r="U26" s="56">
        <f>(I26*SUM('2014 population'!D26:H26)+'2014 overall results'!O26*SUM('2014 population'!J26:N26))/SUM('2014 population'!D26:N26)</f>
        <v>1178.179429442818</v>
      </c>
      <c r="W26" s="99">
        <f>H26*SUM('2014 population'!D26:H26)+'2014 overall results'!N26*SUM('2014 population'!J26:N26)</f>
        <v>719525624.7878232</v>
      </c>
      <c r="X26" s="1">
        <f>U26*SUM('2014 population'!D26:N26)</f>
        <v>854954150.23118699</v>
      </c>
    </row>
    <row r="27" spans="2:24" x14ac:dyDescent="0.25">
      <c r="B27">
        <v>23</v>
      </c>
      <c r="C27" s="67"/>
      <c r="D27" s="11">
        <f>ave_other_primary_care_2014+('2014 inpatient total'!D27*inpatient_norm_fctr_2014+'2014 outpatient total'!D27*outpatient_norm_fctr_2014+'2014 GP and pharma total'!D27)/'2014 population'!D27</f>
        <v>2216.7357036321041</v>
      </c>
      <c r="E27" s="11">
        <f>ave_other_primary_care_2014+('2014 inpatient total'!E27*inpatient_norm_fctr_2014+'2014 outpatient total'!E27*outpatient_norm_fctr_2014+'2014 GP and pharma total'!E27)/'2014 population'!E27</f>
        <v>1744.7225621543482</v>
      </c>
      <c r="F27" s="11">
        <f>ave_other_primary_care_2014+('2014 inpatient total'!F27*inpatient_norm_fctr_2014+'2014 outpatient total'!F27*outpatient_norm_fctr_2014+'2014 GP and pharma total'!F27)/'2014 population'!F27</f>
        <v>1561.6261072820732</v>
      </c>
      <c r="G27" s="11">
        <f>ave_other_primary_care_2014+('2014 inpatient total'!G27*inpatient_norm_fctr_2014+'2014 outpatient total'!G27*outpatient_norm_fctr_2014+'2014 GP and pharma total'!G27)/'2014 population'!G27</f>
        <v>1406.8817789855366</v>
      </c>
      <c r="H27" s="11">
        <f>ave_other_primary_care_2014+('2014 inpatient total'!H27*inpatient_norm_fctr_2014+'2014 outpatient total'!H27*outpatient_norm_fctr_2014+'2014 GP and pharma total'!H27)/'2014 population'!H27</f>
        <v>1307.5255086290736</v>
      </c>
      <c r="I27" s="96">
        <f>(D27*'2014 population'!D27+'2014 overall results'!E27*'2014 population'!E27+'2014 overall results'!F27*'2014 population'!F27+'2014 overall results'!G27*'2014 population'!G27+'2014 overall results'!H27*'2014 population'!H27)/SUM('2014 population'!D27:H27)</f>
        <v>1704.6739242096478</v>
      </c>
      <c r="J27" s="11">
        <f>ave_other_primary_care_2014+('2014 inpatient total'!J27*inpatient_norm_fctr_2014+'2014 outpatient total'!J27*outpatient_norm_fctr_2014+'2014 GP and pharma total'!J27)/'2014 population'!J27</f>
        <v>825.80394434625782</v>
      </c>
      <c r="K27" s="11">
        <f>ave_other_primary_care_2014+('2014 inpatient total'!K27*inpatient_norm_fctr_2014+'2014 outpatient total'!K27*outpatient_norm_fctr_2014+'2014 GP and pharma total'!K27)/'2014 population'!K27</f>
        <v>707.23947112486292</v>
      </c>
      <c r="L27" s="11">
        <f>ave_other_primary_care_2014+('2014 inpatient total'!L27*inpatient_norm_fctr_2014+'2014 outpatient total'!L27*outpatient_norm_fctr_2014+'2014 GP and pharma total'!L27)/'2014 population'!L27</f>
        <v>722.11293649631966</v>
      </c>
      <c r="M27" s="11">
        <f>ave_other_primary_care_2014+('2014 inpatient total'!M27*inpatient_norm_fctr_2014+'2014 outpatient total'!M27*outpatient_norm_fctr_2014+'2014 GP and pharma total'!M27)/'2014 population'!M27</f>
        <v>707.74785193084938</v>
      </c>
      <c r="N27" s="11">
        <f>ave_other_primary_care_2014+('2014 inpatient total'!N27*inpatient_norm_fctr_2014+'2014 outpatient total'!N27*outpatient_norm_fctr_2014+'2014 GP and pharma total'!N27)/'2014 population'!N27</f>
        <v>706.55174626982603</v>
      </c>
      <c r="O27" s="96">
        <f>(J27*'2014 population'!J27+'2014 overall results'!K27*'2014 population'!K27+'2014 overall results'!L27*'2014 population'!L27+'2014 overall results'!M27*'2014 population'!M27+'2014 overall results'!N27*'2014 population'!N27)/SUM('2014 population'!J27:N27)</f>
        <v>737.42387354351229</v>
      </c>
      <c r="P27" s="2">
        <f>(D27*'2014 population'!D27+'2014 overall results'!J27*'2014 population'!J27)/('2014 population'!D27+'2014 population'!J27)</f>
        <v>1529.7463061094284</v>
      </c>
      <c r="Q27" s="2">
        <f>(E27*'2014 population'!E27+'2014 overall results'!K27*'2014 population'!K27)/('2014 population'!E27+'2014 population'!K27)</f>
        <v>1220.4862778600818</v>
      </c>
      <c r="R27" s="2">
        <f>(F27*'2014 population'!F27+'2014 overall results'!L27*'2014 population'!L27)/('2014 population'!F27+'2014 population'!L27)</f>
        <v>1131.1216371451728</v>
      </c>
      <c r="S27" s="2">
        <f>(G27*'2014 population'!G27+'2014 overall results'!M27*'2014 population'!M27)/('2014 population'!G27+'2014 population'!M27)</f>
        <v>1044.4627907500944</v>
      </c>
      <c r="T27" s="2">
        <f>(H27*'2014 population'!H27+'2014 overall results'!N27*'2014 population'!N27)/('2014 population'!H27+'2014 population'!N27)</f>
        <v>991.48120246849169</v>
      </c>
      <c r="U27" s="56">
        <f>(I27*SUM('2014 population'!D27:H27)+'2014 overall results'!O27*SUM('2014 population'!J27:N27))/SUM('2014 population'!D27:N27)</f>
        <v>1211.9799201461296</v>
      </c>
      <c r="W27" s="99">
        <f>H27*SUM('2014 population'!D27:H27)+'2014 overall results'!N27*SUM('2014 population'!J27:N27)</f>
        <v>752598069.57277739</v>
      </c>
      <c r="X27" s="1">
        <f>U27*SUM('2014 population'!D27:N27)</f>
        <v>910855025.12638271</v>
      </c>
    </row>
    <row r="28" spans="2:24" x14ac:dyDescent="0.25">
      <c r="B28">
        <v>24</v>
      </c>
      <c r="C28" s="67"/>
      <c r="D28" s="11">
        <f>ave_other_primary_care_2014+('2014 inpatient total'!D28*inpatient_norm_fctr_2014+'2014 outpatient total'!D28*outpatient_norm_fctr_2014+'2014 GP and pharma total'!D28)/'2014 population'!D28</f>
        <v>2349.7349756273452</v>
      </c>
      <c r="E28" s="11">
        <f>ave_other_primary_care_2014+('2014 inpatient total'!E28*inpatient_norm_fctr_2014+'2014 outpatient total'!E28*outpatient_norm_fctr_2014+'2014 GP and pharma total'!E28)/'2014 population'!E28</f>
        <v>1836.9707495335031</v>
      </c>
      <c r="F28" s="11">
        <f>ave_other_primary_care_2014+('2014 inpatient total'!F28*inpatient_norm_fctr_2014+'2014 outpatient total'!F28*outpatient_norm_fctr_2014+'2014 GP and pharma total'!F28)/'2014 population'!F28</f>
        <v>1638.2430183488664</v>
      </c>
      <c r="G28" s="11">
        <f>ave_other_primary_care_2014+('2014 inpatient total'!G28*inpatient_norm_fctr_2014+'2014 outpatient total'!G28*outpatient_norm_fctr_2014+'2014 GP and pharma total'!G28)/'2014 population'!G28</f>
        <v>1519.011328844603</v>
      </c>
      <c r="H28" s="11">
        <f>ave_other_primary_care_2014+('2014 inpatient total'!H28*inpatient_norm_fctr_2014+'2014 outpatient total'!H28*outpatient_norm_fctr_2014+'2014 GP and pharma total'!H28)/'2014 population'!H28</f>
        <v>1408.4920816364108</v>
      </c>
      <c r="I28" s="96">
        <f>(D28*'2014 population'!D28+'2014 overall results'!E28*'2014 population'!E28+'2014 overall results'!F28*'2014 population'!F28+'2014 overall results'!G28*'2014 population'!G28+'2014 overall results'!H28*'2014 population'!H28)/SUM('2014 population'!D28:H28)</f>
        <v>1811.082858963724</v>
      </c>
      <c r="J28" s="11">
        <f>ave_other_primary_care_2014+('2014 inpatient total'!J28*inpatient_norm_fctr_2014+'2014 outpatient total'!J28*outpatient_norm_fctr_2014+'2014 GP and pharma total'!J28)/'2014 population'!J28</f>
        <v>844.53385608704821</v>
      </c>
      <c r="K28" s="11">
        <f>ave_other_primary_care_2014+('2014 inpatient total'!K28*inpatient_norm_fctr_2014+'2014 outpatient total'!K28*outpatient_norm_fctr_2014+'2014 GP and pharma total'!K28)/'2014 population'!K28</f>
        <v>745.60779032256414</v>
      </c>
      <c r="L28" s="11">
        <f>ave_other_primary_care_2014+('2014 inpatient total'!L28*inpatient_norm_fctr_2014+'2014 outpatient total'!L28*outpatient_norm_fctr_2014+'2014 GP and pharma total'!L28)/'2014 population'!L28</f>
        <v>728.52794352061471</v>
      </c>
      <c r="M28" s="11">
        <f>ave_other_primary_care_2014+('2014 inpatient total'!M28*inpatient_norm_fctr_2014+'2014 outpatient total'!M28*outpatient_norm_fctr_2014+'2014 GP and pharma total'!M28)/'2014 population'!M28</f>
        <v>723.39682182659044</v>
      </c>
      <c r="N28" s="11">
        <f>ave_other_primary_care_2014+('2014 inpatient total'!N28*inpatient_norm_fctr_2014+'2014 outpatient total'!N28*outpatient_norm_fctr_2014+'2014 GP and pharma total'!N28)/'2014 population'!N28</f>
        <v>707.3726211237954</v>
      </c>
      <c r="O28" s="96">
        <f>(J28*'2014 population'!J28+'2014 overall results'!K28*'2014 population'!K28+'2014 overall results'!L28*'2014 population'!L28+'2014 overall results'!M28*'2014 population'!M28+'2014 overall results'!N28*'2014 population'!N28)/SUM('2014 population'!J28:N28)</f>
        <v>755.62156494641783</v>
      </c>
      <c r="P28" s="2">
        <f>(D28*'2014 population'!D28+'2014 overall results'!J28*'2014 population'!J28)/('2014 population'!D28+'2014 population'!J28)</f>
        <v>1604.3234917383932</v>
      </c>
      <c r="Q28" s="2">
        <f>(E28*'2014 population'!E28+'2014 overall results'!K28*'2014 population'!K28)/('2014 population'!E28+'2014 population'!K28)</f>
        <v>1286.445890696873</v>
      </c>
      <c r="R28" s="2">
        <f>(F28*'2014 population'!F28+'2014 overall results'!L28*'2014 population'!L28)/('2014 population'!F28+'2014 population'!L28)</f>
        <v>1172.3542515192071</v>
      </c>
      <c r="S28" s="2">
        <f>(G28*'2014 population'!G28+'2014 overall results'!M28*'2014 population'!M28)/('2014 population'!G28+'2014 population'!M28)</f>
        <v>1105.8567807301904</v>
      </c>
      <c r="T28" s="2">
        <f>(H28*'2014 population'!H28+'2014 overall results'!N28*'2014 population'!N28)/('2014 population'!H28+'2014 population'!N28)</f>
        <v>1039.3726697439783</v>
      </c>
      <c r="U28" s="56">
        <f>(I28*SUM('2014 population'!D28:H28)+'2014 overall results'!O28*SUM('2014 population'!J28:N28))/SUM('2014 population'!D28:N28)</f>
        <v>1273.3608076205949</v>
      </c>
      <c r="W28" s="99">
        <f>H28*SUM('2014 population'!D28:H28)+'2014 overall results'!N28*SUM('2014 population'!J28:N28)</f>
        <v>782442284.34087086</v>
      </c>
      <c r="X28" s="1">
        <f>U28*SUM('2014 population'!D28:N28)</f>
        <v>947717881.483742</v>
      </c>
    </row>
    <row r="29" spans="2:24" x14ac:dyDescent="0.25">
      <c r="B29">
        <v>25</v>
      </c>
      <c r="C29" s="67"/>
      <c r="D29" s="11">
        <f>ave_other_primary_care_2014+('2014 inpatient total'!D29*inpatient_norm_fctr_2014+'2014 outpatient total'!D29*outpatient_norm_fctr_2014+'2014 GP and pharma total'!D29)/'2014 population'!D29</f>
        <v>2332.4010014145128</v>
      </c>
      <c r="E29" s="11">
        <f>ave_other_primary_care_2014+('2014 inpatient total'!E29*inpatient_norm_fctr_2014+'2014 outpatient total'!E29*outpatient_norm_fctr_2014+'2014 GP and pharma total'!E29)/'2014 population'!E29</f>
        <v>1907.5111264077657</v>
      </c>
      <c r="F29" s="11">
        <f>ave_other_primary_care_2014+('2014 inpatient total'!F29*inpatient_norm_fctr_2014+'2014 outpatient total'!F29*outpatient_norm_fctr_2014+'2014 GP and pharma total'!F29)/'2014 population'!F29</f>
        <v>1704.846496907227</v>
      </c>
      <c r="G29" s="11">
        <f>ave_other_primary_care_2014+('2014 inpatient total'!G29*inpatient_norm_fctr_2014+'2014 outpatient total'!G29*outpatient_norm_fctr_2014+'2014 GP and pharma total'!G29)/'2014 population'!G29</f>
        <v>1670.7998438003387</v>
      </c>
      <c r="H29" s="11">
        <f>ave_other_primary_care_2014+('2014 inpatient total'!H29*inpatient_norm_fctr_2014+'2014 outpatient total'!H29*outpatient_norm_fctr_2014+'2014 GP and pharma total'!H29)/'2014 population'!H29</f>
        <v>1514.81047368503</v>
      </c>
      <c r="I29" s="96">
        <f>(D29*'2014 population'!D29+'2014 overall results'!E29*'2014 population'!E29+'2014 overall results'!F29*'2014 population'!F29+'2014 overall results'!G29*'2014 population'!G29+'2014 overall results'!H29*'2014 population'!H29)/SUM('2014 population'!D29:H29)</f>
        <v>1883.8942210829416</v>
      </c>
      <c r="J29" s="11">
        <f>ave_other_primary_care_2014+('2014 inpatient total'!J29*inpatient_norm_fctr_2014+'2014 outpatient total'!J29*outpatient_norm_fctr_2014+'2014 GP and pharma total'!J29)/'2014 population'!J29</f>
        <v>850.12473128010413</v>
      </c>
      <c r="K29" s="11">
        <f>ave_other_primary_care_2014+('2014 inpatient total'!K29*inpatient_norm_fctr_2014+'2014 outpatient total'!K29*outpatient_norm_fctr_2014+'2014 GP and pharma total'!K29)/'2014 population'!K29</f>
        <v>744.19434446404466</v>
      </c>
      <c r="L29" s="11">
        <f>ave_other_primary_care_2014+('2014 inpatient total'!L29*inpatient_norm_fctr_2014+'2014 outpatient total'!L29*outpatient_norm_fctr_2014+'2014 GP and pharma total'!L29)/'2014 population'!L29</f>
        <v>728.20588647228476</v>
      </c>
      <c r="M29" s="11">
        <f>ave_other_primary_care_2014+('2014 inpatient total'!M29*inpatient_norm_fctr_2014+'2014 outpatient total'!M29*outpatient_norm_fctr_2014+'2014 GP and pharma total'!M29)/'2014 population'!M29</f>
        <v>701.90520625657189</v>
      </c>
      <c r="N29" s="11">
        <f>ave_other_primary_care_2014+('2014 inpatient total'!N29*inpatient_norm_fctr_2014+'2014 outpatient total'!N29*outpatient_norm_fctr_2014+'2014 GP and pharma total'!N29)/'2014 population'!N29</f>
        <v>706.23779744078297</v>
      </c>
      <c r="O29" s="96">
        <f>(J29*'2014 population'!J29+'2014 overall results'!K29*'2014 population'!K29+'2014 overall results'!L29*'2014 population'!L29+'2014 overall results'!M29*'2014 population'!M29+'2014 overall results'!N29*'2014 population'!N29)/SUM('2014 population'!J29:N29)</f>
        <v>753.26363646942309</v>
      </c>
      <c r="P29" s="2">
        <f>(D29*'2014 population'!D29+'2014 overall results'!J29*'2014 population'!J29)/('2014 population'!D29+'2014 population'!J29)</f>
        <v>1614.1692660969477</v>
      </c>
      <c r="Q29" s="2">
        <f>(E29*'2014 population'!E29+'2014 overall results'!K29*'2014 population'!K29)/('2014 population'!E29+'2014 population'!K29)</f>
        <v>1322.8001556584402</v>
      </c>
      <c r="R29" s="2">
        <f>(F29*'2014 population'!F29+'2014 overall results'!L29*'2014 population'!L29)/('2014 population'!F29+'2014 population'!L29)</f>
        <v>1208.4222479834759</v>
      </c>
      <c r="S29" s="2">
        <f>(G29*'2014 population'!G29+'2014 overall results'!M29*'2014 population'!M29)/('2014 population'!G29+'2014 population'!M29)</f>
        <v>1175.989412943718</v>
      </c>
      <c r="T29" s="2">
        <f>(H29*'2014 population'!H29+'2014 overall results'!N29*'2014 population'!N29)/('2014 population'!H29+'2014 population'!N29)</f>
        <v>1091.2155469975589</v>
      </c>
      <c r="U29" s="56">
        <f>(I29*SUM('2014 population'!D29:H29)+'2014 overall results'!O29*SUM('2014 population'!J29:N29))/SUM('2014 population'!D29:N29)</f>
        <v>1314.4633399627994</v>
      </c>
      <c r="W29" s="99">
        <f>H29*SUM('2014 population'!D29:H29)+'2014 overall results'!N29*SUM('2014 population'!J29:N29)</f>
        <v>819256521.18651867</v>
      </c>
      <c r="X29" s="1">
        <f>U29*SUM('2014 population'!D29:N29)</f>
        <v>972283557.76702344</v>
      </c>
    </row>
    <row r="30" spans="2:24" x14ac:dyDescent="0.25">
      <c r="B30">
        <v>26</v>
      </c>
      <c r="C30" s="67"/>
      <c r="D30" s="11">
        <f>ave_other_primary_care_2014+('2014 inpatient total'!D30*inpatient_norm_fctr_2014+'2014 outpatient total'!D30*outpatient_norm_fctr_2014+'2014 GP and pharma total'!D30)/'2014 population'!D30</f>
        <v>2373.7946523540127</v>
      </c>
      <c r="E30" s="11">
        <f>ave_other_primary_care_2014+('2014 inpatient total'!E30*inpatient_norm_fctr_2014+'2014 outpatient total'!E30*outpatient_norm_fctr_2014+'2014 GP and pharma total'!E30)/'2014 population'!E30</f>
        <v>1987.4526274618509</v>
      </c>
      <c r="F30" s="11">
        <f>ave_other_primary_care_2014+('2014 inpatient total'!F30*inpatient_norm_fctr_2014+'2014 outpatient total'!F30*outpatient_norm_fctr_2014+'2014 GP and pharma total'!F30)/'2014 population'!F30</f>
        <v>1843.9174075729647</v>
      </c>
      <c r="G30" s="11">
        <f>ave_other_primary_care_2014+('2014 inpatient total'!G30*inpatient_norm_fctr_2014+'2014 outpatient total'!G30*outpatient_norm_fctr_2014+'2014 GP and pharma total'!G30)/'2014 population'!G30</f>
        <v>1726.2432418088285</v>
      </c>
      <c r="H30" s="11">
        <f>ave_other_primary_care_2014+('2014 inpatient total'!H30*inpatient_norm_fctr_2014+'2014 outpatient total'!H30*outpatient_norm_fctr_2014+'2014 GP and pharma total'!H30)/'2014 population'!H30</f>
        <v>1643.2328208229733</v>
      </c>
      <c r="I30" s="96">
        <f>(D30*'2014 population'!D30+'2014 overall results'!E30*'2014 population'!E30+'2014 overall results'!F30*'2014 population'!F30+'2014 overall results'!G30*'2014 population'!G30+'2014 overall results'!H30*'2014 population'!H30)/SUM('2014 population'!D30:H30)</f>
        <v>1969.3220328426744</v>
      </c>
      <c r="J30" s="11">
        <f>ave_other_primary_care_2014+('2014 inpatient total'!J30*inpatient_norm_fctr_2014+'2014 outpatient total'!J30*outpatient_norm_fctr_2014+'2014 GP and pharma total'!J30)/'2014 population'!J30</f>
        <v>867.06349851330765</v>
      </c>
      <c r="K30" s="11">
        <f>ave_other_primary_care_2014+('2014 inpatient total'!K30*inpatient_norm_fctr_2014+'2014 outpatient total'!K30*outpatient_norm_fctr_2014+'2014 GP and pharma total'!K30)/'2014 population'!K30</f>
        <v>745.80671572924041</v>
      </c>
      <c r="L30" s="11">
        <f>ave_other_primary_care_2014+('2014 inpatient total'!L30*inpatient_norm_fctr_2014+'2014 outpatient total'!L30*outpatient_norm_fctr_2014+'2014 GP and pharma total'!L30)/'2014 population'!L30</f>
        <v>718.70512501619908</v>
      </c>
      <c r="M30" s="11">
        <f>ave_other_primary_care_2014+('2014 inpatient total'!M30*inpatient_norm_fctr_2014+'2014 outpatient total'!M30*outpatient_norm_fctr_2014+'2014 GP and pharma total'!M30)/'2014 population'!M30</f>
        <v>705.76550135878551</v>
      </c>
      <c r="N30" s="11">
        <f>ave_other_primary_care_2014+('2014 inpatient total'!N30*inpatient_norm_fctr_2014+'2014 outpatient total'!N30*outpatient_norm_fctr_2014+'2014 GP and pharma total'!N30)/'2014 population'!N30</f>
        <v>707.23931684819399</v>
      </c>
      <c r="O30" s="96">
        <f>(J30*'2014 population'!J30+'2014 overall results'!K30*'2014 population'!K30+'2014 overall results'!L30*'2014 population'!L30+'2014 overall results'!M30*'2014 population'!M30+'2014 overall results'!N30*'2014 population'!N30)/SUM('2014 population'!J30:N30)</f>
        <v>756.58517014631093</v>
      </c>
      <c r="P30" s="2">
        <f>(D30*'2014 population'!D30+'2014 overall results'!J30*'2014 population'!J30)/('2014 population'!D30+'2014 population'!J30)</f>
        <v>1649.8632277886884</v>
      </c>
      <c r="Q30" s="2">
        <f>(E30*'2014 population'!E30+'2014 overall results'!K30*'2014 population'!K30)/('2014 population'!E30+'2014 population'!K30)</f>
        <v>1366.7563837682974</v>
      </c>
      <c r="R30" s="2">
        <f>(F30*'2014 population'!F30+'2014 overall results'!L30*'2014 population'!L30)/('2014 population'!F30+'2014 population'!L30)</f>
        <v>1274.2797126382611</v>
      </c>
      <c r="S30" s="2">
        <f>(G30*'2014 population'!G30+'2014 overall results'!M30*'2014 population'!M30)/('2014 population'!G30+'2014 population'!M30)</f>
        <v>1205.8890710542801</v>
      </c>
      <c r="T30" s="2">
        <f>(H30*'2014 population'!H30+'2014 overall results'!N30*'2014 population'!N30)/('2014 population'!H30+'2014 population'!N30)</f>
        <v>1158.4230592447716</v>
      </c>
      <c r="U30" s="56">
        <f>(I30*SUM('2014 population'!D30:H30)+'2014 overall results'!O30*SUM('2014 population'!J30:N30))/SUM('2014 population'!D30:N30)</f>
        <v>1362.3005547704458</v>
      </c>
      <c r="W30" s="99">
        <f>H30*SUM('2014 population'!D30:H30)+'2014 overall results'!N30*SUM('2014 population'!J30:N30)</f>
        <v>881338018.32401538</v>
      </c>
      <c r="X30" s="1">
        <f>U30*SUM('2014 population'!D30:N30)</f>
        <v>1022060542.0143079</v>
      </c>
    </row>
    <row r="31" spans="2:24" x14ac:dyDescent="0.25">
      <c r="B31">
        <v>27</v>
      </c>
      <c r="C31" s="67"/>
      <c r="D31" s="11">
        <f>ave_other_primary_care_2014+('2014 inpatient total'!D31*inpatient_norm_fctr_2014+'2014 outpatient total'!D31*outpatient_norm_fctr_2014+'2014 GP and pharma total'!D31)/'2014 population'!D31</f>
        <v>2492.7324519279628</v>
      </c>
      <c r="E31" s="11">
        <f>ave_other_primary_care_2014+('2014 inpatient total'!E31*inpatient_norm_fctr_2014+'2014 outpatient total'!E31*outpatient_norm_fctr_2014+'2014 GP and pharma total'!E31)/'2014 population'!E31</f>
        <v>2108.796013640163</v>
      </c>
      <c r="F31" s="11">
        <f>ave_other_primary_care_2014+('2014 inpatient total'!F31*inpatient_norm_fctr_2014+'2014 outpatient total'!F31*outpatient_norm_fctr_2014+'2014 GP and pharma total'!F31)/'2014 population'!F31</f>
        <v>1933.6148282680806</v>
      </c>
      <c r="G31" s="11">
        <f>ave_other_primary_care_2014+('2014 inpatient total'!G31*inpatient_norm_fctr_2014+'2014 outpatient total'!G31*outpatient_norm_fctr_2014+'2014 GP and pharma total'!G31)/'2014 population'!G31</f>
        <v>1852.5441860407714</v>
      </c>
      <c r="H31" s="11">
        <f>ave_other_primary_care_2014+('2014 inpatient total'!H31*inpatient_norm_fctr_2014+'2014 outpatient total'!H31*outpatient_norm_fctr_2014+'2014 GP and pharma total'!H31)/'2014 population'!H31</f>
        <v>1800.384034918023</v>
      </c>
      <c r="I31" s="96">
        <f>(D31*'2014 population'!D31+'2014 overall results'!E31*'2014 population'!E31+'2014 overall results'!F31*'2014 population'!F31+'2014 overall results'!G31*'2014 population'!G31+'2014 overall results'!H31*'2014 population'!H31)/SUM('2014 population'!D31:H31)</f>
        <v>2090.5042637570446</v>
      </c>
      <c r="J31" s="11">
        <f>ave_other_primary_care_2014+('2014 inpatient total'!J31*inpatient_norm_fctr_2014+'2014 outpatient total'!J31*outpatient_norm_fctr_2014+'2014 GP and pharma total'!J31)/'2014 population'!J31</f>
        <v>907.45544275083557</v>
      </c>
      <c r="K31" s="11">
        <f>ave_other_primary_care_2014+('2014 inpatient total'!K31*inpatient_norm_fctr_2014+'2014 outpatient total'!K31*outpatient_norm_fctr_2014+'2014 GP and pharma total'!K31)/'2014 population'!K31</f>
        <v>777.29900276304863</v>
      </c>
      <c r="L31" s="11">
        <f>ave_other_primary_care_2014+('2014 inpatient total'!L31*inpatient_norm_fctr_2014+'2014 outpatient total'!L31*outpatient_norm_fctr_2014+'2014 GP and pharma total'!L31)/'2014 population'!L31</f>
        <v>733.78170525889334</v>
      </c>
      <c r="M31" s="11">
        <f>ave_other_primary_care_2014+('2014 inpatient total'!M31*inpatient_norm_fctr_2014+'2014 outpatient total'!M31*outpatient_norm_fctr_2014+'2014 GP and pharma total'!M31)/'2014 population'!M31</f>
        <v>708.02452079260502</v>
      </c>
      <c r="N31" s="11">
        <f>ave_other_primary_care_2014+('2014 inpatient total'!N31*inpatient_norm_fctr_2014+'2014 outpatient total'!N31*outpatient_norm_fctr_2014+'2014 GP and pharma total'!N31)/'2014 population'!N31</f>
        <v>724.3638335338859</v>
      </c>
      <c r="O31" s="96">
        <f>(J31*'2014 population'!J31+'2014 overall results'!K31*'2014 population'!K31+'2014 overall results'!L31*'2014 population'!L31+'2014 overall results'!M31*'2014 population'!M31+'2014 overall results'!N31*'2014 population'!N31)/SUM('2014 population'!J31:N31)</f>
        <v>780.68869084136566</v>
      </c>
      <c r="P31" s="2">
        <f>(D31*'2014 population'!D31+'2014 overall results'!J31*'2014 population'!J31)/('2014 population'!D31+'2014 population'!J31)</f>
        <v>1734.5085464130595</v>
      </c>
      <c r="Q31" s="2">
        <f>(E31*'2014 population'!E31+'2014 overall results'!K31*'2014 population'!K31)/('2014 population'!E31+'2014 population'!K31)</f>
        <v>1445.5033172926239</v>
      </c>
      <c r="R31" s="2">
        <f>(F31*'2014 population'!F31+'2014 overall results'!L31*'2014 population'!L31)/('2014 population'!F31+'2014 population'!L31)</f>
        <v>1331.8162549496928</v>
      </c>
      <c r="S31" s="2">
        <f>(G31*'2014 population'!G31+'2014 overall results'!M31*'2014 population'!M31)/('2014 population'!G31+'2014 population'!M31)</f>
        <v>1278.6823416709415</v>
      </c>
      <c r="T31" s="2">
        <f>(H31*'2014 population'!H31+'2014 overall results'!N31*'2014 population'!N31)/('2014 population'!H31+'2014 population'!N31)</f>
        <v>1252.9465466190645</v>
      </c>
      <c r="U31" s="56">
        <f>(I31*SUM('2014 population'!D31:H31)+'2014 overall results'!O31*SUM('2014 population'!J31:N31))/SUM('2014 population'!D31:N31)</f>
        <v>1441.0398967805156</v>
      </c>
      <c r="W31" s="99">
        <f>H31*SUM('2014 population'!D31:H31)+'2014 overall results'!N31*SUM('2014 population'!J31:N31)</f>
        <v>931112609.75219095</v>
      </c>
      <c r="X31" s="1">
        <f>U31*SUM('2014 population'!D31:N31)</f>
        <v>1059142708.5352273</v>
      </c>
    </row>
    <row r="32" spans="2:24" x14ac:dyDescent="0.25">
      <c r="B32">
        <v>28</v>
      </c>
      <c r="C32" s="67"/>
      <c r="D32" s="11">
        <f>ave_other_primary_care_2014+('2014 inpatient total'!D32*inpatient_norm_fctr_2014+'2014 outpatient total'!D32*outpatient_norm_fctr_2014+'2014 GP and pharma total'!D32)/'2014 population'!D32</f>
        <v>2532.4948450274455</v>
      </c>
      <c r="E32" s="11">
        <f>ave_other_primary_care_2014+('2014 inpatient total'!E32*inpatient_norm_fctr_2014+'2014 outpatient total'!E32*outpatient_norm_fctr_2014+'2014 GP and pharma total'!E32)/'2014 population'!E32</f>
        <v>2209.9823288519415</v>
      </c>
      <c r="F32" s="11">
        <f>ave_other_primary_care_2014+('2014 inpatient total'!F32*inpatient_norm_fctr_2014+'2014 outpatient total'!F32*outpatient_norm_fctr_2014+'2014 GP and pharma total'!F32)/'2014 population'!F32</f>
        <v>2057.1607250637803</v>
      </c>
      <c r="G32" s="11">
        <f>ave_other_primary_care_2014+('2014 inpatient total'!G32*inpatient_norm_fctr_2014+'2014 outpatient total'!G32*outpatient_norm_fctr_2014+'2014 GP and pharma total'!G32)/'2014 population'!G32</f>
        <v>2043.2023440936639</v>
      </c>
      <c r="H32" s="11">
        <f>ave_other_primary_care_2014+('2014 inpatient total'!H32*inpatient_norm_fctr_2014+'2014 outpatient total'!H32*outpatient_norm_fctr_2014+'2014 GP and pharma total'!H32)/'2014 population'!H32</f>
        <v>1985.4688280461255</v>
      </c>
      <c r="I32" s="96">
        <f>(D32*'2014 population'!D32+'2014 overall results'!E32*'2014 population'!E32+'2014 overall results'!F32*'2014 population'!F32+'2014 overall results'!G32*'2014 population'!G32+'2014 overall results'!H32*'2014 population'!H32)/SUM('2014 population'!D32:H32)</f>
        <v>2204.7482336860671</v>
      </c>
      <c r="J32" s="11">
        <f>ave_other_primary_care_2014+('2014 inpatient total'!J32*inpatient_norm_fctr_2014+'2014 outpatient total'!J32*outpatient_norm_fctr_2014+'2014 GP and pharma total'!J32)/'2014 population'!J32</f>
        <v>928.6921635371441</v>
      </c>
      <c r="K32" s="11">
        <f>ave_other_primary_care_2014+('2014 inpatient total'!K32*inpatient_norm_fctr_2014+'2014 outpatient total'!K32*outpatient_norm_fctr_2014+'2014 GP and pharma total'!K32)/'2014 population'!K32</f>
        <v>807.75759416579717</v>
      </c>
      <c r="L32" s="11">
        <f>ave_other_primary_care_2014+('2014 inpatient total'!L32*inpatient_norm_fctr_2014+'2014 outpatient total'!L32*outpatient_norm_fctr_2014+'2014 GP and pharma total'!L32)/'2014 population'!L32</f>
        <v>757.5495151653646</v>
      </c>
      <c r="M32" s="11">
        <f>ave_other_primary_care_2014+('2014 inpatient total'!M32*inpatient_norm_fctr_2014+'2014 outpatient total'!M32*outpatient_norm_fctr_2014+'2014 GP and pharma total'!M32)/'2014 population'!M32</f>
        <v>720.47903384173446</v>
      </c>
      <c r="N32" s="11">
        <f>ave_other_primary_care_2014+('2014 inpatient total'!N32*inpatient_norm_fctr_2014+'2014 outpatient total'!N32*outpatient_norm_fctr_2014+'2014 GP and pharma total'!N32)/'2014 population'!N32</f>
        <v>726.87853708428918</v>
      </c>
      <c r="O32" s="96">
        <f>(J32*'2014 population'!J32+'2014 overall results'!K32*'2014 population'!K32+'2014 overall results'!L32*'2014 population'!L32+'2014 overall results'!M32*'2014 population'!M32+'2014 overall results'!N32*'2014 population'!N32)/SUM('2014 population'!J32:N32)</f>
        <v>801.30431424828612</v>
      </c>
      <c r="P32" s="2">
        <f>(D32*'2014 population'!D32+'2014 overall results'!J32*'2014 population'!J32)/('2014 population'!D32+'2014 population'!J32)</f>
        <v>1749.7752495046623</v>
      </c>
      <c r="Q32" s="2">
        <f>(E32*'2014 population'!E32+'2014 overall results'!K32*'2014 population'!K32)/('2014 population'!E32+'2014 population'!K32)</f>
        <v>1500.8324258383727</v>
      </c>
      <c r="R32" s="2">
        <f>(F32*'2014 population'!F32+'2014 overall results'!L32*'2014 population'!L32)/('2014 population'!F32+'2014 population'!L32)</f>
        <v>1400.8492158087324</v>
      </c>
      <c r="S32" s="2">
        <f>(G32*'2014 population'!G32+'2014 overall results'!M32*'2014 population'!M32)/('2014 population'!G32+'2014 population'!M32)</f>
        <v>1376.9359257210976</v>
      </c>
      <c r="T32" s="2">
        <f>(H32*'2014 population'!H32+'2014 overall results'!N32*'2014 population'!N32)/('2014 population'!H32+'2014 population'!N32)</f>
        <v>1344.9126738194113</v>
      </c>
      <c r="U32" s="56">
        <f>(I32*SUM('2014 population'!D32:H32)+'2014 overall results'!O32*SUM('2014 population'!J32:N32))/SUM('2014 population'!D32:N32)</f>
        <v>1501.2361885694679</v>
      </c>
      <c r="W32" s="99">
        <f>H32*SUM('2014 population'!D32:H32)+'2014 overall results'!N32*SUM('2014 population'!J32:N32)</f>
        <v>1008363712.7728758</v>
      </c>
      <c r="X32" s="1">
        <f>U32*SUM('2014 population'!D32:N32)</f>
        <v>1117545739.7863176</v>
      </c>
    </row>
    <row r="33" spans="2:24" x14ac:dyDescent="0.25">
      <c r="B33">
        <v>29</v>
      </c>
      <c r="C33" s="67"/>
      <c r="D33" s="11">
        <f>ave_other_primary_care_2014+('2014 inpatient total'!D33*inpatient_norm_fctr_2014+'2014 outpatient total'!D33*outpatient_norm_fctr_2014+'2014 GP and pharma total'!D33)/'2014 population'!D33</f>
        <v>2622.065307071141</v>
      </c>
      <c r="E33" s="11">
        <f>ave_other_primary_care_2014+('2014 inpatient total'!E33*inpatient_norm_fctr_2014+'2014 outpatient total'!E33*outpatient_norm_fctr_2014+'2014 GP and pharma total'!E33)/'2014 population'!E33</f>
        <v>2274.1161324055361</v>
      </c>
      <c r="F33" s="11">
        <f>ave_other_primary_care_2014+('2014 inpatient total'!F33*inpatient_norm_fctr_2014+'2014 outpatient total'!F33*outpatient_norm_fctr_2014+'2014 GP and pharma total'!F33)/'2014 population'!F33</f>
        <v>2174.5539128136365</v>
      </c>
      <c r="G33" s="11">
        <f>ave_other_primary_care_2014+('2014 inpatient total'!G33*inpatient_norm_fctr_2014+'2014 outpatient total'!G33*outpatient_norm_fctr_2014+'2014 GP and pharma total'!G33)/'2014 population'!G33</f>
        <v>2137.3230038519632</v>
      </c>
      <c r="H33" s="11">
        <f>ave_other_primary_care_2014+('2014 inpatient total'!H33*inpatient_norm_fctr_2014+'2014 outpatient total'!H33*outpatient_norm_fctr_2014+'2014 GP and pharma total'!H33)/'2014 population'!H33</f>
        <v>2099.2166674839395</v>
      </c>
      <c r="I33" s="96">
        <f>(D33*'2014 population'!D33+'2014 overall results'!E33*'2014 population'!E33+'2014 overall results'!F33*'2014 population'!F33+'2014 overall results'!G33*'2014 population'!G33+'2014 overall results'!H33*'2014 population'!H33)/SUM('2014 population'!D33:H33)</f>
        <v>2295.0430019531018</v>
      </c>
      <c r="J33" s="11">
        <f>ave_other_primary_care_2014+('2014 inpatient total'!J33*inpatient_norm_fctr_2014+'2014 outpatient total'!J33*outpatient_norm_fctr_2014+'2014 GP and pharma total'!J33)/'2014 population'!J33</f>
        <v>998.39615329458843</v>
      </c>
      <c r="K33" s="11">
        <f>ave_other_primary_care_2014+('2014 inpatient total'!K33*inpatient_norm_fctr_2014+'2014 outpatient total'!K33*outpatient_norm_fctr_2014+'2014 GP and pharma total'!K33)/'2014 population'!K33</f>
        <v>850.11955620579988</v>
      </c>
      <c r="L33" s="11">
        <f>ave_other_primary_care_2014+('2014 inpatient total'!L33*inpatient_norm_fctr_2014+'2014 outpatient total'!L33*outpatient_norm_fctr_2014+'2014 GP and pharma total'!L33)/'2014 population'!L33</f>
        <v>790.93931853379615</v>
      </c>
      <c r="M33" s="11">
        <f>ave_other_primary_care_2014+('2014 inpatient total'!M33*inpatient_norm_fctr_2014+'2014 outpatient total'!M33*outpatient_norm_fctr_2014+'2014 GP and pharma total'!M33)/'2014 population'!M33</f>
        <v>737.74449790087203</v>
      </c>
      <c r="N33" s="11">
        <f>ave_other_primary_care_2014+('2014 inpatient total'!N33*inpatient_norm_fctr_2014+'2014 outpatient total'!N33*outpatient_norm_fctr_2014+'2014 GP and pharma total'!N33)/'2014 population'!N33</f>
        <v>725.4015171915305</v>
      </c>
      <c r="O33" s="96">
        <f>(J33*'2014 population'!J33+'2014 overall results'!K33*'2014 population'!K33+'2014 overall results'!L33*'2014 population'!L33+'2014 overall results'!M33*'2014 population'!M33+'2014 overall results'!N33*'2014 population'!N33)/SUM('2014 population'!J33:N33)</f>
        <v>839.0542374040491</v>
      </c>
      <c r="P33" s="2">
        <f>(D33*'2014 population'!D33+'2014 overall results'!J33*'2014 population'!J33)/('2014 population'!D33+'2014 population'!J33)</f>
        <v>1818.7479234418615</v>
      </c>
      <c r="Q33" s="2">
        <f>(E33*'2014 population'!E33+'2014 overall results'!K33*'2014 population'!K33)/('2014 population'!E33+'2014 population'!K33)</f>
        <v>1552.6755175759836</v>
      </c>
      <c r="R33" s="2">
        <f>(F33*'2014 population'!F33+'2014 overall results'!L33*'2014 population'!L33)/('2014 population'!F33+'2014 population'!L33)</f>
        <v>1477.4549776733888</v>
      </c>
      <c r="S33" s="2">
        <f>(G33*'2014 population'!G33+'2014 overall results'!M33*'2014 population'!M33)/('2014 population'!G33+'2014 population'!M33)</f>
        <v>1434.7809647408276</v>
      </c>
      <c r="T33" s="2">
        <f>(H33*'2014 population'!H33+'2014 overall results'!N33*'2014 population'!N33)/('2014 population'!H33+'2014 population'!N33)</f>
        <v>1413.7434949412816</v>
      </c>
      <c r="U33" s="56">
        <f>(I33*SUM('2014 population'!D33:H33)+'2014 overall results'!O33*SUM('2014 population'!J33:N33))/SUM('2014 population'!D33:N33)</f>
        <v>1565.0727747394803</v>
      </c>
      <c r="W33" s="99">
        <f>H33*SUM('2014 population'!D33:H33)+'2014 overall results'!N33*SUM('2014 population'!J33:N33)</f>
        <v>1056497879.4425852</v>
      </c>
      <c r="X33" s="1">
        <f>U33*SUM('2014 population'!D33:N33)</f>
        <v>1172322457.1369319</v>
      </c>
    </row>
    <row r="34" spans="2:24" x14ac:dyDescent="0.25">
      <c r="B34">
        <v>30</v>
      </c>
      <c r="C34" s="67"/>
      <c r="D34" s="11">
        <f>ave_other_primary_care_2014+('2014 inpatient total'!D34*inpatient_norm_fctr_2014+'2014 outpatient total'!D34*outpatient_norm_fctr_2014+'2014 GP and pharma total'!D34)/'2014 population'!D34</f>
        <v>2611.9503293419361</v>
      </c>
      <c r="E34" s="11">
        <f>ave_other_primary_care_2014+('2014 inpatient total'!E34*inpatient_norm_fctr_2014+'2014 outpatient total'!E34*outpatient_norm_fctr_2014+'2014 GP and pharma total'!E34)/'2014 population'!E34</f>
        <v>2309.7472875631856</v>
      </c>
      <c r="F34" s="11">
        <f>ave_other_primary_care_2014+('2014 inpatient total'!F34*inpatient_norm_fctr_2014+'2014 outpatient total'!F34*outpatient_norm_fctr_2014+'2014 GP and pharma total'!F34)/'2014 population'!F34</f>
        <v>2245.4454848629639</v>
      </c>
      <c r="G34" s="11">
        <f>ave_other_primary_care_2014+('2014 inpatient total'!G34*inpatient_norm_fctr_2014+'2014 outpatient total'!G34*outpatient_norm_fctr_2014+'2014 GP and pharma total'!G34)/'2014 population'!G34</f>
        <v>2162.7730566193932</v>
      </c>
      <c r="H34" s="11">
        <f>ave_other_primary_care_2014+('2014 inpatient total'!H34*inpatient_norm_fctr_2014+'2014 outpatient total'!H34*outpatient_norm_fctr_2014+'2014 GP and pharma total'!H34)/'2014 population'!H34</f>
        <v>2105.5831771492371</v>
      </c>
      <c r="I34" s="96">
        <f>(D34*'2014 population'!D34+'2014 overall results'!E34*'2014 population'!E34+'2014 overall results'!F34*'2014 population'!F34+'2014 overall results'!G34*'2014 population'!G34+'2014 overall results'!H34*'2014 population'!H34)/SUM('2014 population'!D34:H34)</f>
        <v>2319.1095759208138</v>
      </c>
      <c r="J34" s="11">
        <f>ave_other_primary_care_2014+('2014 inpatient total'!J34*inpatient_norm_fctr_2014+'2014 outpatient total'!J34*outpatient_norm_fctr_2014+'2014 GP and pharma total'!J34)/'2014 population'!J34</f>
        <v>1040.7992428809175</v>
      </c>
      <c r="K34" s="11">
        <f>ave_other_primary_care_2014+('2014 inpatient total'!K34*inpatient_norm_fctr_2014+'2014 outpatient total'!K34*outpatient_norm_fctr_2014+'2014 GP and pharma total'!K34)/'2014 population'!K34</f>
        <v>841.21000590222286</v>
      </c>
      <c r="L34" s="11">
        <f>ave_other_primary_care_2014+('2014 inpatient total'!L34*inpatient_norm_fctr_2014+'2014 outpatient total'!L34*outpatient_norm_fctr_2014+'2014 GP and pharma total'!L34)/'2014 population'!L34</f>
        <v>794.70483576459435</v>
      </c>
      <c r="M34" s="11">
        <f>ave_other_primary_care_2014+('2014 inpatient total'!M34*inpatient_norm_fctr_2014+'2014 outpatient total'!M34*outpatient_norm_fctr_2014+'2014 GP and pharma total'!M34)/'2014 population'!M34</f>
        <v>741.55309902683234</v>
      </c>
      <c r="N34" s="11">
        <f>ave_other_primary_care_2014+('2014 inpatient total'!N34*inpatient_norm_fctr_2014+'2014 outpatient total'!N34*outpatient_norm_fctr_2014+'2014 GP and pharma total'!N34)/'2014 population'!N34</f>
        <v>704.05354752779886</v>
      </c>
      <c r="O34" s="96">
        <f>(J34*'2014 population'!J34+'2014 overall results'!K34*'2014 population'!K34+'2014 overall results'!L34*'2014 population'!L34+'2014 overall results'!M34*'2014 population'!M34+'2014 overall results'!N34*'2014 population'!N34)/SUM('2014 population'!J34:N34)</f>
        <v>845.25699019654428</v>
      </c>
      <c r="P34" s="2">
        <f>(D34*'2014 population'!D34+'2014 overall results'!J34*'2014 population'!J34)/('2014 population'!D34+'2014 population'!J34)</f>
        <v>1837.3296442878784</v>
      </c>
      <c r="Q34" s="2">
        <f>(E34*'2014 population'!E34+'2014 overall results'!K34*'2014 population'!K34)/('2014 population'!E34+'2014 population'!K34)</f>
        <v>1567.4158771566051</v>
      </c>
      <c r="R34" s="2">
        <f>(F34*'2014 population'!F34+'2014 overall results'!L34*'2014 population'!L34)/('2014 population'!F34+'2014 population'!L34)</f>
        <v>1514.7793494839161</v>
      </c>
      <c r="S34" s="2">
        <f>(G34*'2014 population'!G34+'2014 overall results'!M34*'2014 population'!M34)/('2014 population'!G34+'2014 population'!M34)</f>
        <v>1456.5626613706934</v>
      </c>
      <c r="T34" s="2">
        <f>(H34*'2014 population'!H34+'2014 overall results'!N34*'2014 population'!N34)/('2014 population'!H34+'2014 population'!N34)</f>
        <v>1418.2343080606367</v>
      </c>
      <c r="U34" s="56">
        <f>(I34*SUM('2014 population'!D34:H34)+'2014 overall results'!O34*SUM('2014 population'!J34:N34))/SUM('2014 population'!D34:N34)</f>
        <v>1584.25910345435</v>
      </c>
      <c r="W34" s="99">
        <f>H34*SUM('2014 population'!D34:H34)+'2014 overall results'!N34*SUM('2014 population'!J34:N34)</f>
        <v>1031298348.4975166</v>
      </c>
      <c r="X34" s="1">
        <f>U34*SUM('2014 population'!D34:N34)</f>
        <v>1161396584.8558321</v>
      </c>
    </row>
    <row r="35" spans="2:24" x14ac:dyDescent="0.25">
      <c r="B35">
        <v>31</v>
      </c>
      <c r="C35" s="67"/>
      <c r="D35" s="11">
        <f>ave_other_primary_care_2014+('2014 inpatient total'!D35*inpatient_norm_fctr_2014+'2014 outpatient total'!D35*outpatient_norm_fctr_2014+'2014 GP and pharma total'!D35)/'2014 population'!D35</f>
        <v>2607.6119172688268</v>
      </c>
      <c r="E35" s="11">
        <f>ave_other_primary_care_2014+('2014 inpatient total'!E35*inpatient_norm_fctr_2014+'2014 outpatient total'!E35*outpatient_norm_fctr_2014+'2014 GP and pharma total'!E35)/'2014 population'!E35</f>
        <v>2407.218562426347</v>
      </c>
      <c r="F35" s="11">
        <f>ave_other_primary_care_2014+('2014 inpatient total'!F35*inpatient_norm_fctr_2014+'2014 outpatient total'!F35*outpatient_norm_fctr_2014+'2014 GP and pharma total'!F35)/'2014 population'!F35</f>
        <v>2354.5633969737182</v>
      </c>
      <c r="G35" s="11">
        <f>ave_other_primary_care_2014+('2014 inpatient total'!G35*inpatient_norm_fctr_2014+'2014 outpatient total'!G35*outpatient_norm_fctr_2014+'2014 GP and pharma total'!G35)/'2014 population'!G35</f>
        <v>2289.7774830316821</v>
      </c>
      <c r="H35" s="11">
        <f>ave_other_primary_care_2014+('2014 inpatient total'!H35*inpatient_norm_fctr_2014+'2014 outpatient total'!H35*outpatient_norm_fctr_2014+'2014 GP and pharma total'!H35)/'2014 population'!H35</f>
        <v>2319.9419826722296</v>
      </c>
      <c r="I35" s="96">
        <f>(D35*'2014 population'!D35+'2014 overall results'!E35*'2014 population'!E35+'2014 overall results'!F35*'2014 population'!F35+'2014 overall results'!G35*'2014 population'!G35+'2014 overall results'!H35*'2014 population'!H35)/SUM('2014 population'!D35:H35)</f>
        <v>2412.4410037319799</v>
      </c>
      <c r="J35" s="11">
        <f>ave_other_primary_care_2014+('2014 inpatient total'!J35*inpatient_norm_fctr_2014+'2014 outpatient total'!J35*outpatient_norm_fctr_2014+'2014 GP and pharma total'!J35)/'2014 population'!J35</f>
        <v>1088.9057703762082</v>
      </c>
      <c r="K35" s="11">
        <f>ave_other_primary_care_2014+('2014 inpatient total'!K35*inpatient_norm_fctr_2014+'2014 outpatient total'!K35*outpatient_norm_fctr_2014+'2014 GP and pharma total'!K35)/'2014 population'!K35</f>
        <v>894.60872651315935</v>
      </c>
      <c r="L35" s="11">
        <f>ave_other_primary_care_2014+('2014 inpatient total'!L35*inpatient_norm_fctr_2014+'2014 outpatient total'!L35*outpatient_norm_fctr_2014+'2014 GP and pharma total'!L35)/'2014 population'!L35</f>
        <v>837.95212588497316</v>
      </c>
      <c r="M35" s="11">
        <f>ave_other_primary_care_2014+('2014 inpatient total'!M35*inpatient_norm_fctr_2014+'2014 outpatient total'!M35*outpatient_norm_fctr_2014+'2014 GP and pharma total'!M35)/'2014 population'!M35</f>
        <v>770.09415247334391</v>
      </c>
      <c r="N35" s="11">
        <f>ave_other_primary_care_2014+('2014 inpatient total'!N35*inpatient_norm_fctr_2014+'2014 outpatient total'!N35*outpatient_norm_fctr_2014+'2014 GP and pharma total'!N35)/'2014 population'!N35</f>
        <v>720.65770034609238</v>
      </c>
      <c r="O35" s="96">
        <f>(J35*'2014 population'!J35+'2014 overall results'!K35*'2014 population'!K35+'2014 overall results'!L35*'2014 population'!L35+'2014 overall results'!M35*'2014 population'!M35+'2014 overall results'!N35*'2014 population'!N35)/SUM('2014 population'!J35:N35)</f>
        <v>884.52601415741344</v>
      </c>
      <c r="P35" s="2">
        <f>(D35*'2014 population'!D35+'2014 overall results'!J35*'2014 population'!J35)/('2014 population'!D35+'2014 population'!J35)</f>
        <v>1858.0038428617613</v>
      </c>
      <c r="Q35" s="2">
        <f>(E35*'2014 population'!E35+'2014 overall results'!K35*'2014 population'!K35)/('2014 population'!E35+'2014 population'!K35)</f>
        <v>1640.958874572789</v>
      </c>
      <c r="R35" s="2">
        <f>(F35*'2014 population'!F35+'2014 overall results'!L35*'2014 population'!L35)/('2014 population'!F35+'2014 population'!L35)</f>
        <v>1595.7277365215443</v>
      </c>
      <c r="S35" s="2">
        <f>(G35*'2014 population'!G35+'2014 overall results'!M35*'2014 population'!M35)/('2014 population'!G35+'2014 population'!M35)</f>
        <v>1535.5234588450235</v>
      </c>
      <c r="T35" s="2">
        <f>(H35*'2014 population'!H35+'2014 overall results'!N35*'2014 population'!N35)/('2014 population'!H35+'2014 population'!N35)</f>
        <v>1543.130542282174</v>
      </c>
      <c r="U35" s="56">
        <f>(I35*SUM('2014 population'!D35:H35)+'2014 overall results'!O35*SUM('2014 population'!J35:N35))/SUM('2014 population'!D35:N35)</f>
        <v>1652.2097582707313</v>
      </c>
      <c r="W35" s="99">
        <f>H35*SUM('2014 population'!D35:H35)+'2014 overall results'!N35*SUM('2014 population'!J35:N35)</f>
        <v>1128097108.0267251</v>
      </c>
      <c r="X35" s="1">
        <f>U35*SUM('2014 population'!D35:N35)</f>
        <v>1222840095.1303668</v>
      </c>
    </row>
    <row r="36" spans="2:24" x14ac:dyDescent="0.25">
      <c r="B36">
        <v>32</v>
      </c>
      <c r="C36" s="67"/>
      <c r="D36" s="11">
        <f>ave_other_primary_care_2014+('2014 inpatient total'!D36*inpatient_norm_fctr_2014+'2014 outpatient total'!D36*outpatient_norm_fctr_2014+'2014 GP and pharma total'!D36)/'2014 population'!D36</f>
        <v>2760.5577645247977</v>
      </c>
      <c r="E36" s="11">
        <f>ave_other_primary_care_2014+('2014 inpatient total'!E36*inpatient_norm_fctr_2014+'2014 outpatient total'!E36*outpatient_norm_fctr_2014+'2014 GP and pharma total'!E36)/'2014 population'!E36</f>
        <v>2462.7129558636598</v>
      </c>
      <c r="F36" s="11">
        <f>ave_other_primary_care_2014+('2014 inpatient total'!F36*inpatient_norm_fctr_2014+'2014 outpatient total'!F36*outpatient_norm_fctr_2014+'2014 GP and pharma total'!F36)/'2014 population'!F36</f>
        <v>2400.7379862667271</v>
      </c>
      <c r="G36" s="11">
        <f>ave_other_primary_care_2014+('2014 inpatient total'!G36*inpatient_norm_fctr_2014+'2014 outpatient total'!G36*outpatient_norm_fctr_2014+'2014 GP and pharma total'!G36)/'2014 population'!G36</f>
        <v>2353.8561165952997</v>
      </c>
      <c r="H36" s="11">
        <f>ave_other_primary_care_2014+('2014 inpatient total'!H36*inpatient_norm_fctr_2014+'2014 outpatient total'!H36*outpatient_norm_fctr_2014+'2014 GP and pharma total'!H36)/'2014 population'!H36</f>
        <v>2347.2710100693025</v>
      </c>
      <c r="I36" s="96">
        <f>(D36*'2014 population'!D36+'2014 overall results'!E36*'2014 population'!E36+'2014 overall results'!F36*'2014 population'!F36+'2014 overall results'!G36*'2014 population'!G36+'2014 overall results'!H36*'2014 population'!H36)/SUM('2014 population'!D36:H36)</f>
        <v>2483.8858612379868</v>
      </c>
      <c r="J36" s="11">
        <f>ave_other_primary_care_2014+('2014 inpatient total'!J36*inpatient_norm_fctr_2014+'2014 outpatient total'!J36*outpatient_norm_fctr_2014+'2014 GP and pharma total'!J36)/'2014 population'!J36</f>
        <v>1176.4816967464715</v>
      </c>
      <c r="K36" s="11">
        <f>ave_other_primary_care_2014+('2014 inpatient total'!K36*inpatient_norm_fctr_2014+'2014 outpatient total'!K36*outpatient_norm_fctr_2014+'2014 GP and pharma total'!K36)/'2014 population'!K36</f>
        <v>928.94770405222437</v>
      </c>
      <c r="L36" s="11">
        <f>ave_other_primary_care_2014+('2014 inpatient total'!L36*inpatient_norm_fctr_2014+'2014 outpatient total'!L36*outpatient_norm_fctr_2014+'2014 GP and pharma total'!L36)/'2014 population'!L36</f>
        <v>875.82512181247591</v>
      </c>
      <c r="M36" s="11">
        <f>ave_other_primary_care_2014+('2014 inpatient total'!M36*inpatient_norm_fctr_2014+'2014 outpatient total'!M36*outpatient_norm_fctr_2014+'2014 GP and pharma total'!M36)/'2014 population'!M36</f>
        <v>782.49037760932697</v>
      </c>
      <c r="N36" s="11">
        <f>ave_other_primary_care_2014+('2014 inpatient total'!N36*inpatient_norm_fctr_2014+'2014 outpatient total'!N36*outpatient_norm_fctr_2014+'2014 GP and pharma total'!N36)/'2014 population'!N36</f>
        <v>751.23291839271849</v>
      </c>
      <c r="O36" s="96">
        <f>(J36*'2014 population'!J36+'2014 overall results'!K36*'2014 population'!K36+'2014 overall results'!L36*'2014 population'!L36+'2014 overall results'!M36*'2014 population'!M36+'2014 overall results'!N36*'2014 population'!N36)/SUM('2014 population'!J36:N36)</f>
        <v>925.46020773935436</v>
      </c>
      <c r="P36" s="2">
        <f>(D36*'2014 population'!D36+'2014 overall results'!J36*'2014 population'!J36)/('2014 population'!D36+'2014 population'!J36)</f>
        <v>1978.2436715846065</v>
      </c>
      <c r="Q36" s="2">
        <f>(E36*'2014 population'!E36+'2014 overall results'!K36*'2014 population'!K36)/('2014 population'!E36+'2014 population'!K36)</f>
        <v>1683.459660240751</v>
      </c>
      <c r="R36" s="2">
        <f>(F36*'2014 population'!F36+'2014 overall results'!L36*'2014 population'!L36)/('2014 population'!F36+'2014 population'!L36)</f>
        <v>1637.0208120158384</v>
      </c>
      <c r="S36" s="2">
        <f>(G36*'2014 population'!G36+'2014 overall results'!M36*'2014 population'!M36)/('2014 population'!G36+'2014 population'!M36)</f>
        <v>1579.9882080199286</v>
      </c>
      <c r="T36" s="2">
        <f>(H36*'2014 population'!H36+'2014 overall results'!N36*'2014 population'!N36)/('2014 population'!H36+'2014 population'!N36)</f>
        <v>1581.7837101005407</v>
      </c>
      <c r="U36" s="56">
        <f>(I36*SUM('2014 population'!D36:H36)+'2014 overall results'!O36*SUM('2014 population'!J36:N36))/SUM('2014 population'!D36:N36)</f>
        <v>1710.2539736144015</v>
      </c>
      <c r="W36" s="99">
        <f>H36*SUM('2014 population'!D36:H36)+'2014 overall results'!N36*SUM('2014 population'!J36:N36)</f>
        <v>1150657363.45032</v>
      </c>
      <c r="X36" s="1">
        <f>U36*SUM('2014 population'!D36:N36)</f>
        <v>1265567417.4269738</v>
      </c>
    </row>
    <row r="37" spans="2:24" x14ac:dyDescent="0.25">
      <c r="B37">
        <v>33</v>
      </c>
      <c r="C37" s="67"/>
      <c r="D37" s="11">
        <f>ave_other_primary_care_2014+('2014 inpatient total'!D37*inpatient_norm_fctr_2014+'2014 outpatient total'!D37*outpatient_norm_fctr_2014+'2014 GP and pharma total'!D37)/'2014 population'!D37</f>
        <v>2735.5354720165606</v>
      </c>
      <c r="E37" s="11">
        <f>ave_other_primary_care_2014+('2014 inpatient total'!E37*inpatient_norm_fctr_2014+'2014 outpatient total'!E37*outpatient_norm_fctr_2014+'2014 GP and pharma total'!E37)/'2014 population'!E37</f>
        <v>2462.3317785148638</v>
      </c>
      <c r="F37" s="11">
        <f>ave_other_primary_care_2014+('2014 inpatient total'!F37*inpatient_norm_fctr_2014+'2014 outpatient total'!F37*outpatient_norm_fctr_2014+'2014 GP and pharma total'!F37)/'2014 population'!F37</f>
        <v>2360.3957345915896</v>
      </c>
      <c r="G37" s="11">
        <f>ave_other_primary_care_2014+('2014 inpatient total'!G37*inpatient_norm_fctr_2014+'2014 outpatient total'!G37*outpatient_norm_fctr_2014+'2014 GP and pharma total'!G37)/'2014 population'!G37</f>
        <v>2347.2407707276611</v>
      </c>
      <c r="H37" s="11">
        <f>ave_other_primary_care_2014+('2014 inpatient total'!H37*inpatient_norm_fctr_2014+'2014 outpatient total'!H37*outpatient_norm_fctr_2014+'2014 GP and pharma total'!H37)/'2014 population'!H37</f>
        <v>2305.9829331926721</v>
      </c>
      <c r="I37" s="96">
        <f>(D37*'2014 population'!D37+'2014 overall results'!E37*'2014 population'!E37+'2014 overall results'!F37*'2014 population'!F37+'2014 overall results'!G37*'2014 population'!G37+'2014 overall results'!H37*'2014 population'!H37)/SUM('2014 population'!D37:H37)</f>
        <v>2458.1129429990337</v>
      </c>
      <c r="J37" s="11">
        <f>ave_other_primary_care_2014+('2014 inpatient total'!J37*inpatient_norm_fctr_2014+'2014 outpatient total'!J37*outpatient_norm_fctr_2014+'2014 GP and pharma total'!J37)/'2014 population'!J37</f>
        <v>1207.9672606547947</v>
      </c>
      <c r="K37" s="11">
        <f>ave_other_primary_care_2014+('2014 inpatient total'!K37*inpatient_norm_fctr_2014+'2014 outpatient total'!K37*outpatient_norm_fctr_2014+'2014 GP and pharma total'!K37)/'2014 population'!K37</f>
        <v>976.9450016551358</v>
      </c>
      <c r="L37" s="11">
        <f>ave_other_primary_care_2014+('2014 inpatient total'!L37*inpatient_norm_fctr_2014+'2014 outpatient total'!L37*outpatient_norm_fctr_2014+'2014 GP and pharma total'!L37)/'2014 population'!L37</f>
        <v>905.52713721162968</v>
      </c>
      <c r="M37" s="11">
        <f>ave_other_primary_care_2014+('2014 inpatient total'!M37*inpatient_norm_fctr_2014+'2014 outpatient total'!M37*outpatient_norm_fctr_2014+'2014 GP and pharma total'!M37)/'2014 population'!M37</f>
        <v>811.03204482955402</v>
      </c>
      <c r="N37" s="11">
        <f>ave_other_primary_care_2014+('2014 inpatient total'!N37*inpatient_norm_fctr_2014+'2014 outpatient total'!N37*outpatient_norm_fctr_2014+'2014 GP and pharma total'!N37)/'2014 population'!N37</f>
        <v>739.50386262970812</v>
      </c>
      <c r="O37" s="96">
        <f>(J37*'2014 population'!J37+'2014 overall results'!K37*'2014 population'!K37+'2014 overall results'!L37*'2014 population'!L37+'2014 overall results'!M37*'2014 population'!M37+'2014 overall results'!N37*'2014 population'!N37)/SUM('2014 population'!J37:N37)</f>
        <v>951.41511685513683</v>
      </c>
      <c r="P37" s="2">
        <f>(D37*'2014 population'!D37+'2014 overall results'!J37*'2014 population'!J37)/('2014 population'!D37+'2014 population'!J37)</f>
        <v>1974.1821654979985</v>
      </c>
      <c r="Q37" s="2">
        <f>(E37*'2014 population'!E37+'2014 overall results'!K37*'2014 population'!K37)/('2014 population'!E37+'2014 population'!K37)</f>
        <v>1703.3040990212751</v>
      </c>
      <c r="R37" s="2">
        <f>(F37*'2014 population'!F37+'2014 overall results'!L37*'2014 population'!L37)/('2014 population'!F37+'2014 population'!L37)</f>
        <v>1628.8346616260162</v>
      </c>
      <c r="S37" s="2">
        <f>(G37*'2014 population'!G37+'2014 overall results'!M37*'2014 population'!M37)/('2014 population'!G37+'2014 population'!M37)</f>
        <v>1594.4107064494988</v>
      </c>
      <c r="T37" s="2">
        <f>(H37*'2014 population'!H37+'2014 overall results'!N37*'2014 population'!N37)/('2014 population'!H37+'2014 population'!N37)</f>
        <v>1563.2631466030227</v>
      </c>
      <c r="U37" s="56">
        <f>(I37*SUM('2014 population'!D37:H37)+'2014 overall results'!O37*SUM('2014 population'!J37:N37))/SUM('2014 population'!D37:N37)</f>
        <v>1709.0329906134893</v>
      </c>
      <c r="W37" s="99">
        <f>H37*SUM('2014 population'!D37:H37)+'2014 overall results'!N37*SUM('2014 population'!J37:N37)</f>
        <v>1139731149.6256328</v>
      </c>
      <c r="X37" s="1">
        <f>U37*SUM('2014 population'!D37:N37)</f>
        <v>1275446193.7958753</v>
      </c>
    </row>
    <row r="38" spans="2:24" x14ac:dyDescent="0.25">
      <c r="B38">
        <v>34</v>
      </c>
      <c r="C38" s="67"/>
      <c r="D38" s="11">
        <f>ave_other_primary_care_2014+('2014 inpatient total'!D38*inpatient_norm_fctr_2014+'2014 outpatient total'!D38*outpatient_norm_fctr_2014+'2014 GP and pharma total'!D38)/'2014 population'!D38</f>
        <v>2592.2055908483326</v>
      </c>
      <c r="E38" s="11">
        <f>ave_other_primary_care_2014+('2014 inpatient total'!E38*inpatient_norm_fctr_2014+'2014 outpatient total'!E38*outpatient_norm_fctr_2014+'2014 GP and pharma total'!E38)/'2014 population'!E38</f>
        <v>2376.7849559379806</v>
      </c>
      <c r="F38" s="11">
        <f>ave_other_primary_care_2014+('2014 inpatient total'!F38*inpatient_norm_fctr_2014+'2014 outpatient total'!F38*outpatient_norm_fctr_2014+'2014 GP and pharma total'!F38)/'2014 population'!F38</f>
        <v>2245.6002613096903</v>
      </c>
      <c r="G38" s="11">
        <f>ave_other_primary_care_2014+('2014 inpatient total'!G38*inpatient_norm_fctr_2014+'2014 outpatient total'!G38*outpatient_norm_fctr_2014+'2014 GP and pharma total'!G38)/'2014 population'!G38</f>
        <v>2163.1814366947224</v>
      </c>
      <c r="H38" s="11">
        <f>ave_other_primary_care_2014+('2014 inpatient total'!H38*inpatient_norm_fctr_2014+'2014 outpatient total'!H38*outpatient_norm_fctr_2014+'2014 GP and pharma total'!H38)/'2014 population'!H38</f>
        <v>2192.1886277856506</v>
      </c>
      <c r="I38" s="96">
        <f>(D38*'2014 population'!D38+'2014 overall results'!E38*'2014 population'!E38+'2014 overall results'!F38*'2014 population'!F38+'2014 overall results'!G38*'2014 population'!G38+'2014 overall results'!H38*'2014 population'!H38)/SUM('2014 population'!D38:H38)</f>
        <v>2329.1567440108001</v>
      </c>
      <c r="J38" s="11">
        <f>ave_other_primary_care_2014+('2014 inpatient total'!J38*inpatient_norm_fctr_2014+'2014 outpatient total'!J38*outpatient_norm_fctr_2014+'2014 GP and pharma total'!J38)/'2014 population'!J38</f>
        <v>1192.5683725459917</v>
      </c>
      <c r="K38" s="11">
        <f>ave_other_primary_care_2014+('2014 inpatient total'!K38*inpatient_norm_fctr_2014+'2014 outpatient total'!K38*outpatient_norm_fctr_2014+'2014 GP and pharma total'!K38)/'2014 population'!K38</f>
        <v>965.60141527076928</v>
      </c>
      <c r="L38" s="11">
        <f>ave_other_primary_care_2014+('2014 inpatient total'!L38*inpatient_norm_fctr_2014+'2014 outpatient total'!L38*outpatient_norm_fctr_2014+'2014 GP and pharma total'!L38)/'2014 population'!L38</f>
        <v>866.82800645481518</v>
      </c>
      <c r="M38" s="11">
        <f>ave_other_primary_care_2014+('2014 inpatient total'!M38*inpatient_norm_fctr_2014+'2014 outpatient total'!M38*outpatient_norm_fctr_2014+'2014 GP and pharma total'!M38)/'2014 population'!M38</f>
        <v>786.25906250815933</v>
      </c>
      <c r="N38" s="11">
        <f>ave_other_primary_care_2014+('2014 inpatient total'!N38*inpatient_norm_fctr_2014+'2014 outpatient total'!N38*outpatient_norm_fctr_2014+'2014 GP and pharma total'!N38)/'2014 population'!N38</f>
        <v>701.71255097670826</v>
      </c>
      <c r="O38" s="96">
        <f>(J38*'2014 population'!J38+'2014 overall results'!K38*'2014 population'!K38+'2014 overall results'!L38*'2014 population'!L38+'2014 overall results'!M38*'2014 population'!M38+'2014 overall results'!N38*'2014 population'!N38)/SUM('2014 population'!J38:N38)</f>
        <v>924.83630095759293</v>
      </c>
      <c r="P38" s="2">
        <f>(D38*'2014 population'!D38+'2014 overall results'!J38*'2014 population'!J38)/('2014 population'!D38+'2014 population'!J38)</f>
        <v>1892.674227668617</v>
      </c>
      <c r="Q38" s="2">
        <f>(E38*'2014 population'!E38+'2014 overall results'!K38*'2014 population'!K38)/('2014 population'!E38+'2014 population'!K38)</f>
        <v>1655.807381343446</v>
      </c>
      <c r="R38" s="2">
        <f>(F38*'2014 population'!F38+'2014 overall results'!L38*'2014 population'!L38)/('2014 population'!F38+'2014 population'!L38)</f>
        <v>1552.5274317317919</v>
      </c>
      <c r="S38" s="2">
        <f>(G38*'2014 population'!G38+'2014 overall results'!M38*'2014 population'!M38)/('2014 population'!G38+'2014 population'!M38)</f>
        <v>1485.4207710852891</v>
      </c>
      <c r="T38" s="2">
        <f>(H38*'2014 population'!H38+'2014 overall results'!N38*'2014 population'!N38)/('2014 population'!H38+'2014 population'!N38)</f>
        <v>1483.9385884083156</v>
      </c>
      <c r="U38" s="56">
        <f>(I38*SUM('2014 population'!D38:H38)+'2014 overall results'!O38*SUM('2014 population'!J38:N38))/SUM('2014 population'!D38:N38)</f>
        <v>1630.1734121138343</v>
      </c>
      <c r="W38" s="99">
        <f>H38*SUM('2014 population'!D38:H38)+'2014 overall results'!N38*SUM('2014 population'!J38:N38)</f>
        <v>1084427800.2230709</v>
      </c>
      <c r="X38" s="1">
        <f>U38*SUM('2014 population'!D38:N38)</f>
        <v>1218905112.8386955</v>
      </c>
    </row>
    <row r="39" spans="2:24" x14ac:dyDescent="0.25">
      <c r="B39">
        <v>35</v>
      </c>
      <c r="C39" s="67"/>
      <c r="D39" s="11">
        <f>ave_other_primary_care_2014+('2014 inpatient total'!D39*inpatient_norm_fctr_2014+'2014 outpatient total'!D39*outpatient_norm_fctr_2014+'2014 GP and pharma total'!D39)/'2014 population'!D39</f>
        <v>2500.6765172967039</v>
      </c>
      <c r="E39" s="11">
        <f>ave_other_primary_care_2014+('2014 inpatient total'!E39*inpatient_norm_fctr_2014+'2014 outpatient total'!E39*outpatient_norm_fctr_2014+'2014 GP and pharma total'!E39)/'2014 population'!E39</f>
        <v>2313.2367495998333</v>
      </c>
      <c r="F39" s="11">
        <f>ave_other_primary_care_2014+('2014 inpatient total'!F39*inpatient_norm_fctr_2014+'2014 outpatient total'!F39*outpatient_norm_fctr_2014+'2014 GP and pharma total'!F39)/'2014 population'!F39</f>
        <v>2134.801504908276</v>
      </c>
      <c r="G39" s="11">
        <f>ave_other_primary_care_2014+('2014 inpatient total'!G39*inpatient_norm_fctr_2014+'2014 outpatient total'!G39*outpatient_norm_fctr_2014+'2014 GP and pharma total'!G39)/'2014 population'!G39</f>
        <v>2116.1007283348436</v>
      </c>
      <c r="H39" s="11">
        <f>ave_other_primary_care_2014+('2014 inpatient total'!H39*inpatient_norm_fctr_2014+'2014 outpatient total'!H39*outpatient_norm_fctr_2014+'2014 GP and pharma total'!H39)/'2014 population'!H39</f>
        <v>2039.4052380324181</v>
      </c>
      <c r="I39" s="96">
        <f>(D39*'2014 population'!D39+'2014 overall results'!E39*'2014 population'!E39+'2014 overall results'!F39*'2014 population'!F39+'2014 overall results'!G39*'2014 population'!G39+'2014 overall results'!H39*'2014 population'!H39)/SUM('2014 population'!D39:H39)</f>
        <v>2233.5775235209344</v>
      </c>
      <c r="J39" s="11">
        <f>ave_other_primary_care_2014+('2014 inpatient total'!J39*inpatient_norm_fctr_2014+'2014 outpatient total'!J39*outpatient_norm_fctr_2014+'2014 GP and pharma total'!J39)/'2014 population'!J39</f>
        <v>1209.4076692910733</v>
      </c>
      <c r="K39" s="11">
        <f>ave_other_primary_care_2014+('2014 inpatient total'!K39*inpatient_norm_fctr_2014+'2014 outpatient total'!K39*outpatient_norm_fctr_2014+'2014 GP and pharma total'!K39)/'2014 population'!K39</f>
        <v>960.37948913635773</v>
      </c>
      <c r="L39" s="11">
        <f>ave_other_primary_care_2014+('2014 inpatient total'!L39*inpatient_norm_fctr_2014+'2014 outpatient total'!L39*outpatient_norm_fctr_2014+'2014 GP and pharma total'!L39)/'2014 population'!L39</f>
        <v>876.30552072912371</v>
      </c>
      <c r="M39" s="11">
        <f>ave_other_primary_care_2014+('2014 inpatient total'!M39*inpatient_norm_fctr_2014+'2014 outpatient total'!M39*outpatient_norm_fctr_2014+'2014 GP and pharma total'!M39)/'2014 population'!M39</f>
        <v>777.14052973870446</v>
      </c>
      <c r="N39" s="11">
        <f>ave_other_primary_care_2014+('2014 inpatient total'!N39*inpatient_norm_fctr_2014+'2014 outpatient total'!N39*outpatient_norm_fctr_2014+'2014 GP and pharma total'!N39)/'2014 population'!N39</f>
        <v>702.72283477371786</v>
      </c>
      <c r="O39" s="96">
        <f>(J39*'2014 population'!J39+'2014 overall results'!K39*'2014 population'!K39+'2014 overall results'!L39*'2014 population'!L39+'2014 overall results'!M39*'2014 population'!M39+'2014 overall results'!N39*'2014 population'!N39)/SUM('2014 population'!J39:N39)</f>
        <v>923.33778028896609</v>
      </c>
      <c r="P39" s="2">
        <f>(D39*'2014 population'!D39+'2014 overall results'!J39*'2014 population'!J39)/('2014 population'!D39+'2014 population'!J39)</f>
        <v>1851.5840056308559</v>
      </c>
      <c r="Q39" s="2">
        <f>(E39*'2014 population'!E39+'2014 overall results'!K39*'2014 population'!K39)/('2014 population'!E39+'2014 population'!K39)</f>
        <v>1620.2891620621356</v>
      </c>
      <c r="R39" s="2">
        <f>(F39*'2014 population'!F39+'2014 overall results'!L39*'2014 population'!L39)/('2014 population'!F39+'2014 population'!L39)</f>
        <v>1501.4960904879324</v>
      </c>
      <c r="S39" s="2">
        <f>(G39*'2014 population'!G39+'2014 overall results'!M39*'2014 population'!M39)/('2014 population'!G39+'2014 population'!M39)</f>
        <v>1456.0671351626625</v>
      </c>
      <c r="T39" s="2">
        <f>(H39*'2014 population'!H39+'2014 overall results'!N39*'2014 population'!N39)/('2014 population'!H39+'2014 population'!N39)</f>
        <v>1399.9728847902184</v>
      </c>
      <c r="U39" s="56">
        <f>(I39*SUM('2014 population'!D39:H39)+'2014 overall results'!O39*SUM('2014 population'!J39:N39))/SUM('2014 population'!D39:N39)</f>
        <v>1579.6651838410542</v>
      </c>
      <c r="W39" s="99">
        <f>H39*SUM('2014 population'!D39:H39)+'2014 overall results'!N39*SUM('2014 population'!J39:N39)</f>
        <v>984240837.38563514</v>
      </c>
      <c r="X39" s="1">
        <f>U39*SUM('2014 population'!D39:N39)</f>
        <v>1132970622.4848485</v>
      </c>
    </row>
    <row r="40" spans="2:24" x14ac:dyDescent="0.25">
      <c r="B40">
        <v>36</v>
      </c>
      <c r="C40" s="67"/>
      <c r="D40" s="11">
        <f>ave_other_primary_care_2014+('2014 inpatient total'!D40*inpatient_norm_fctr_2014+'2014 outpatient total'!D40*outpatient_norm_fctr_2014+'2014 GP and pharma total'!D40)/'2014 population'!D40</f>
        <v>2473.4587875143361</v>
      </c>
      <c r="E40" s="11">
        <f>ave_other_primary_care_2014+('2014 inpatient total'!E40*inpatient_norm_fctr_2014+'2014 outpatient total'!E40*outpatient_norm_fctr_2014+'2014 GP and pharma total'!E40)/'2014 population'!E40</f>
        <v>2225.4380453882627</v>
      </c>
      <c r="F40" s="11">
        <f>ave_other_primary_care_2014+('2014 inpatient total'!F40*inpatient_norm_fctr_2014+'2014 outpatient total'!F40*outpatient_norm_fctr_2014+'2014 GP and pharma total'!F40)/'2014 population'!F40</f>
        <v>2064.3865150117413</v>
      </c>
      <c r="G40" s="11">
        <f>ave_other_primary_care_2014+('2014 inpatient total'!G40*inpatient_norm_fctr_2014+'2014 outpatient total'!G40*outpatient_norm_fctr_2014+'2014 GP and pharma total'!G40)/'2014 population'!G40</f>
        <v>1962.6489882427265</v>
      </c>
      <c r="H40" s="11">
        <f>ave_other_primary_care_2014+('2014 inpatient total'!H40*inpatient_norm_fctr_2014+'2014 outpatient total'!H40*outpatient_norm_fctr_2014+'2014 GP and pharma total'!H40)/'2014 population'!H40</f>
        <v>1909.1338940166136</v>
      </c>
      <c r="I40" s="96">
        <f>(D40*'2014 population'!D40+'2014 overall results'!E40*'2014 population'!E40+'2014 overall results'!F40*'2014 population'!F40+'2014 overall results'!G40*'2014 population'!G40+'2014 overall results'!H40*'2014 population'!H40)/SUM('2014 population'!D40:H40)</f>
        <v>2139.1699362264303</v>
      </c>
      <c r="J40" s="11">
        <f>ave_other_primary_care_2014+('2014 inpatient total'!J40*inpatient_norm_fctr_2014+'2014 outpatient total'!J40*outpatient_norm_fctr_2014+'2014 GP and pharma total'!J40)/'2014 population'!J40</f>
        <v>1252.68713441212</v>
      </c>
      <c r="K40" s="11">
        <f>ave_other_primary_care_2014+('2014 inpatient total'!K40*inpatient_norm_fctr_2014+'2014 outpatient total'!K40*outpatient_norm_fctr_2014+'2014 GP and pharma total'!K40)/'2014 population'!K40</f>
        <v>984.22014089323841</v>
      </c>
      <c r="L40" s="11">
        <f>ave_other_primary_care_2014+('2014 inpatient total'!L40*inpatient_norm_fctr_2014+'2014 outpatient total'!L40*outpatient_norm_fctr_2014+'2014 GP and pharma total'!L40)/'2014 population'!L40</f>
        <v>883.36802982279482</v>
      </c>
      <c r="M40" s="11">
        <f>ave_other_primary_care_2014+('2014 inpatient total'!M40*inpatient_norm_fctr_2014+'2014 outpatient total'!M40*outpatient_norm_fctr_2014+'2014 GP and pharma total'!M40)/'2014 population'!M40</f>
        <v>774.20996198999126</v>
      </c>
      <c r="N40" s="11">
        <f>ave_other_primary_care_2014+('2014 inpatient total'!N40*inpatient_norm_fctr_2014+'2014 outpatient total'!N40*outpatient_norm_fctr_2014+'2014 GP and pharma total'!N40)/'2014 population'!N40</f>
        <v>706.44725491099939</v>
      </c>
      <c r="O40" s="96">
        <f>(J40*'2014 population'!J40+'2014 overall results'!K40*'2014 population'!K40+'2014 overall results'!L40*'2014 population'!L40+'2014 overall results'!M40*'2014 population'!M40+'2014 overall results'!N40*'2014 population'!N40)/SUM('2014 population'!J40:N40)</f>
        <v>937.14790623963597</v>
      </c>
      <c r="P40" s="2">
        <f>(D40*'2014 population'!D40+'2014 overall results'!J40*'2014 population'!J40)/('2014 population'!D40+'2014 population'!J40)</f>
        <v>1856.7779652782651</v>
      </c>
      <c r="Q40" s="2">
        <f>(E40*'2014 population'!E40+'2014 overall results'!K40*'2014 population'!K40)/('2014 population'!E40+'2014 population'!K40)</f>
        <v>1588.4816131767307</v>
      </c>
      <c r="R40" s="2">
        <f>(F40*'2014 population'!F40+'2014 overall results'!L40*'2014 population'!L40)/('2014 population'!F40+'2014 population'!L40)</f>
        <v>1469.5364891952231</v>
      </c>
      <c r="S40" s="2">
        <f>(G40*'2014 population'!G40+'2014 overall results'!M40*'2014 population'!M40)/('2014 population'!G40+'2014 population'!M40)</f>
        <v>1376.1373543451982</v>
      </c>
      <c r="T40" s="2">
        <f>(H40*'2014 population'!H40+'2014 overall results'!N40*'2014 population'!N40)/('2014 population'!H40+'2014 population'!N40)</f>
        <v>1332.3593472611533</v>
      </c>
      <c r="U40" s="56">
        <f>(I40*SUM('2014 population'!D40:H40)+'2014 overall results'!O40*SUM('2014 population'!J40:N40))/SUM('2014 population'!D40:N40)</f>
        <v>1538.1382545633592</v>
      </c>
      <c r="W40" s="99">
        <f>H40*SUM('2014 population'!D40:H40)+'2014 overall results'!N40*SUM('2014 population'!J40:N40)</f>
        <v>874724127.27353311</v>
      </c>
      <c r="X40" s="1">
        <f>U40*SUM('2014 population'!D40:N40)</f>
        <v>1028809919.9150304</v>
      </c>
    </row>
    <row r="41" spans="2:24" x14ac:dyDescent="0.25">
      <c r="B41">
        <v>37</v>
      </c>
      <c r="C41" s="67"/>
      <c r="D41" s="11">
        <f>ave_other_primary_care_2014+('2014 inpatient total'!D41*inpatient_norm_fctr_2014+'2014 outpatient total'!D41*outpatient_norm_fctr_2014+'2014 GP and pharma total'!D41)/'2014 population'!D41</f>
        <v>2388.7251480322866</v>
      </c>
      <c r="E41" s="11">
        <f>ave_other_primary_care_2014+('2014 inpatient total'!E41*inpatient_norm_fctr_2014+'2014 outpatient total'!E41*outpatient_norm_fctr_2014+'2014 GP and pharma total'!E41)/'2014 population'!E41</f>
        <v>2165.5197771416342</v>
      </c>
      <c r="F41" s="11">
        <f>ave_other_primary_care_2014+('2014 inpatient total'!F41*inpatient_norm_fctr_2014+'2014 outpatient total'!F41*outpatient_norm_fctr_2014+'2014 GP and pharma total'!F41)/'2014 population'!F41</f>
        <v>1972.0581874415789</v>
      </c>
      <c r="G41" s="11">
        <f>ave_other_primary_care_2014+('2014 inpatient total'!G41*inpatient_norm_fctr_2014+'2014 outpatient total'!G41*outpatient_norm_fctr_2014+'2014 GP and pharma total'!G41)/'2014 population'!G41</f>
        <v>1878.9845694764115</v>
      </c>
      <c r="H41" s="11">
        <f>ave_other_primary_care_2014+('2014 inpatient total'!H41*inpatient_norm_fctr_2014+'2014 outpatient total'!H41*outpatient_norm_fctr_2014+'2014 GP and pharma total'!H41)/'2014 population'!H41</f>
        <v>1801.6686748410241</v>
      </c>
      <c r="I41" s="96">
        <f>(D41*'2014 population'!D41+'2014 overall results'!E41*'2014 population'!E41+'2014 overall results'!F41*'2014 population'!F41+'2014 overall results'!G41*'2014 population'!G41+'2014 overall results'!H41*'2014 population'!H41)/SUM('2014 population'!D41:H41)</f>
        <v>2050.1127901119125</v>
      </c>
      <c r="J41" s="11">
        <f>ave_other_primary_care_2014+('2014 inpatient total'!J41*inpatient_norm_fctr_2014+'2014 outpatient total'!J41*outpatient_norm_fctr_2014+'2014 GP and pharma total'!J41)/'2014 population'!J41</f>
        <v>1332.3294922614111</v>
      </c>
      <c r="K41" s="11">
        <f>ave_other_primary_care_2014+('2014 inpatient total'!K41*inpatient_norm_fctr_2014+'2014 outpatient total'!K41*outpatient_norm_fctr_2014+'2014 GP and pharma total'!K41)/'2014 population'!K41</f>
        <v>1044.1036660826983</v>
      </c>
      <c r="L41" s="11">
        <f>ave_other_primary_care_2014+('2014 inpatient total'!L41*inpatient_norm_fctr_2014+'2014 outpatient total'!L41*outpatient_norm_fctr_2014+'2014 GP and pharma total'!L41)/'2014 population'!L41</f>
        <v>890.19413214562837</v>
      </c>
      <c r="M41" s="11">
        <f>ave_other_primary_care_2014+('2014 inpatient total'!M41*inpatient_norm_fctr_2014+'2014 outpatient total'!M41*outpatient_norm_fctr_2014+'2014 GP and pharma total'!M41)/'2014 population'!M41</f>
        <v>812.35560556633641</v>
      </c>
      <c r="N41" s="11">
        <f>ave_other_primary_care_2014+('2014 inpatient total'!N41*inpatient_norm_fctr_2014+'2014 outpatient total'!N41*outpatient_norm_fctr_2014+'2014 GP and pharma total'!N41)/'2014 population'!N41</f>
        <v>734.44215808020419</v>
      </c>
      <c r="O41" s="96">
        <f>(J41*'2014 population'!J41+'2014 overall results'!K41*'2014 population'!K41+'2014 overall results'!L41*'2014 population'!L41+'2014 overall results'!M41*'2014 population'!M41+'2014 overall results'!N41*'2014 population'!N41)/SUM('2014 population'!J41:N41)</f>
        <v>977.02633760080971</v>
      </c>
      <c r="P41" s="2">
        <f>(D41*'2014 population'!D41+'2014 overall results'!J41*'2014 population'!J41)/('2014 population'!D41+'2014 population'!J41)</f>
        <v>1854.362800127825</v>
      </c>
      <c r="Q41" s="2">
        <f>(E41*'2014 population'!E41+'2014 overall results'!K41*'2014 population'!K41)/('2014 population'!E41+'2014 population'!K41)</f>
        <v>1591.5100244191262</v>
      </c>
      <c r="R41" s="2">
        <f>(F41*'2014 population'!F41+'2014 overall results'!L41*'2014 population'!L41)/('2014 population'!F41+'2014 population'!L41)</f>
        <v>1426.5030194973972</v>
      </c>
      <c r="S41" s="2">
        <f>(G41*'2014 population'!G41+'2014 overall results'!M41*'2014 population'!M41)/('2014 population'!G41+'2014 population'!M41)</f>
        <v>1353.0892618273604</v>
      </c>
      <c r="T41" s="2">
        <f>(H41*'2014 population'!H41+'2014 overall results'!N41*'2014 population'!N41)/('2014 population'!H41+'2014 population'!N41)</f>
        <v>1287.2551561288408</v>
      </c>
      <c r="U41" s="56">
        <f>(I41*SUM('2014 population'!D41:H41)+'2014 overall results'!O41*SUM('2014 population'!J41:N41))/SUM('2014 population'!D41:N41)</f>
        <v>1513.4790881027964</v>
      </c>
      <c r="W41" s="99">
        <f>H41*SUM('2014 population'!D41:H41)+'2014 overall results'!N41*SUM('2014 population'!J41:N41)</f>
        <v>834647123.20143414</v>
      </c>
      <c r="X41" s="1">
        <f>U41*SUM('2014 population'!D41:N41)</f>
        <v>996258204.09728241</v>
      </c>
    </row>
    <row r="42" spans="2:24" x14ac:dyDescent="0.25">
      <c r="B42">
        <v>38</v>
      </c>
      <c r="C42" s="67"/>
      <c r="D42" s="11">
        <f>ave_other_primary_care_2014+('2014 inpatient total'!D42*inpatient_norm_fctr_2014+'2014 outpatient total'!D42*outpatient_norm_fctr_2014+'2014 GP and pharma total'!D42)/'2014 population'!D42</f>
        <v>2294.0161044365109</v>
      </c>
      <c r="E42" s="11">
        <f>ave_other_primary_care_2014+('2014 inpatient total'!E42*inpatient_norm_fctr_2014+'2014 outpatient total'!E42*outpatient_norm_fctr_2014+'2014 GP and pharma total'!E42)/'2014 population'!E42</f>
        <v>2048.1067053469028</v>
      </c>
      <c r="F42" s="11">
        <f>ave_other_primary_care_2014+('2014 inpatient total'!F42*inpatient_norm_fctr_2014+'2014 outpatient total'!F42*outpatient_norm_fctr_2014+'2014 GP and pharma total'!F42)/'2014 population'!F42</f>
        <v>1854.4221876902816</v>
      </c>
      <c r="G42" s="11">
        <f>ave_other_primary_care_2014+('2014 inpatient total'!G42*inpatient_norm_fctr_2014+'2014 outpatient total'!G42*outpatient_norm_fctr_2014+'2014 GP and pharma total'!G42)/'2014 population'!G42</f>
        <v>1725.5375814322065</v>
      </c>
      <c r="H42" s="11">
        <f>ave_other_primary_care_2014+('2014 inpatient total'!H42*inpatient_norm_fctr_2014+'2014 outpatient total'!H42*outpatient_norm_fctr_2014+'2014 GP and pharma total'!H42)/'2014 population'!H42</f>
        <v>1642.1311636666383</v>
      </c>
      <c r="I42" s="96">
        <f>(D42*'2014 population'!D42+'2014 overall results'!E42*'2014 population'!E42+'2014 overall results'!F42*'2014 population'!F42+'2014 overall results'!G42*'2014 population'!G42+'2014 overall results'!H42*'2014 population'!H42)/SUM('2014 population'!D42:H42)</f>
        <v>1920.4377297234273</v>
      </c>
      <c r="J42" s="11">
        <f>ave_other_primary_care_2014+('2014 inpatient total'!J42*inpatient_norm_fctr_2014+'2014 outpatient total'!J42*outpatient_norm_fctr_2014+'2014 GP and pharma total'!J42)/'2014 population'!J42</f>
        <v>1352.9425357421364</v>
      </c>
      <c r="K42" s="11">
        <f>ave_other_primary_care_2014+('2014 inpatient total'!K42*inpatient_norm_fctr_2014+'2014 outpatient total'!K42*outpatient_norm_fctr_2014+'2014 GP and pharma total'!K42)/'2014 population'!K42</f>
        <v>1037.3531268827769</v>
      </c>
      <c r="L42" s="11">
        <f>ave_other_primary_care_2014+('2014 inpatient total'!L42*inpatient_norm_fctr_2014+'2014 outpatient total'!L42*outpatient_norm_fctr_2014+'2014 GP and pharma total'!L42)/'2014 population'!L42</f>
        <v>930.98691910181742</v>
      </c>
      <c r="M42" s="11">
        <f>ave_other_primary_care_2014+('2014 inpatient total'!M42*inpatient_norm_fctr_2014+'2014 outpatient total'!M42*outpatient_norm_fctr_2014+'2014 GP and pharma total'!M42)/'2014 population'!M42</f>
        <v>799.06482931267453</v>
      </c>
      <c r="N42" s="11">
        <f>ave_other_primary_care_2014+('2014 inpatient total'!N42*inpatient_norm_fctr_2014+'2014 outpatient total'!N42*outpatient_norm_fctr_2014+'2014 GP and pharma total'!N42)/'2014 population'!N42</f>
        <v>719.31035341671475</v>
      </c>
      <c r="O42" s="96">
        <f>(J42*'2014 population'!J42+'2014 overall results'!K42*'2014 population'!K42+'2014 overall results'!L42*'2014 population'!L42+'2014 overall results'!M42*'2014 population'!M42+'2014 overall results'!N42*'2014 population'!N42)/SUM('2014 population'!J42:N42)</f>
        <v>981.69998004258434</v>
      </c>
      <c r="P42" s="2">
        <f>(D42*'2014 population'!D42+'2014 overall results'!J42*'2014 population'!J42)/('2014 population'!D42+'2014 population'!J42)</f>
        <v>1818.5418053672229</v>
      </c>
      <c r="Q42" s="2">
        <f>(E42*'2014 population'!E42+'2014 overall results'!K42*'2014 population'!K42)/('2014 population'!E42+'2014 population'!K42)</f>
        <v>1533.3776651626449</v>
      </c>
      <c r="R42" s="2">
        <f>(F42*'2014 population'!F42+'2014 overall results'!L42*'2014 population'!L42)/('2014 population'!F42+'2014 population'!L42)</f>
        <v>1390.10970360389</v>
      </c>
      <c r="S42" s="2">
        <f>(G42*'2014 population'!G42+'2014 overall results'!M42*'2014 population'!M42)/('2014 population'!G42+'2014 population'!M42)</f>
        <v>1270.7518615075353</v>
      </c>
      <c r="T42" s="2">
        <f>(H42*'2014 population'!H42+'2014 overall results'!N42*'2014 population'!N42)/('2014 population'!H42+'2014 population'!N42)</f>
        <v>1199.421557652686</v>
      </c>
      <c r="U42" s="56">
        <f>(I42*SUM('2014 population'!D42:H42)+'2014 overall results'!O42*SUM('2014 population'!J42:N42))/SUM('2014 population'!D42:N42)</f>
        <v>1452.7958394211596</v>
      </c>
      <c r="W42" s="99">
        <f>H42*SUM('2014 population'!D42:H42)+'2014 overall results'!N42*SUM('2014 population'!J42:N42)</f>
        <v>791519194.64093077</v>
      </c>
      <c r="X42" s="1">
        <f>U42*SUM('2014 population'!D42:N42)</f>
        <v>972511704.47940016</v>
      </c>
    </row>
    <row r="43" spans="2:24" x14ac:dyDescent="0.25">
      <c r="B43">
        <v>39</v>
      </c>
      <c r="C43" s="67"/>
      <c r="D43" s="11">
        <f>ave_other_primary_care_2014+('2014 inpatient total'!D43*inpatient_norm_fctr_2014+'2014 outpatient total'!D43*outpatient_norm_fctr_2014+'2014 GP and pharma total'!D43)/'2014 population'!D43</f>
        <v>2180.6248757183121</v>
      </c>
      <c r="E43" s="11">
        <f>ave_other_primary_care_2014+('2014 inpatient total'!E43*inpatient_norm_fctr_2014+'2014 outpatient total'!E43*outpatient_norm_fctr_2014+'2014 GP and pharma total'!E43)/'2014 population'!E43</f>
        <v>1964.5335553670955</v>
      </c>
      <c r="F43" s="11">
        <f>ave_other_primary_care_2014+('2014 inpatient total'!F43*inpatient_norm_fctr_2014+'2014 outpatient total'!F43*outpatient_norm_fctr_2014+'2014 GP and pharma total'!F43)/'2014 population'!F43</f>
        <v>1732.3850643765109</v>
      </c>
      <c r="G43" s="11">
        <f>ave_other_primary_care_2014+('2014 inpatient total'!G43*inpatient_norm_fctr_2014+'2014 outpatient total'!G43*outpatient_norm_fctr_2014+'2014 GP and pharma total'!G43)/'2014 population'!G43</f>
        <v>1626.5512654439706</v>
      </c>
      <c r="H43" s="11">
        <f>ave_other_primary_care_2014+('2014 inpatient total'!H43*inpatient_norm_fctr_2014+'2014 outpatient total'!H43*outpatient_norm_fctr_2014+'2014 GP and pharma total'!H43)/'2014 population'!H43</f>
        <v>1533.0831826134988</v>
      </c>
      <c r="I43" s="96">
        <f>(D43*'2014 population'!D43+'2014 overall results'!E43*'2014 population'!E43+'2014 overall results'!F43*'2014 population'!F43+'2014 overall results'!G43*'2014 population'!G43+'2014 overall results'!H43*'2014 population'!H43)/SUM('2014 population'!D43:H43)</f>
        <v>1809.3870491419541</v>
      </c>
      <c r="J43" s="11">
        <f>ave_other_primary_care_2014+('2014 inpatient total'!J43*inpatient_norm_fctr_2014+'2014 outpatient total'!J43*outpatient_norm_fctr_2014+'2014 GP and pharma total'!J43)/'2014 population'!J43</f>
        <v>1395.0596623216891</v>
      </c>
      <c r="K43" s="11">
        <f>ave_other_primary_care_2014+('2014 inpatient total'!K43*inpatient_norm_fctr_2014+'2014 outpatient total'!K43*outpatient_norm_fctr_2014+'2014 GP and pharma total'!K43)/'2014 population'!K43</f>
        <v>1093.6181557222035</v>
      </c>
      <c r="L43" s="11">
        <f>ave_other_primary_care_2014+('2014 inpatient total'!L43*inpatient_norm_fctr_2014+'2014 outpatient total'!L43*outpatient_norm_fctr_2014+'2014 GP and pharma total'!L43)/'2014 population'!L43</f>
        <v>944.56579254363123</v>
      </c>
      <c r="M43" s="11">
        <f>ave_other_primary_care_2014+('2014 inpatient total'!M43*inpatient_norm_fctr_2014+'2014 outpatient total'!M43*outpatient_norm_fctr_2014+'2014 GP and pharma total'!M43)/'2014 population'!M43</f>
        <v>814.35842811189377</v>
      </c>
      <c r="N43" s="11">
        <f>ave_other_primary_care_2014+('2014 inpatient total'!N43*inpatient_norm_fctr_2014+'2014 outpatient total'!N43*outpatient_norm_fctr_2014+'2014 GP and pharma total'!N43)/'2014 population'!N43</f>
        <v>740.00598844134822</v>
      </c>
      <c r="O43" s="96">
        <f>(J43*'2014 population'!J43+'2014 overall results'!K43*'2014 population'!K43+'2014 overall results'!L43*'2014 population'!L43+'2014 overall results'!M43*'2014 population'!M43+'2014 overall results'!N43*'2014 population'!N43)/SUM('2014 population'!J43:N43)</f>
        <v>1006.4832942199535</v>
      </c>
      <c r="P43" s="2">
        <f>(D43*'2014 population'!D43+'2014 overall results'!J43*'2014 population'!J43)/('2014 population'!D43+'2014 population'!J43)</f>
        <v>1783.8054371858432</v>
      </c>
      <c r="Q43" s="2">
        <f>(E43*'2014 population'!E43+'2014 overall results'!K43*'2014 population'!K43)/('2014 population'!E43+'2014 population'!K43)</f>
        <v>1520.7169532571647</v>
      </c>
      <c r="R43" s="2">
        <f>(F43*'2014 population'!F43+'2014 overall results'!L43*'2014 population'!L43)/('2014 population'!F43+'2014 population'!L43)</f>
        <v>1338.7151646309874</v>
      </c>
      <c r="S43" s="2">
        <f>(G43*'2014 population'!G43+'2014 overall results'!M43*'2014 population'!M43)/('2014 population'!G43+'2014 population'!M43)</f>
        <v>1226.1857674454222</v>
      </c>
      <c r="T43" s="2">
        <f>(H43*'2014 population'!H43+'2014 overall results'!N43*'2014 population'!N43)/('2014 population'!H43+'2014 population'!N43)</f>
        <v>1151.687043224216</v>
      </c>
      <c r="U43" s="56">
        <f>(I43*SUM('2014 population'!D43:H43)+'2014 overall results'!O43*SUM('2014 population'!J43:N43))/SUM('2014 population'!D43:N43)</f>
        <v>1409.5868737964993</v>
      </c>
      <c r="W43" s="99">
        <f>H43*SUM('2014 population'!D43:H43)+'2014 overall results'!N43*SUM('2014 population'!J43:N43)</f>
        <v>776521763.86269093</v>
      </c>
      <c r="X43" s="1">
        <f>U43*SUM('2014 population'!D43:N43)</f>
        <v>961692054.23453546</v>
      </c>
    </row>
    <row r="44" spans="2:24" x14ac:dyDescent="0.25">
      <c r="B44">
        <v>40</v>
      </c>
      <c r="C44" s="67"/>
      <c r="D44" s="11">
        <f>ave_other_primary_care_2014+('2014 inpatient total'!D44*inpatient_norm_fctr_2014+'2014 outpatient total'!D44*outpatient_norm_fctr_2014+'2014 GP and pharma total'!D44)/'2014 population'!D44</f>
        <v>2117.5447821538619</v>
      </c>
      <c r="E44" s="11">
        <f>ave_other_primary_care_2014+('2014 inpatient total'!E44*inpatient_norm_fctr_2014+'2014 outpatient total'!E44*outpatient_norm_fctr_2014+'2014 GP and pharma total'!E44)/'2014 population'!E44</f>
        <v>1935.243256114215</v>
      </c>
      <c r="F44" s="11">
        <f>ave_other_primary_care_2014+('2014 inpatient total'!F44*inpatient_norm_fctr_2014+'2014 outpatient total'!F44*outpatient_norm_fctr_2014+'2014 GP and pharma total'!F44)/'2014 population'!F44</f>
        <v>1751.9136113963125</v>
      </c>
      <c r="G44" s="11">
        <f>ave_other_primary_care_2014+('2014 inpatient total'!G44*inpatient_norm_fctr_2014+'2014 outpatient total'!G44*outpatient_norm_fctr_2014+'2014 GP and pharma total'!G44)/'2014 population'!G44</f>
        <v>1607.5373727106494</v>
      </c>
      <c r="H44" s="11">
        <f>ave_other_primary_care_2014+('2014 inpatient total'!H44*inpatient_norm_fctr_2014+'2014 outpatient total'!H44*outpatient_norm_fctr_2014+'2014 GP and pharma total'!H44)/'2014 population'!H44</f>
        <v>1441.0263420236424</v>
      </c>
      <c r="I44" s="96">
        <f>(D44*'2014 population'!D44+'2014 overall results'!E44*'2014 population'!E44+'2014 overall results'!F44*'2014 population'!F44+'2014 overall results'!G44*'2014 population'!G44+'2014 overall results'!H44*'2014 population'!H44)/SUM('2014 population'!D44:H44)</f>
        <v>1767.1938134643538</v>
      </c>
      <c r="J44" s="11">
        <f>ave_other_primary_care_2014+('2014 inpatient total'!J44*inpatient_norm_fctr_2014+'2014 outpatient total'!J44*outpatient_norm_fctr_2014+'2014 GP and pharma total'!J44)/'2014 population'!J44</f>
        <v>1427.504041052192</v>
      </c>
      <c r="K44" s="11">
        <f>ave_other_primary_care_2014+('2014 inpatient total'!K44*inpatient_norm_fctr_2014+'2014 outpatient total'!K44*outpatient_norm_fctr_2014+'2014 GP and pharma total'!K44)/'2014 population'!K44</f>
        <v>1121.7323752615462</v>
      </c>
      <c r="L44" s="11">
        <f>ave_other_primary_care_2014+('2014 inpatient total'!L44*inpatient_norm_fctr_2014+'2014 outpatient total'!L44*outpatient_norm_fctr_2014+'2014 GP and pharma total'!L44)/'2014 population'!L44</f>
        <v>987.22761744582647</v>
      </c>
      <c r="M44" s="11">
        <f>ave_other_primary_care_2014+('2014 inpatient total'!M44*inpatient_norm_fctr_2014+'2014 outpatient total'!M44*outpatient_norm_fctr_2014+'2014 GP and pharma total'!M44)/'2014 population'!M44</f>
        <v>859.18100863312611</v>
      </c>
      <c r="N44" s="11">
        <f>ave_other_primary_care_2014+('2014 inpatient total'!N44*inpatient_norm_fctr_2014+'2014 outpatient total'!N44*outpatient_norm_fctr_2014+'2014 GP and pharma total'!N44)/'2014 population'!N44</f>
        <v>757.30429867614225</v>
      </c>
      <c r="O44" s="96">
        <f>(J44*'2014 population'!J44+'2014 overall results'!K44*'2014 population'!K44+'2014 overall results'!L44*'2014 population'!L44+'2014 overall results'!M44*'2014 population'!M44+'2014 overall results'!N44*'2014 population'!N44)/SUM('2014 population'!J44:N44)</f>
        <v>1033.4374861157032</v>
      </c>
      <c r="P44" s="2">
        <f>(D44*'2014 population'!D44+'2014 overall results'!J44*'2014 population'!J44)/('2014 population'!D44+'2014 population'!J44)</f>
        <v>1770.7115016315722</v>
      </c>
      <c r="Q44" s="2">
        <f>(E44*'2014 population'!E44+'2014 overall results'!K44*'2014 population'!K44)/('2014 population'!E44+'2014 population'!K44)</f>
        <v>1523.1729668010805</v>
      </c>
      <c r="R44" s="2">
        <f>(F44*'2014 population'!F44+'2014 overall results'!L44*'2014 population'!L44)/('2014 population'!F44+'2014 population'!L44)</f>
        <v>1370.3876043897615</v>
      </c>
      <c r="S44" s="2">
        <f>(G44*'2014 population'!G44+'2014 overall results'!M44*'2014 population'!M44)/('2014 population'!G44+'2014 population'!M44)</f>
        <v>1239.9230520601291</v>
      </c>
      <c r="T44" s="2">
        <f>(H44*'2014 population'!H44+'2014 overall results'!N44*'2014 population'!N44)/('2014 population'!H44+'2014 population'!N44)</f>
        <v>1110.4229445077726</v>
      </c>
      <c r="U44" s="56">
        <f>(I44*SUM('2014 population'!D44:H44)+'2014 overall results'!O44*SUM('2014 population'!J44:N44))/SUM('2014 population'!D44:N44)</f>
        <v>1402.811966364872</v>
      </c>
      <c r="W44" s="99">
        <f>H44*SUM('2014 population'!D44:H44)+'2014 overall results'!N44*SUM('2014 population'!J44:N44)</f>
        <v>764253295.92828941</v>
      </c>
      <c r="X44" s="1">
        <f>U44*SUM('2014 population'!D44:N44)</f>
        <v>973320040.68277097</v>
      </c>
    </row>
    <row r="45" spans="2:24" x14ac:dyDescent="0.25">
      <c r="B45">
        <v>41</v>
      </c>
      <c r="C45" s="67"/>
      <c r="D45" s="11">
        <f>ave_other_primary_care_2014+('2014 inpatient total'!D45*inpatient_norm_fctr_2014+'2014 outpatient total'!D45*outpatient_norm_fctr_2014+'2014 GP and pharma total'!D45)/'2014 population'!D45</f>
        <v>2187.2797473174373</v>
      </c>
      <c r="E45" s="11">
        <f>ave_other_primary_care_2014+('2014 inpatient total'!E45*inpatient_norm_fctr_2014+'2014 outpatient total'!E45*outpatient_norm_fctr_2014+'2014 GP and pharma total'!E45)/'2014 population'!E45</f>
        <v>1953.6408851867493</v>
      </c>
      <c r="F45" s="11">
        <f>ave_other_primary_care_2014+('2014 inpatient total'!F45*inpatient_norm_fctr_2014+'2014 outpatient total'!F45*outpatient_norm_fctr_2014+'2014 GP and pharma total'!F45)/'2014 population'!F45</f>
        <v>1716.1583420227132</v>
      </c>
      <c r="G45" s="11">
        <f>ave_other_primary_care_2014+('2014 inpatient total'!G45*inpatient_norm_fctr_2014+'2014 outpatient total'!G45*outpatient_norm_fctr_2014+'2014 GP and pharma total'!G45)/'2014 population'!G45</f>
        <v>1544.1601952093224</v>
      </c>
      <c r="H45" s="11">
        <f>ave_other_primary_care_2014+('2014 inpatient total'!H45*inpatient_norm_fctr_2014+'2014 outpatient total'!H45*outpatient_norm_fctr_2014+'2014 GP and pharma total'!H45)/'2014 population'!H45</f>
        <v>1434.8436200599187</v>
      </c>
      <c r="I45" s="96">
        <f>(D45*'2014 population'!D45+'2014 overall results'!E45*'2014 population'!E45+'2014 overall results'!F45*'2014 population'!F45+'2014 overall results'!G45*'2014 population'!G45+'2014 overall results'!H45*'2014 population'!H45)/SUM('2014 population'!D45:H45)</f>
        <v>1761.2383340777126</v>
      </c>
      <c r="J45" s="11">
        <f>ave_other_primary_care_2014+('2014 inpatient total'!J45*inpatient_norm_fctr_2014+'2014 outpatient total'!J45*outpatient_norm_fctr_2014+'2014 GP and pharma total'!J45)/'2014 population'!J45</f>
        <v>1498.9081225566674</v>
      </c>
      <c r="K45" s="11">
        <f>ave_other_primary_care_2014+('2014 inpatient total'!K45*inpatient_norm_fctr_2014+'2014 outpatient total'!K45*outpatient_norm_fctr_2014+'2014 GP and pharma total'!K45)/'2014 population'!K45</f>
        <v>1212.3055150861633</v>
      </c>
      <c r="L45" s="11">
        <f>ave_other_primary_care_2014+('2014 inpatient total'!L45*inpatient_norm_fctr_2014+'2014 outpatient total'!L45*outpatient_norm_fctr_2014+'2014 GP and pharma total'!L45)/'2014 population'!L45</f>
        <v>1001.970201602179</v>
      </c>
      <c r="M45" s="11">
        <f>ave_other_primary_care_2014+('2014 inpatient total'!M45*inpatient_norm_fctr_2014+'2014 outpatient total'!M45*outpatient_norm_fctr_2014+'2014 GP and pharma total'!M45)/'2014 population'!M45</f>
        <v>916.09544792779684</v>
      </c>
      <c r="N45" s="11">
        <f>ave_other_primary_care_2014+('2014 inpatient total'!N45*inpatient_norm_fctr_2014+'2014 outpatient total'!N45*outpatient_norm_fctr_2014+'2014 GP and pharma total'!N45)/'2014 population'!N45</f>
        <v>791.12568035715685</v>
      </c>
      <c r="O45" s="96">
        <f>(J45*'2014 population'!J45+'2014 overall results'!K45*'2014 population'!K45+'2014 overall results'!L45*'2014 population'!L45+'2014 overall results'!M45*'2014 population'!M45+'2014 overall results'!N45*'2014 population'!N45)/SUM('2014 population'!J45:N45)</f>
        <v>1084.3785361135547</v>
      </c>
      <c r="P45" s="2">
        <f>(D45*'2014 population'!D45+'2014 overall results'!J45*'2014 population'!J45)/('2014 population'!D45+'2014 population'!J45)</f>
        <v>1841.5130337697603</v>
      </c>
      <c r="Q45" s="2">
        <f>(E45*'2014 population'!E45+'2014 overall results'!K45*'2014 population'!K45)/('2014 population'!E45+'2014 population'!K45)</f>
        <v>1577.8556002328714</v>
      </c>
      <c r="R45" s="2">
        <f>(F45*'2014 population'!F45+'2014 overall results'!L45*'2014 population'!L45)/('2014 population'!F45+'2014 population'!L45)</f>
        <v>1359.6639135196426</v>
      </c>
      <c r="S45" s="2">
        <f>(G45*'2014 population'!G45+'2014 overall results'!M45*'2014 population'!M45)/('2014 population'!G45+'2014 population'!M45)</f>
        <v>1234.7702358181627</v>
      </c>
      <c r="T45" s="2">
        <f>(H45*'2014 population'!H45+'2014 overall results'!N45*'2014 population'!N45)/('2014 population'!H45+'2014 population'!N45)</f>
        <v>1121.6863769365859</v>
      </c>
      <c r="U45" s="56">
        <f>(I45*SUM('2014 population'!D45:H45)+'2014 overall results'!O45*SUM('2014 population'!J45:N45))/SUM('2014 population'!D45:N45)</f>
        <v>1424.5339608138079</v>
      </c>
      <c r="W45" s="99">
        <f>H45*SUM('2014 population'!D45:H45)+'2014 overall results'!N45*SUM('2014 population'!J45:N45)</f>
        <v>806464008.72051489</v>
      </c>
      <c r="X45" s="1">
        <f>U45*SUM('2014 population'!D45:N45)</f>
        <v>1030691632.1336536</v>
      </c>
    </row>
    <row r="46" spans="2:24" x14ac:dyDescent="0.25">
      <c r="B46">
        <v>42</v>
      </c>
      <c r="C46" s="67"/>
      <c r="D46" s="11">
        <f>ave_other_primary_care_2014+('2014 inpatient total'!D46*inpatient_norm_fctr_2014+'2014 outpatient total'!D46*outpatient_norm_fctr_2014+'2014 GP and pharma total'!D46)/'2014 population'!D46</f>
        <v>2106.0311058116577</v>
      </c>
      <c r="E46" s="11">
        <f>ave_other_primary_care_2014+('2014 inpatient total'!E46*inpatient_norm_fctr_2014+'2014 outpatient total'!E46*outpatient_norm_fctr_2014+'2014 GP and pharma total'!E46)/'2014 population'!E46</f>
        <v>1846.5863057749534</v>
      </c>
      <c r="F46" s="11">
        <f>ave_other_primary_care_2014+('2014 inpatient total'!F46*inpatient_norm_fctr_2014+'2014 outpatient total'!F46*outpatient_norm_fctr_2014+'2014 GP and pharma total'!F46)/'2014 population'!F46</f>
        <v>1604.69738705134</v>
      </c>
      <c r="G46" s="11">
        <f>ave_other_primary_care_2014+('2014 inpatient total'!G46*inpatient_norm_fctr_2014+'2014 outpatient total'!G46*outpatient_norm_fctr_2014+'2014 GP and pharma total'!G46)/'2014 population'!G46</f>
        <v>1431.3461858863868</v>
      </c>
      <c r="H46" s="11">
        <f>ave_other_primary_care_2014+('2014 inpatient total'!H46*inpatient_norm_fctr_2014+'2014 outpatient total'!H46*outpatient_norm_fctr_2014+'2014 GP and pharma total'!H46)/'2014 population'!H46</f>
        <v>1311.8178480396252</v>
      </c>
      <c r="I46" s="96">
        <f>(D46*'2014 population'!D46+'2014 overall results'!E46*'2014 population'!E46+'2014 overall results'!F46*'2014 population'!F46+'2014 overall results'!G46*'2014 population'!G46+'2014 overall results'!H46*'2014 population'!H46)/SUM('2014 population'!D46:H46)</f>
        <v>1650.8892772987126</v>
      </c>
      <c r="J46" s="11">
        <f>ave_other_primary_care_2014+('2014 inpatient total'!J46*inpatient_norm_fctr_2014+'2014 outpatient total'!J46*outpatient_norm_fctr_2014+'2014 GP and pharma total'!J46)/'2014 population'!J46</f>
        <v>1485.8537434261511</v>
      </c>
      <c r="K46" s="11">
        <f>ave_other_primary_care_2014+('2014 inpatient total'!K46*inpatient_norm_fctr_2014+'2014 outpatient total'!K46*outpatient_norm_fctr_2014+'2014 GP and pharma total'!K46)/'2014 population'!K46</f>
        <v>1182.818366394634</v>
      </c>
      <c r="L46" s="11">
        <f>ave_other_primary_care_2014+('2014 inpatient total'!L46*inpatient_norm_fctr_2014+'2014 outpatient total'!L46*outpatient_norm_fctr_2014+'2014 GP and pharma total'!L46)/'2014 population'!L46</f>
        <v>1021.1059730848067</v>
      </c>
      <c r="M46" s="11">
        <f>ave_other_primary_care_2014+('2014 inpatient total'!M46*inpatient_norm_fctr_2014+'2014 outpatient total'!M46*outpatient_norm_fctr_2014+'2014 GP and pharma total'!M46)/'2014 population'!M46</f>
        <v>881.31615602078409</v>
      </c>
      <c r="N46" s="11">
        <f>ave_other_primary_care_2014+('2014 inpatient total'!N46*inpatient_norm_fctr_2014+'2014 outpatient total'!N46*outpatient_norm_fctr_2014+'2014 GP and pharma total'!N46)/'2014 population'!N46</f>
        <v>781.1467421107028</v>
      </c>
      <c r="O46" s="96">
        <f>(J46*'2014 population'!J46+'2014 overall results'!K46*'2014 population'!K46+'2014 overall results'!L46*'2014 population'!L46+'2014 overall results'!M46*'2014 population'!M46+'2014 overall results'!N46*'2014 population'!N46)/SUM('2014 population'!J46:N46)</f>
        <v>1066.6125470284787</v>
      </c>
      <c r="P46" s="2">
        <f>(D46*'2014 population'!D46+'2014 overall results'!J46*'2014 population'!J46)/('2014 population'!D46+'2014 population'!J46)</f>
        <v>1795.9832062740877</v>
      </c>
      <c r="Q46" s="2">
        <f>(E46*'2014 population'!E46+'2014 overall results'!K46*'2014 population'!K46)/('2014 population'!E46+'2014 population'!K46)</f>
        <v>1511.785902417118</v>
      </c>
      <c r="R46" s="2">
        <f>(F46*'2014 population'!F46+'2014 overall results'!L46*'2014 population'!L46)/('2014 population'!F46+'2014 population'!L46)</f>
        <v>1313.8449621960719</v>
      </c>
      <c r="S46" s="2">
        <f>(G46*'2014 population'!G46+'2014 overall results'!M46*'2014 population'!M46)/('2014 population'!G46+'2014 population'!M46)</f>
        <v>1158.7309403095994</v>
      </c>
      <c r="T46" s="2">
        <f>(H46*'2014 population'!H46+'2014 overall results'!N46*'2014 population'!N46)/('2014 population'!H46+'2014 population'!N46)</f>
        <v>1053.2389494868055</v>
      </c>
      <c r="U46" s="56">
        <f>(I46*SUM('2014 population'!D46:H46)+'2014 overall results'!O46*SUM('2014 population'!J46:N46))/SUM('2014 population'!D46:N46)</f>
        <v>1360.4899879166626</v>
      </c>
      <c r="W46" s="99">
        <f>H46*SUM('2014 population'!D46:H46)+'2014 overall results'!N46*SUM('2014 population'!J46:N46)</f>
        <v>789798423.21334064</v>
      </c>
      <c r="X46" s="1">
        <f>U46*SUM('2014 population'!D46:N46)</f>
        <v>1025238045.0942386</v>
      </c>
    </row>
    <row r="47" spans="2:24" x14ac:dyDescent="0.25">
      <c r="B47">
        <v>43</v>
      </c>
      <c r="C47" s="67"/>
      <c r="D47" s="11">
        <f>ave_other_primary_care_2014+('2014 inpatient total'!D47*inpatient_norm_fctr_2014+'2014 outpatient total'!D47*outpatient_norm_fctr_2014+'2014 GP and pharma total'!D47)/'2014 population'!D47</f>
        <v>2149.1077147859155</v>
      </c>
      <c r="E47" s="11">
        <f>ave_other_primary_care_2014+('2014 inpatient total'!E47*inpatient_norm_fctr_2014+'2014 outpatient total'!E47*outpatient_norm_fctr_2014+'2014 GP and pharma total'!E47)/'2014 population'!E47</f>
        <v>1866.9850734536092</v>
      </c>
      <c r="F47" s="11">
        <f>ave_other_primary_care_2014+('2014 inpatient total'!F47*inpatient_norm_fctr_2014+'2014 outpatient total'!F47*outpatient_norm_fctr_2014+'2014 GP and pharma total'!F47)/'2014 population'!F47</f>
        <v>1602.4994846169448</v>
      </c>
      <c r="G47" s="11">
        <f>ave_other_primary_care_2014+('2014 inpatient total'!G47*inpatient_norm_fctr_2014+'2014 outpatient total'!G47*outpatient_norm_fctr_2014+'2014 GP and pharma total'!G47)/'2014 population'!G47</f>
        <v>1428.1360920137711</v>
      </c>
      <c r="H47" s="11">
        <f>ave_other_primary_care_2014+('2014 inpatient total'!H47*inpatient_norm_fctr_2014+'2014 outpatient total'!H47*outpatient_norm_fctr_2014+'2014 GP and pharma total'!H47)/'2014 population'!H47</f>
        <v>1301.2676637893894</v>
      </c>
      <c r="I47" s="96">
        <f>(D47*'2014 population'!D47+'2014 overall results'!E47*'2014 population'!E47+'2014 overall results'!F47*'2014 population'!F47+'2014 overall results'!G47*'2014 population'!G47+'2014 overall results'!H47*'2014 population'!H47)/SUM('2014 population'!D47:H47)</f>
        <v>1658.2050518012675</v>
      </c>
      <c r="J47" s="11">
        <f>ave_other_primary_care_2014+('2014 inpatient total'!J47*inpatient_norm_fctr_2014+'2014 outpatient total'!J47*outpatient_norm_fctr_2014+'2014 GP and pharma total'!J47)/'2014 population'!J47</f>
        <v>1522.4215161529696</v>
      </c>
      <c r="K47" s="11">
        <f>ave_other_primary_care_2014+('2014 inpatient total'!K47*inpatient_norm_fctr_2014+'2014 outpatient total'!K47*outpatient_norm_fctr_2014+'2014 GP and pharma total'!K47)/'2014 population'!K47</f>
        <v>1206.716443674082</v>
      </c>
      <c r="L47" s="11">
        <f>ave_other_primary_care_2014+('2014 inpatient total'!L47*inpatient_norm_fctr_2014+'2014 outpatient total'!L47*outpatient_norm_fctr_2014+'2014 GP and pharma total'!L47)/'2014 population'!L47</f>
        <v>1071.0890296190216</v>
      </c>
      <c r="M47" s="11">
        <f>ave_other_primary_care_2014+('2014 inpatient total'!M47*inpatient_norm_fctr_2014+'2014 outpatient total'!M47*outpatient_norm_fctr_2014+'2014 GP and pharma total'!M47)/'2014 population'!M47</f>
        <v>913.68987804234951</v>
      </c>
      <c r="N47" s="11">
        <f>ave_other_primary_care_2014+('2014 inpatient total'!N47*inpatient_norm_fctr_2014+'2014 outpatient total'!N47*outpatient_norm_fctr_2014+'2014 GP and pharma total'!N47)/'2014 population'!N47</f>
        <v>797.1074527820706</v>
      </c>
      <c r="O47" s="96">
        <f>(J47*'2014 population'!J47+'2014 overall results'!K47*'2014 population'!K47+'2014 overall results'!L47*'2014 population'!L47+'2014 overall results'!M47*'2014 population'!M47+'2014 overall results'!N47*'2014 population'!N47)/SUM('2014 population'!J47:N47)</f>
        <v>1097.5788755700491</v>
      </c>
      <c r="P47" s="2">
        <f>(D47*'2014 population'!D47+'2014 overall results'!J47*'2014 population'!J47)/('2014 population'!D47+'2014 population'!J47)</f>
        <v>1838.0265419648208</v>
      </c>
      <c r="Q47" s="2">
        <f>(E47*'2014 population'!E47+'2014 overall results'!K47*'2014 population'!K47)/('2014 population'!E47+'2014 population'!K47)</f>
        <v>1534.0734906012706</v>
      </c>
      <c r="R47" s="2">
        <f>(F47*'2014 population'!F47+'2014 overall results'!L47*'2014 population'!L47)/('2014 population'!F47+'2014 population'!L47)</f>
        <v>1339.3300808785946</v>
      </c>
      <c r="S47" s="2">
        <f>(G47*'2014 population'!G47+'2014 overall results'!M47*'2014 population'!M47)/('2014 population'!G47+'2014 population'!M47)</f>
        <v>1175.6529685720229</v>
      </c>
      <c r="T47" s="2">
        <f>(H47*'2014 population'!H47+'2014 overall results'!N47*'2014 population'!N47)/('2014 population'!H47+'2014 population'!N47)</f>
        <v>1057.3110545045129</v>
      </c>
      <c r="U47" s="56">
        <f>(I47*SUM('2014 population'!D47:H47)+'2014 overall results'!O47*SUM('2014 population'!J47:N47))/SUM('2014 population'!D47:N47)</f>
        <v>1381.2788885200739</v>
      </c>
      <c r="W47" s="99">
        <f>H47*SUM('2014 population'!D47:H47)+'2014 overall results'!N47*SUM('2014 population'!J47:N47)</f>
        <v>818262954.2468605</v>
      </c>
      <c r="X47" s="1">
        <f>U47*SUM('2014 population'!D47:N47)</f>
        <v>1074143239.9843044</v>
      </c>
    </row>
    <row r="48" spans="2:24" x14ac:dyDescent="0.25">
      <c r="B48">
        <v>44</v>
      </c>
      <c r="C48" s="67"/>
      <c r="D48" s="11">
        <f>ave_other_primary_care_2014+('2014 inpatient total'!D48*inpatient_norm_fctr_2014+'2014 outpatient total'!D48*outpatient_norm_fctr_2014+'2014 GP and pharma total'!D48)/'2014 population'!D48</f>
        <v>2102.4493115268006</v>
      </c>
      <c r="E48" s="11">
        <f>ave_other_primary_care_2014+('2014 inpatient total'!E48*inpatient_norm_fctr_2014+'2014 outpatient total'!E48*outpatient_norm_fctr_2014+'2014 GP and pharma total'!E48)/'2014 population'!E48</f>
        <v>1812.3832141471942</v>
      </c>
      <c r="F48" s="11">
        <f>ave_other_primary_care_2014+('2014 inpatient total'!F48*inpatient_norm_fctr_2014+'2014 outpatient total'!F48*outpatient_norm_fctr_2014+'2014 GP and pharma total'!F48)/'2014 population'!F48</f>
        <v>1583.9516478512546</v>
      </c>
      <c r="G48" s="11">
        <f>ave_other_primary_care_2014+('2014 inpatient total'!G48*inpatient_norm_fctr_2014+'2014 outpatient total'!G48*outpatient_norm_fctr_2014+'2014 GP and pharma total'!G48)/'2014 population'!G48</f>
        <v>1400.7077577195976</v>
      </c>
      <c r="H48" s="11">
        <f>ave_other_primary_care_2014+('2014 inpatient total'!H48*inpatient_norm_fctr_2014+'2014 outpatient total'!H48*outpatient_norm_fctr_2014+'2014 GP and pharma total'!H48)/'2014 population'!H48</f>
        <v>1261.1955740690951</v>
      </c>
      <c r="I48" s="96">
        <f>(D48*'2014 population'!D48+'2014 overall results'!E48*'2014 population'!E48+'2014 overall results'!F48*'2014 population'!F48+'2014 overall results'!G48*'2014 population'!G48+'2014 overall results'!H48*'2014 population'!H48)/SUM('2014 population'!D48:H48)</f>
        <v>1621.8829040287681</v>
      </c>
      <c r="J48" s="11">
        <f>ave_other_primary_care_2014+('2014 inpatient total'!J48*inpatient_norm_fctr_2014+'2014 outpatient total'!J48*outpatient_norm_fctr_2014+'2014 GP and pharma total'!J48)/'2014 population'!J48</f>
        <v>1588.5560374664926</v>
      </c>
      <c r="K48" s="11">
        <f>ave_other_primary_care_2014+('2014 inpatient total'!K48*inpatient_norm_fctr_2014+'2014 outpatient total'!K48*outpatient_norm_fctr_2014+'2014 GP and pharma total'!K48)/'2014 population'!K48</f>
        <v>1221.7147397658782</v>
      </c>
      <c r="L48" s="11">
        <f>ave_other_primary_care_2014+('2014 inpatient total'!L48*inpatient_norm_fctr_2014+'2014 outpatient total'!L48*outpatient_norm_fctr_2014+'2014 GP and pharma total'!L48)/'2014 population'!L48</f>
        <v>1068.49939695334</v>
      </c>
      <c r="M48" s="11">
        <f>ave_other_primary_care_2014+('2014 inpatient total'!M48*inpatient_norm_fctr_2014+'2014 outpatient total'!M48*outpatient_norm_fctr_2014+'2014 GP and pharma total'!M48)/'2014 population'!M48</f>
        <v>912.87568152239555</v>
      </c>
      <c r="N48" s="11">
        <f>ave_other_primary_care_2014+('2014 inpatient total'!N48*inpatient_norm_fctr_2014+'2014 outpatient total'!N48*outpatient_norm_fctr_2014+'2014 GP and pharma total'!N48)/'2014 population'!N48</f>
        <v>817.73942175354296</v>
      </c>
      <c r="O48" s="96">
        <f>(J48*'2014 population'!J48+'2014 overall results'!K48*'2014 population'!K48+'2014 overall results'!L48*'2014 population'!L48+'2014 overall results'!M48*'2014 population'!M48+'2014 overall results'!N48*'2014 population'!N48)/SUM('2014 population'!J48:N48)</f>
        <v>1116.8471774256284</v>
      </c>
      <c r="P48" s="2">
        <f>(D48*'2014 population'!D48+'2014 overall results'!J48*'2014 population'!J48)/('2014 population'!D48+'2014 population'!J48)</f>
        <v>1846.9541511305897</v>
      </c>
      <c r="Q48" s="2">
        <f>(E48*'2014 population'!E48+'2014 overall results'!K48*'2014 population'!K48)/('2014 population'!E48+'2014 population'!K48)</f>
        <v>1516.3195326976343</v>
      </c>
      <c r="R48" s="2">
        <f>(F48*'2014 population'!F48+'2014 overall results'!L48*'2014 population'!L48)/('2014 population'!F48+'2014 population'!L48)</f>
        <v>1327.7813364640747</v>
      </c>
      <c r="S48" s="2">
        <f>(G48*'2014 population'!G48+'2014 overall results'!M48*'2014 population'!M48)/('2014 population'!G48+'2014 population'!M48)</f>
        <v>1160.9704922801495</v>
      </c>
      <c r="T48" s="2">
        <f>(H48*'2014 population'!H48+'2014 overall results'!N48*'2014 population'!N48)/('2014 population'!H48+'2014 population'!N48)</f>
        <v>1045.4332757451605</v>
      </c>
      <c r="U48" s="56">
        <f>(I48*SUM('2014 population'!D48:H48)+'2014 overall results'!O48*SUM('2014 population'!J48:N48))/SUM('2014 population'!D48:N48)</f>
        <v>1372.1111312260339</v>
      </c>
      <c r="W48" s="99">
        <f>H48*SUM('2014 population'!D48:H48)+'2014 overall results'!N48*SUM('2014 population'!J48:N48)</f>
        <v>790594268.97952938</v>
      </c>
      <c r="X48" s="1">
        <f>U48*SUM('2014 population'!D48:N48)</f>
        <v>1041179880.1524141</v>
      </c>
    </row>
    <row r="49" spans="2:24" x14ac:dyDescent="0.25">
      <c r="B49">
        <v>45</v>
      </c>
      <c r="C49" s="67"/>
      <c r="D49" s="11">
        <f>ave_other_primary_care_2014+('2014 inpatient total'!D49*inpatient_norm_fctr_2014+'2014 outpatient total'!D49*outpatient_norm_fctr_2014+'2014 GP and pharma total'!D49)/'2014 population'!D49</f>
        <v>2268.7902841830742</v>
      </c>
      <c r="E49" s="11">
        <f>ave_other_primary_care_2014+('2014 inpatient total'!E49*inpatient_norm_fctr_2014+'2014 outpatient total'!E49*outpatient_norm_fctr_2014+'2014 GP and pharma total'!E49)/'2014 population'!E49</f>
        <v>1967.9923650399612</v>
      </c>
      <c r="F49" s="11">
        <f>ave_other_primary_care_2014+('2014 inpatient total'!F49*inpatient_norm_fctr_2014+'2014 outpatient total'!F49*outpatient_norm_fctr_2014+'2014 GP and pharma total'!F49)/'2014 population'!F49</f>
        <v>1706.2888678541021</v>
      </c>
      <c r="G49" s="11">
        <f>ave_other_primary_care_2014+('2014 inpatient total'!G49*inpatient_norm_fctr_2014+'2014 outpatient total'!G49*outpatient_norm_fctr_2014+'2014 GP and pharma total'!G49)/'2014 population'!G49</f>
        <v>1500.1057158785352</v>
      </c>
      <c r="H49" s="11">
        <f>ave_other_primary_care_2014+('2014 inpatient total'!H49*inpatient_norm_fctr_2014+'2014 outpatient total'!H49*outpatient_norm_fctr_2014+'2014 GP and pharma total'!H49)/'2014 population'!H49</f>
        <v>1320.5791106225174</v>
      </c>
      <c r="I49" s="96">
        <f>(D49*'2014 population'!D49+'2014 overall results'!E49*'2014 population'!E49+'2014 overall results'!F49*'2014 population'!F49+'2014 overall results'!G49*'2014 population'!G49+'2014 overall results'!H49*'2014 population'!H49)/SUM('2014 population'!D49:H49)</f>
        <v>1739.0694579993551</v>
      </c>
      <c r="J49" s="11">
        <f>ave_other_primary_care_2014+('2014 inpatient total'!J49*inpatient_norm_fctr_2014+'2014 outpatient total'!J49*outpatient_norm_fctr_2014+'2014 GP and pharma total'!J49)/'2014 population'!J49</f>
        <v>1789.0393355852957</v>
      </c>
      <c r="K49" s="11">
        <f>ave_other_primary_care_2014+('2014 inpatient total'!K49*inpatient_norm_fctr_2014+'2014 outpatient total'!K49*outpatient_norm_fctr_2014+'2014 GP and pharma total'!K49)/'2014 population'!K49</f>
        <v>1437.1899542162839</v>
      </c>
      <c r="L49" s="11">
        <f>ave_other_primary_care_2014+('2014 inpatient total'!L49*inpatient_norm_fctr_2014+'2014 outpatient total'!L49*outpatient_norm_fctr_2014+'2014 GP and pharma total'!L49)/'2014 population'!L49</f>
        <v>1238.6295372651309</v>
      </c>
      <c r="M49" s="11">
        <f>ave_other_primary_care_2014+('2014 inpatient total'!M49*inpatient_norm_fctr_2014+'2014 outpatient total'!M49*outpatient_norm_fctr_2014+'2014 GP and pharma total'!M49)/'2014 population'!M49</f>
        <v>1074.6455567481541</v>
      </c>
      <c r="N49" s="11">
        <f>ave_other_primary_care_2014+('2014 inpatient total'!N49*inpatient_norm_fctr_2014+'2014 outpatient total'!N49*outpatient_norm_fctr_2014+'2014 GP and pharma total'!N49)/'2014 population'!N49</f>
        <v>933.95115026105918</v>
      </c>
      <c r="O49" s="96">
        <f>(J49*'2014 population'!J49+'2014 overall results'!K49*'2014 population'!K49+'2014 overall results'!L49*'2014 population'!L49+'2014 overall results'!M49*'2014 population'!M49+'2014 overall results'!N49*'2014 population'!N49)/SUM('2014 population'!J49:N49)</f>
        <v>1285.537623700121</v>
      </c>
      <c r="P49" s="2">
        <f>(D49*'2014 population'!D49+'2014 overall results'!J49*'2014 population'!J49)/('2014 population'!D49+'2014 population'!J49)</f>
        <v>2031.0281279731635</v>
      </c>
      <c r="Q49" s="2">
        <f>(E49*'2014 population'!E49+'2014 overall results'!K49*'2014 population'!K49)/('2014 population'!E49+'2014 population'!K49)</f>
        <v>1703.7330188483375</v>
      </c>
      <c r="R49" s="2">
        <f>(F49*'2014 population'!F49+'2014 overall results'!L49*'2014 population'!L49)/('2014 population'!F49+'2014 population'!L49)</f>
        <v>1474.7250084783507</v>
      </c>
      <c r="S49" s="2">
        <f>(G49*'2014 population'!G49+'2014 overall results'!M49*'2014 population'!M49)/('2014 population'!G49+'2014 population'!M49)</f>
        <v>1291.1348662504931</v>
      </c>
      <c r="T49" s="2">
        <f>(H49*'2014 population'!H49+'2014 overall results'!N49*'2014 population'!N49)/('2014 population'!H49+'2014 population'!N49)</f>
        <v>1131.3061872306794</v>
      </c>
      <c r="U49" s="56">
        <f>(I49*SUM('2014 population'!D49:H49)+'2014 overall results'!O49*SUM('2014 population'!J49:N49))/SUM('2014 population'!D49:N49)</f>
        <v>1515.1285530994353</v>
      </c>
      <c r="W49" s="99">
        <f>H49*SUM('2014 population'!D49:H49)+'2014 overall results'!N49*SUM('2014 population'!J49:N49)</f>
        <v>877417332.88636565</v>
      </c>
      <c r="X49" s="1">
        <f>U49*SUM('2014 population'!D49:N49)</f>
        <v>1176800347.1923313</v>
      </c>
    </row>
    <row r="50" spans="2:24" x14ac:dyDescent="0.25">
      <c r="B50">
        <v>46</v>
      </c>
      <c r="C50" s="67"/>
      <c r="D50" s="11">
        <f>ave_other_primary_care_2014+('2014 inpatient total'!D50*inpatient_norm_fctr_2014+'2014 outpatient total'!D50*outpatient_norm_fctr_2014+'2014 GP and pharma total'!D50)/'2014 population'!D50</f>
        <v>2301.6433546189396</v>
      </c>
      <c r="E50" s="11">
        <f>ave_other_primary_care_2014+('2014 inpatient total'!E50*inpatient_norm_fctr_2014+'2014 outpatient total'!E50*outpatient_norm_fctr_2014+'2014 GP and pharma total'!E50)/'2014 population'!E50</f>
        <v>2041.0481995380053</v>
      </c>
      <c r="F50" s="11">
        <f>ave_other_primary_care_2014+('2014 inpatient total'!F50*inpatient_norm_fctr_2014+'2014 outpatient total'!F50*outpatient_norm_fctr_2014+'2014 GP and pharma total'!F50)/'2014 population'!F50</f>
        <v>1750.4140469573922</v>
      </c>
      <c r="G50" s="11">
        <f>ave_other_primary_care_2014+('2014 inpatient total'!G50*inpatient_norm_fctr_2014+'2014 outpatient total'!G50*outpatient_norm_fctr_2014+'2014 GP and pharma total'!G50)/'2014 population'!G50</f>
        <v>1555.9319895241836</v>
      </c>
      <c r="H50" s="11">
        <f>ave_other_primary_care_2014+('2014 inpatient total'!H50*inpatient_norm_fctr_2014+'2014 outpatient total'!H50*outpatient_norm_fctr_2014+'2014 GP and pharma total'!H50)/'2014 population'!H50</f>
        <v>1352.1877438413089</v>
      </c>
      <c r="I50" s="96">
        <f>(D50*'2014 population'!D50+'2014 overall results'!E50*'2014 population'!E50+'2014 overall results'!F50*'2014 population'!F50+'2014 overall results'!G50*'2014 population'!G50+'2014 overall results'!H50*'2014 population'!H50)/SUM('2014 population'!D50:H50)</f>
        <v>1783.3137056144687</v>
      </c>
      <c r="J50" s="11">
        <f>ave_other_primary_care_2014+('2014 inpatient total'!J50*inpatient_norm_fctr_2014+'2014 outpatient total'!J50*outpatient_norm_fctr_2014+'2014 GP and pharma total'!J50)/'2014 population'!J50</f>
        <v>1845.1448116201107</v>
      </c>
      <c r="K50" s="11">
        <f>ave_other_primary_care_2014+('2014 inpatient total'!K50*inpatient_norm_fctr_2014+'2014 outpatient total'!K50*outpatient_norm_fctr_2014+'2014 GP and pharma total'!K50)/'2014 population'!K50</f>
        <v>1485.2468077028991</v>
      </c>
      <c r="L50" s="11">
        <f>ave_other_primary_care_2014+('2014 inpatient total'!L50*inpatient_norm_fctr_2014+'2014 outpatient total'!L50*outpatient_norm_fctr_2014+'2014 GP and pharma total'!L50)/'2014 population'!L50</f>
        <v>1259.3530818967761</v>
      </c>
      <c r="M50" s="11">
        <f>ave_other_primary_care_2014+('2014 inpatient total'!M50*inpatient_norm_fctr_2014+'2014 outpatient total'!M50*outpatient_norm_fctr_2014+'2014 GP and pharma total'!M50)/'2014 population'!M50</f>
        <v>1088.745048214668</v>
      </c>
      <c r="N50" s="11">
        <f>ave_other_primary_care_2014+('2014 inpatient total'!N50*inpatient_norm_fctr_2014+'2014 outpatient total'!N50*outpatient_norm_fctr_2014+'2014 GP and pharma total'!N50)/'2014 population'!N50</f>
        <v>965.15471361185405</v>
      </c>
      <c r="O50" s="96">
        <f>(J50*'2014 population'!J50+'2014 overall results'!K50*'2014 population'!K50+'2014 overall results'!L50*'2014 population'!L50+'2014 overall results'!M50*'2014 population'!M50+'2014 overall results'!N50*'2014 population'!N50)/SUM('2014 population'!J50:N50)</f>
        <v>1318.9874900911177</v>
      </c>
      <c r="P50" s="2">
        <f>(D50*'2014 population'!D50+'2014 overall results'!J50*'2014 population'!J50)/('2014 population'!D50+'2014 population'!J50)</f>
        <v>2073.5038832006512</v>
      </c>
      <c r="Q50" s="2">
        <f>(E50*'2014 population'!E50+'2014 overall results'!K50*'2014 population'!K50)/('2014 population'!E50+'2014 population'!K50)</f>
        <v>1762.9954120073967</v>
      </c>
      <c r="R50" s="2">
        <f>(F50*'2014 population'!F50+'2014 overall results'!L50*'2014 population'!L50)/('2014 population'!F50+'2014 population'!L50)</f>
        <v>1509.1046916749428</v>
      </c>
      <c r="S50" s="2">
        <f>(G50*'2014 population'!G50+'2014 overall results'!M50*'2014 population'!M50)/('2014 population'!G50+'2014 population'!M50)</f>
        <v>1326.2198219559539</v>
      </c>
      <c r="T50" s="2">
        <f>(H50*'2014 population'!H50+'2014 overall results'!N50*'2014 population'!N50)/('2014 population'!H50+'2014 population'!N50)</f>
        <v>1163.5478727537827</v>
      </c>
      <c r="U50" s="56">
        <f>(I50*SUM('2014 population'!D50:H50)+'2014 overall results'!O50*SUM('2014 population'!J50:N50))/SUM('2014 population'!D50:N50)</f>
        <v>1553.9747903676732</v>
      </c>
      <c r="W50" s="99">
        <f>H50*SUM('2014 population'!D50:H50)+'2014 overall results'!N50*SUM('2014 population'!J50:N50)</f>
        <v>900783799.01962852</v>
      </c>
      <c r="X50" s="1">
        <f>U50*SUM('2014 population'!D50:N50)</f>
        <v>1205654449.05634</v>
      </c>
    </row>
    <row r="51" spans="2:24" x14ac:dyDescent="0.25">
      <c r="B51">
        <v>47</v>
      </c>
      <c r="C51" s="67"/>
      <c r="D51" s="11">
        <f>ave_other_primary_care_2014+('2014 inpatient total'!D51*inpatient_norm_fctr_2014+'2014 outpatient total'!D51*outpatient_norm_fctr_2014+'2014 GP and pharma total'!D51)/'2014 population'!D51</f>
        <v>2418.8348311946979</v>
      </c>
      <c r="E51" s="11">
        <f>ave_other_primary_care_2014+('2014 inpatient total'!E51*inpatient_norm_fctr_2014+'2014 outpatient total'!E51*outpatient_norm_fctr_2014+'2014 GP and pharma total'!E51)/'2014 population'!E51</f>
        <v>2093.7681110252602</v>
      </c>
      <c r="F51" s="11">
        <f>ave_other_primary_care_2014+('2014 inpatient total'!F51*inpatient_norm_fctr_2014+'2014 outpatient total'!F51*outpatient_norm_fctr_2014+'2014 GP and pharma total'!F51)/'2014 population'!F51</f>
        <v>1802.9896196942698</v>
      </c>
      <c r="G51" s="11">
        <f>ave_other_primary_care_2014+('2014 inpatient total'!G51*inpatient_norm_fctr_2014+'2014 outpatient total'!G51*outpatient_norm_fctr_2014+'2014 GP and pharma total'!G51)/'2014 population'!G51</f>
        <v>1572.237698392137</v>
      </c>
      <c r="H51" s="11">
        <f>ave_other_primary_care_2014+('2014 inpatient total'!H51*inpatient_norm_fctr_2014+'2014 outpatient total'!H51*outpatient_norm_fctr_2014+'2014 GP and pharma total'!H51)/'2014 population'!H51</f>
        <v>1386.1217130618234</v>
      </c>
      <c r="I51" s="96">
        <f>(D51*'2014 population'!D51+'2014 overall results'!E51*'2014 population'!E51+'2014 overall results'!F51*'2014 population'!F51+'2014 overall results'!G51*'2014 population'!G51+'2014 overall results'!H51*'2014 population'!H51)/SUM('2014 population'!D51:H51)</f>
        <v>1832.9155771392873</v>
      </c>
      <c r="J51" s="11">
        <f>ave_other_primary_care_2014+('2014 inpatient total'!J51*inpatient_norm_fctr_2014+'2014 outpatient total'!J51*outpatient_norm_fctr_2014+'2014 GP and pharma total'!J51)/'2014 population'!J51</f>
        <v>1927.8640676495443</v>
      </c>
      <c r="K51" s="11">
        <f>ave_other_primary_care_2014+('2014 inpatient total'!K51*inpatient_norm_fctr_2014+'2014 outpatient total'!K51*outpatient_norm_fctr_2014+'2014 GP and pharma total'!K51)/'2014 population'!K51</f>
        <v>1558.323111498391</v>
      </c>
      <c r="L51" s="11">
        <f>ave_other_primary_care_2014+('2014 inpatient total'!L51*inpatient_norm_fctr_2014+'2014 outpatient total'!L51*outpatient_norm_fctr_2014+'2014 GP and pharma total'!L51)/'2014 population'!L51</f>
        <v>1307.159739316292</v>
      </c>
      <c r="M51" s="11">
        <f>ave_other_primary_care_2014+('2014 inpatient total'!M51*inpatient_norm_fctr_2014+'2014 outpatient total'!M51*outpatient_norm_fctr_2014+'2014 GP and pharma total'!M51)/'2014 population'!M51</f>
        <v>1150.7726674428532</v>
      </c>
      <c r="N51" s="11">
        <f>ave_other_primary_care_2014+('2014 inpatient total'!N51*inpatient_norm_fctr_2014+'2014 outpatient total'!N51*outpatient_norm_fctr_2014+'2014 GP and pharma total'!N51)/'2014 population'!N51</f>
        <v>1019.8401045585509</v>
      </c>
      <c r="O51" s="96">
        <f>(J51*'2014 population'!J51+'2014 overall results'!K51*'2014 population'!K51+'2014 overall results'!L51*'2014 population'!L51+'2014 overall results'!M51*'2014 population'!M51+'2014 overall results'!N51*'2014 population'!N51)/SUM('2014 population'!J51:N51)</f>
        <v>1378.2322718320984</v>
      </c>
      <c r="P51" s="2">
        <f>(D51*'2014 population'!D51+'2014 overall results'!J51*'2014 population'!J51)/('2014 population'!D51+'2014 population'!J51)</f>
        <v>2173.70881704863</v>
      </c>
      <c r="Q51" s="2">
        <f>(E51*'2014 population'!E51+'2014 overall results'!K51*'2014 population'!K51)/('2014 population'!E51+'2014 population'!K51)</f>
        <v>1825.8199499205086</v>
      </c>
      <c r="R51" s="2">
        <f>(F51*'2014 population'!F51+'2014 overall results'!L51*'2014 population'!L51)/('2014 population'!F51+'2014 population'!L51)</f>
        <v>1556.6862203107421</v>
      </c>
      <c r="S51" s="2">
        <f>(G51*'2014 population'!G51+'2014 overall results'!M51*'2014 population'!M51)/('2014 population'!G51+'2014 population'!M51)</f>
        <v>1364.183975187012</v>
      </c>
      <c r="T51" s="2">
        <f>(H51*'2014 population'!H51+'2014 overall results'!N51*'2014 population'!N51)/('2014 population'!H51+'2014 population'!N51)</f>
        <v>1206.8420579834465</v>
      </c>
      <c r="U51" s="56">
        <f>(I51*SUM('2014 population'!D51:H51)+'2014 overall results'!O51*SUM('2014 population'!J51:N51))/SUM('2014 population'!D51:N51)</f>
        <v>1607.5193510482347</v>
      </c>
      <c r="W51" s="99">
        <f>H51*SUM('2014 population'!D51:H51)+'2014 overall results'!N51*SUM('2014 population'!J51:N51)</f>
        <v>948038374.61478376</v>
      </c>
      <c r="X51" s="1">
        <f>U51*SUM('2014 population'!D51:N51)</f>
        <v>1265196497.7231622</v>
      </c>
    </row>
    <row r="52" spans="2:24" x14ac:dyDescent="0.25">
      <c r="B52">
        <v>48</v>
      </c>
      <c r="C52" s="67"/>
      <c r="D52" s="11">
        <f>ave_other_primary_care_2014+('2014 inpatient total'!D52*inpatient_norm_fctr_2014+'2014 outpatient total'!D52*outpatient_norm_fctr_2014+'2014 GP and pharma total'!D52)/'2014 population'!D52</f>
        <v>2437.0673661506398</v>
      </c>
      <c r="E52" s="11">
        <f>ave_other_primary_care_2014+('2014 inpatient total'!E52*inpatient_norm_fctr_2014+'2014 outpatient total'!E52*outpatient_norm_fctr_2014+'2014 GP and pharma total'!E52)/'2014 population'!E52</f>
        <v>2110.3599962173057</v>
      </c>
      <c r="F52" s="11">
        <f>ave_other_primary_care_2014+('2014 inpatient total'!F52*inpatient_norm_fctr_2014+'2014 outpatient total'!F52*outpatient_norm_fctr_2014+'2014 GP and pharma total'!F52)/'2014 population'!F52</f>
        <v>1823.9097120246681</v>
      </c>
      <c r="G52" s="11">
        <f>ave_other_primary_care_2014+('2014 inpatient total'!G52*inpatient_norm_fctr_2014+'2014 outpatient total'!G52*outpatient_norm_fctr_2014+'2014 GP and pharma total'!G52)/'2014 population'!G52</f>
        <v>1600.8200388708244</v>
      </c>
      <c r="H52" s="11">
        <f>ave_other_primary_care_2014+('2014 inpatient total'!H52*inpatient_norm_fctr_2014+'2014 outpatient total'!H52*outpatient_norm_fctr_2014+'2014 GP and pharma total'!H52)/'2014 population'!H52</f>
        <v>1423.4746658483557</v>
      </c>
      <c r="I52" s="96">
        <f>(D52*'2014 population'!D52+'2014 overall results'!E52*'2014 population'!E52+'2014 overall results'!F52*'2014 population'!F52+'2014 overall results'!G52*'2014 population'!G52+'2014 overall results'!H52*'2014 population'!H52)/SUM('2014 population'!D52:H52)</f>
        <v>1855.6351522522671</v>
      </c>
      <c r="J52" s="11">
        <f>ave_other_primary_care_2014+('2014 inpatient total'!J52*inpatient_norm_fctr_2014+'2014 outpatient total'!J52*outpatient_norm_fctr_2014+'2014 GP and pharma total'!J52)/'2014 population'!J52</f>
        <v>1980.5458868350718</v>
      </c>
      <c r="K52" s="11">
        <f>ave_other_primary_care_2014+('2014 inpatient total'!K52*inpatient_norm_fctr_2014+'2014 outpatient total'!K52*outpatient_norm_fctr_2014+'2014 GP and pharma total'!K52)/'2014 population'!K52</f>
        <v>1630.5869460195156</v>
      </c>
      <c r="L52" s="11">
        <f>ave_other_primary_care_2014+('2014 inpatient total'!L52*inpatient_norm_fctr_2014+'2014 outpatient total'!L52*outpatient_norm_fctr_2014+'2014 GP and pharma total'!L52)/'2014 population'!L52</f>
        <v>1335.8865889391775</v>
      </c>
      <c r="M52" s="11">
        <f>ave_other_primary_care_2014+('2014 inpatient total'!M52*inpatient_norm_fctr_2014+'2014 outpatient total'!M52*outpatient_norm_fctr_2014+'2014 GP and pharma total'!M52)/'2014 population'!M52</f>
        <v>1187.1545805173794</v>
      </c>
      <c r="N52" s="11">
        <f>ave_other_primary_care_2014+('2014 inpatient total'!N52*inpatient_norm_fctr_2014+'2014 outpatient total'!N52*outpatient_norm_fctr_2014+'2014 GP and pharma total'!N52)/'2014 population'!N52</f>
        <v>1029.7664846494156</v>
      </c>
      <c r="O52" s="96">
        <f>(J52*'2014 population'!J52+'2014 overall results'!K52*'2014 population'!K52+'2014 overall results'!L52*'2014 population'!L52+'2014 overall results'!M52*'2014 population'!M52+'2014 overall results'!N52*'2014 population'!N52)/SUM('2014 population'!J52:N52)</f>
        <v>1415.1698485806671</v>
      </c>
      <c r="P52" s="2">
        <f>(D52*'2014 population'!D52+'2014 overall results'!J52*'2014 population'!J52)/('2014 population'!D52+'2014 population'!J52)</f>
        <v>2210.4723452203116</v>
      </c>
      <c r="Q52" s="2">
        <f>(E52*'2014 population'!E52+'2014 overall results'!K52*'2014 population'!K52)/('2014 population'!E52+'2014 population'!K52)</f>
        <v>1871.763669945525</v>
      </c>
      <c r="R52" s="2">
        <f>(F52*'2014 population'!F52+'2014 overall results'!L52*'2014 population'!L52)/('2014 population'!F52+'2014 population'!L52)</f>
        <v>1583.6426871974318</v>
      </c>
      <c r="S52" s="2">
        <f>(G52*'2014 population'!G52+'2014 overall results'!M52*'2014 population'!M52)/('2014 population'!G52+'2014 population'!M52)</f>
        <v>1396.9754520390729</v>
      </c>
      <c r="T52" s="2">
        <f>(H52*'2014 population'!H52+'2014 overall results'!N52*'2014 population'!N52)/('2014 population'!H52+'2014 population'!N52)</f>
        <v>1231.8128836619037</v>
      </c>
      <c r="U52" s="56">
        <f>(I52*SUM('2014 population'!D52:H52)+'2014 overall results'!O52*SUM('2014 population'!J52:N52))/SUM('2014 population'!D52:N52)</f>
        <v>1638.5185794207225</v>
      </c>
      <c r="W52" s="99">
        <f>H52*SUM('2014 population'!D52:H52)+'2014 overall results'!N52*SUM('2014 population'!J52:N52)</f>
        <v>968212446.06593359</v>
      </c>
      <c r="X52" s="1">
        <f>U52*SUM('2014 population'!D52:N52)</f>
        <v>1290407114.6298928</v>
      </c>
    </row>
    <row r="53" spans="2:24" x14ac:dyDescent="0.25">
      <c r="B53">
        <v>49</v>
      </c>
      <c r="C53" s="67"/>
      <c r="D53" s="11">
        <f>ave_other_primary_care_2014+('2014 inpatient total'!D53*inpatient_norm_fctr_2014+'2014 outpatient total'!D53*outpatient_norm_fctr_2014+'2014 GP and pharma total'!D53)/'2014 population'!D53</f>
        <v>2440.6584951965992</v>
      </c>
      <c r="E53" s="11">
        <f>ave_other_primary_care_2014+('2014 inpatient total'!E53*inpatient_norm_fctr_2014+'2014 outpatient total'!E53*outpatient_norm_fctr_2014+'2014 GP and pharma total'!E53)/'2014 population'!E53</f>
        <v>2180.3882767779514</v>
      </c>
      <c r="F53" s="11">
        <f>ave_other_primary_care_2014+('2014 inpatient total'!F53*inpatient_norm_fctr_2014+'2014 outpatient total'!F53*outpatient_norm_fctr_2014+'2014 GP and pharma total'!F53)/'2014 population'!F53</f>
        <v>1811.6157036477823</v>
      </c>
      <c r="G53" s="11">
        <f>ave_other_primary_care_2014+('2014 inpatient total'!G53*inpatient_norm_fctr_2014+'2014 outpatient total'!G53*outpatient_norm_fctr_2014+'2014 GP and pharma total'!G53)/'2014 population'!G53</f>
        <v>1683.5236022099512</v>
      </c>
      <c r="H53" s="11">
        <f>ave_other_primary_care_2014+('2014 inpatient total'!H53*inpatient_norm_fctr_2014+'2014 outpatient total'!H53*outpatient_norm_fctr_2014+'2014 GP and pharma total'!H53)/'2014 population'!H53</f>
        <v>1486.0884838554875</v>
      </c>
      <c r="I53" s="96">
        <f>(D53*'2014 population'!D53+'2014 overall results'!E53*'2014 population'!E53+'2014 overall results'!F53*'2014 population'!F53+'2014 overall results'!G53*'2014 population'!G53+'2014 overall results'!H53*'2014 population'!H53)/SUM('2014 population'!D53:H53)</f>
        <v>1896.7833224195431</v>
      </c>
      <c r="J53" s="11">
        <f>ave_other_primary_care_2014+('2014 inpatient total'!J53*inpatient_norm_fctr_2014+'2014 outpatient total'!J53*outpatient_norm_fctr_2014+'2014 GP and pharma total'!J53)/'2014 population'!J53</f>
        <v>2074.3188308919312</v>
      </c>
      <c r="K53" s="11">
        <f>ave_other_primary_care_2014+('2014 inpatient total'!K53*inpatient_norm_fctr_2014+'2014 outpatient total'!K53*outpatient_norm_fctr_2014+'2014 GP and pharma total'!K53)/'2014 population'!K53</f>
        <v>1688.2027498060866</v>
      </c>
      <c r="L53" s="11">
        <f>ave_other_primary_care_2014+('2014 inpatient total'!L53*inpatient_norm_fctr_2014+'2014 outpatient total'!L53*outpatient_norm_fctr_2014+'2014 GP and pharma total'!L53)/'2014 population'!L53</f>
        <v>1389.9127291188947</v>
      </c>
      <c r="M53" s="11">
        <f>ave_other_primary_care_2014+('2014 inpatient total'!M53*inpatient_norm_fctr_2014+'2014 outpatient total'!M53*outpatient_norm_fctr_2014+'2014 GP and pharma total'!M53)/'2014 population'!M53</f>
        <v>1213.0367143204103</v>
      </c>
      <c r="N53" s="11">
        <f>ave_other_primary_care_2014+('2014 inpatient total'!N53*inpatient_norm_fctr_2014+'2014 outpatient total'!N53*outpatient_norm_fctr_2014+'2014 GP and pharma total'!N53)/'2014 population'!N53</f>
        <v>1076.6072339775224</v>
      </c>
      <c r="O53" s="96">
        <f>(J53*'2014 population'!J53+'2014 overall results'!K53*'2014 population'!K53+'2014 overall results'!L53*'2014 population'!L53+'2014 overall results'!M53*'2014 population'!M53+'2014 overall results'!N53*'2014 population'!N53)/SUM('2014 population'!J53:N53)</f>
        <v>1466.565386683973</v>
      </c>
      <c r="P53" s="2">
        <f>(D53*'2014 population'!D53+'2014 overall results'!J53*'2014 population'!J53)/('2014 population'!D53+'2014 population'!J53)</f>
        <v>2259.9462223826426</v>
      </c>
      <c r="Q53" s="2">
        <f>(E53*'2014 population'!E53+'2014 overall results'!K53*'2014 population'!K53)/('2014 population'!E53+'2014 population'!K53)</f>
        <v>1935.4688694430401</v>
      </c>
      <c r="R53" s="2">
        <f>(F53*'2014 population'!F53+'2014 overall results'!L53*'2014 population'!L53)/('2014 population'!F53+'2014 population'!L53)</f>
        <v>1603.0985697394415</v>
      </c>
      <c r="S53" s="2">
        <f>(G53*'2014 population'!G53+'2014 overall results'!M53*'2014 population'!M53)/('2014 population'!G53+'2014 population'!M53)</f>
        <v>1452.0562388440862</v>
      </c>
      <c r="T53" s="2">
        <f>(H53*'2014 population'!H53+'2014 overall results'!N53*'2014 population'!N53)/('2014 population'!H53+'2014 population'!N53)</f>
        <v>1285.9669138136587</v>
      </c>
      <c r="U53" s="56">
        <f>(I53*SUM('2014 population'!D53:H53)+'2014 overall results'!O53*SUM('2014 population'!J53:N53))/SUM('2014 population'!D53:N53)</f>
        <v>1684.6467203448319</v>
      </c>
      <c r="W53" s="99">
        <f>H53*SUM('2014 population'!D53:H53)+'2014 overall results'!N53*SUM('2014 population'!J53:N53)</f>
        <v>1016062638.1407982</v>
      </c>
      <c r="X53" s="1">
        <f>U53*SUM('2014 population'!D53:N53)</f>
        <v>1332921124.1310768</v>
      </c>
    </row>
    <row r="54" spans="2:24" x14ac:dyDescent="0.25">
      <c r="B54">
        <v>50</v>
      </c>
      <c r="C54" s="67"/>
      <c r="D54" s="11">
        <f>ave_other_primary_care_2014+('2014 inpatient total'!D54*inpatient_norm_fctr_2014+'2014 outpatient total'!D54*outpatient_norm_fctr_2014+'2014 GP and pharma total'!D54)/'2014 population'!D54</f>
        <v>2531.563918764532</v>
      </c>
      <c r="E54" s="11">
        <f>ave_other_primary_care_2014+('2014 inpatient total'!E54*inpatient_norm_fctr_2014+'2014 outpatient total'!E54*outpatient_norm_fctr_2014+'2014 GP and pharma total'!E54)/'2014 population'!E54</f>
        <v>2164.8231788317921</v>
      </c>
      <c r="F54" s="11">
        <f>ave_other_primary_care_2014+('2014 inpatient total'!F54*inpatient_norm_fctr_2014+'2014 outpatient total'!F54*outpatient_norm_fctr_2014+'2014 GP and pharma total'!F54)/'2014 population'!F54</f>
        <v>1901.6957614351822</v>
      </c>
      <c r="G54" s="11">
        <f>ave_other_primary_care_2014+('2014 inpatient total'!G54*inpatient_norm_fctr_2014+'2014 outpatient total'!G54*outpatient_norm_fctr_2014+'2014 GP and pharma total'!G54)/'2014 population'!G54</f>
        <v>1702.7507549691154</v>
      </c>
      <c r="H54" s="11">
        <f>ave_other_primary_care_2014+('2014 inpatient total'!H54*inpatient_norm_fctr_2014+'2014 outpatient total'!H54*outpatient_norm_fctr_2014+'2014 GP and pharma total'!H54)/'2014 population'!H54</f>
        <v>1505.6803573454526</v>
      </c>
      <c r="I54" s="96">
        <f>(D54*'2014 population'!D54+'2014 overall results'!E54*'2014 population'!E54+'2014 overall results'!F54*'2014 population'!F54+'2014 overall results'!G54*'2014 population'!G54+'2014 overall results'!H54*'2014 population'!H54)/SUM('2014 population'!D54:H54)</f>
        <v>1933.8889179048315</v>
      </c>
      <c r="J54" s="11">
        <f>ave_other_primary_care_2014+('2014 inpatient total'!J54*inpatient_norm_fctr_2014+'2014 outpatient total'!J54*outpatient_norm_fctr_2014+'2014 GP and pharma total'!J54)/'2014 population'!J54</f>
        <v>2132.3304871861988</v>
      </c>
      <c r="K54" s="11">
        <f>ave_other_primary_care_2014+('2014 inpatient total'!K54*inpatient_norm_fctr_2014+'2014 outpatient total'!K54*outpatient_norm_fctr_2014+'2014 GP and pharma total'!K54)/'2014 population'!K54</f>
        <v>1724.347743611273</v>
      </c>
      <c r="L54" s="11">
        <f>ave_other_primary_care_2014+('2014 inpatient total'!L54*inpatient_norm_fctr_2014+'2014 outpatient total'!L54*outpatient_norm_fctr_2014+'2014 GP and pharma total'!L54)/'2014 population'!L54</f>
        <v>1451.4353738156265</v>
      </c>
      <c r="M54" s="11">
        <f>ave_other_primary_care_2014+('2014 inpatient total'!M54*inpatient_norm_fctr_2014+'2014 outpatient total'!M54*outpatient_norm_fctr_2014+'2014 GP and pharma total'!M54)/'2014 population'!M54</f>
        <v>1269.9380842915764</v>
      </c>
      <c r="N54" s="11">
        <f>ave_other_primary_care_2014+('2014 inpatient total'!N54*inpatient_norm_fctr_2014+'2014 outpatient total'!N54*outpatient_norm_fctr_2014+'2014 GP and pharma total'!N54)/'2014 population'!N54</f>
        <v>1137.3545543414336</v>
      </c>
      <c r="O54" s="96">
        <f>(J54*'2014 population'!J54+'2014 overall results'!K54*'2014 population'!K54+'2014 overall results'!L54*'2014 population'!L54+'2014 overall results'!M54*'2014 population'!M54+'2014 overall results'!N54*'2014 population'!N54)/SUM('2014 population'!J54:N54)</f>
        <v>1521.3584050605723</v>
      </c>
      <c r="P54" s="2">
        <f>(D54*'2014 population'!D54+'2014 overall results'!J54*'2014 population'!J54)/('2014 population'!D54+'2014 population'!J54)</f>
        <v>2333.1267148550282</v>
      </c>
      <c r="Q54" s="2">
        <f>(E54*'2014 population'!E54+'2014 overall results'!K54*'2014 population'!K54)/('2014 population'!E54+'2014 population'!K54)</f>
        <v>1944.4762412138716</v>
      </c>
      <c r="R54" s="2">
        <f>(F54*'2014 population'!F54+'2014 overall results'!L54*'2014 population'!L54)/('2014 population'!F54+'2014 population'!L54)</f>
        <v>1679.201805587576</v>
      </c>
      <c r="S54" s="2">
        <f>(G54*'2014 population'!G54+'2014 overall results'!M54*'2014 population'!M54)/('2014 population'!G54+'2014 population'!M54)</f>
        <v>1490.5148957713136</v>
      </c>
      <c r="T54" s="2">
        <f>(H54*'2014 population'!H54+'2014 overall results'!N54*'2014 population'!N54)/('2014 population'!H54+'2014 population'!N54)</f>
        <v>1326.0046968059216</v>
      </c>
      <c r="U54" s="56">
        <f>(I54*SUM('2014 population'!D54:H54)+'2014 overall results'!O54*SUM('2014 population'!J54:N54))/SUM('2014 population'!D54:N54)</f>
        <v>1730.2408259283986</v>
      </c>
      <c r="W54" s="99">
        <f>H54*SUM('2014 population'!D54:H54)+'2014 overall results'!N54*SUM('2014 population'!J54:N54)</f>
        <v>1037206652.1207731</v>
      </c>
      <c r="X54" s="1">
        <f>U54*SUM('2014 population'!D54:N54)</f>
        <v>1355600431.0942521</v>
      </c>
    </row>
    <row r="55" spans="2:24" x14ac:dyDescent="0.25">
      <c r="B55">
        <v>51</v>
      </c>
      <c r="C55" s="67"/>
      <c r="D55" s="11">
        <f>ave_other_primary_care_2014+('2014 inpatient total'!D55*inpatient_norm_fctr_2014+'2014 outpatient total'!D55*outpatient_norm_fctr_2014+'2014 GP and pharma total'!D55)/'2014 population'!D55</f>
        <v>2607.4008084407496</v>
      </c>
      <c r="E55" s="11">
        <f>ave_other_primary_care_2014+('2014 inpatient total'!E55*inpatient_norm_fctr_2014+'2014 outpatient total'!E55*outpatient_norm_fctr_2014+'2014 GP and pharma total'!E55)/'2014 population'!E55</f>
        <v>2241.3799003486311</v>
      </c>
      <c r="F55" s="11">
        <f>ave_other_primary_care_2014+('2014 inpatient total'!F55*inpatient_norm_fctr_2014+'2014 outpatient total'!F55*outpatient_norm_fctr_2014+'2014 GP and pharma total'!F55)/'2014 population'!F55</f>
        <v>1941.8652043494426</v>
      </c>
      <c r="G55" s="11">
        <f>ave_other_primary_care_2014+('2014 inpatient total'!G55*inpatient_norm_fctr_2014+'2014 outpatient total'!G55*outpatient_norm_fctr_2014+'2014 GP and pharma total'!G55)/'2014 population'!G55</f>
        <v>1748.1695717062007</v>
      </c>
      <c r="H55" s="11">
        <f>ave_other_primary_care_2014+('2014 inpatient total'!H55*inpatient_norm_fctr_2014+'2014 outpatient total'!H55*outpatient_norm_fctr_2014+'2014 GP and pharma total'!H55)/'2014 population'!H55</f>
        <v>1619.2775780532743</v>
      </c>
      <c r="I55" s="96">
        <f>(D55*'2014 population'!D55+'2014 overall results'!E55*'2014 population'!E55+'2014 overall results'!F55*'2014 population'!F55+'2014 overall results'!G55*'2014 population'!G55+'2014 overall results'!H55*'2014 population'!H55)/SUM('2014 population'!D55:H55)</f>
        <v>2004.5817104878738</v>
      </c>
      <c r="J55" s="11">
        <f>ave_other_primary_care_2014+('2014 inpatient total'!J55*inpatient_norm_fctr_2014+'2014 outpatient total'!J55*outpatient_norm_fctr_2014+'2014 GP and pharma total'!J55)/'2014 population'!J55</f>
        <v>2183.9179204676843</v>
      </c>
      <c r="K55" s="11">
        <f>ave_other_primary_care_2014+('2014 inpatient total'!K55*inpatient_norm_fctr_2014+'2014 outpatient total'!K55*outpatient_norm_fctr_2014+'2014 GP and pharma total'!K55)/'2014 population'!K55</f>
        <v>1832.6185687358336</v>
      </c>
      <c r="L55" s="11">
        <f>ave_other_primary_care_2014+('2014 inpatient total'!L55*inpatient_norm_fctr_2014+'2014 outpatient total'!L55*outpatient_norm_fctr_2014+'2014 GP and pharma total'!L55)/'2014 population'!L55</f>
        <v>1528.2860098406295</v>
      </c>
      <c r="M55" s="11">
        <f>ave_other_primary_care_2014+('2014 inpatient total'!M55*inpatient_norm_fctr_2014+'2014 outpatient total'!M55*outpatient_norm_fctr_2014+'2014 GP and pharma total'!M55)/'2014 population'!M55</f>
        <v>1325.1360876889566</v>
      </c>
      <c r="N55" s="11">
        <f>ave_other_primary_care_2014+('2014 inpatient total'!N55*inpatient_norm_fctr_2014+'2014 outpatient total'!N55*outpatient_norm_fctr_2014+'2014 GP and pharma total'!N55)/'2014 population'!N55</f>
        <v>1168.4762252828125</v>
      </c>
      <c r="O55" s="96">
        <f>(J55*'2014 population'!J55+'2014 overall results'!K55*'2014 population'!K55+'2014 overall results'!L55*'2014 population'!L55+'2014 overall results'!M55*'2014 population'!M55+'2014 overall results'!N55*'2014 population'!N55)/SUM('2014 population'!J55:N55)</f>
        <v>1582.8710933507275</v>
      </c>
      <c r="P55" s="2">
        <f>(D55*'2014 population'!D55+'2014 overall results'!J55*'2014 population'!J55)/('2014 population'!D55+'2014 population'!J55)</f>
        <v>2397.5788274807478</v>
      </c>
      <c r="Q55" s="2">
        <f>(E55*'2014 population'!E55+'2014 overall results'!K55*'2014 population'!K55)/('2014 population'!E55+'2014 population'!K55)</f>
        <v>2038.1019117928222</v>
      </c>
      <c r="R55" s="2">
        <f>(F55*'2014 population'!F55+'2014 overall results'!L55*'2014 population'!L55)/('2014 population'!F55+'2014 population'!L55)</f>
        <v>1736.833213374261</v>
      </c>
      <c r="S55" s="2">
        <f>(G55*'2014 population'!G55+'2014 overall results'!M55*'2014 population'!M55)/('2014 population'!G55+'2014 population'!M55)</f>
        <v>1539.8187779636651</v>
      </c>
      <c r="T55" s="2">
        <f>(H55*'2014 population'!H55+'2014 overall results'!N55*'2014 population'!N55)/('2014 population'!H55+'2014 population'!N55)</f>
        <v>1398.3232916836389</v>
      </c>
      <c r="U55" s="56">
        <f>(I55*SUM('2014 population'!D55:H55)+'2014 overall results'!O55*SUM('2014 population'!J55:N55))/SUM('2014 population'!D55:N55)</f>
        <v>1796.2192768979296</v>
      </c>
      <c r="W55" s="99">
        <f>H55*SUM('2014 population'!D55:H55)+'2014 overall results'!N55*SUM('2014 population'!J55:N55)</f>
        <v>1070675484.9173813</v>
      </c>
      <c r="X55" s="1">
        <f>U55*SUM('2014 population'!D55:N55)</f>
        <v>1377093063.2651205</v>
      </c>
    </row>
    <row r="56" spans="2:24" x14ac:dyDescent="0.25">
      <c r="B56">
        <v>52</v>
      </c>
      <c r="C56" s="67"/>
      <c r="D56" s="11">
        <f>ave_other_primary_care_2014+('2014 inpatient total'!D56*inpatient_norm_fctr_2014+'2014 outpatient total'!D56*outpatient_norm_fctr_2014+'2014 GP and pharma total'!D56)/'2014 population'!D56</f>
        <v>2619.3300675320643</v>
      </c>
      <c r="E56" s="11">
        <f>ave_other_primary_care_2014+('2014 inpatient total'!E56*inpatient_norm_fctr_2014+'2014 outpatient total'!E56*outpatient_norm_fctr_2014+'2014 GP and pharma total'!E56)/'2014 population'!E56</f>
        <v>2248.6708241860015</v>
      </c>
      <c r="F56" s="11">
        <f>ave_other_primary_care_2014+('2014 inpatient total'!F56*inpatient_norm_fctr_2014+'2014 outpatient total'!F56*outpatient_norm_fctr_2014+'2014 GP and pharma total'!F56)/'2014 population'!F56</f>
        <v>1978.0428420476355</v>
      </c>
      <c r="G56" s="11">
        <f>ave_other_primary_care_2014+('2014 inpatient total'!G56*inpatient_norm_fctr_2014+'2014 outpatient total'!G56*outpatient_norm_fctr_2014+'2014 GP and pharma total'!G56)/'2014 population'!G56</f>
        <v>1730.2334480055856</v>
      </c>
      <c r="H56" s="11">
        <f>ave_other_primary_care_2014+('2014 inpatient total'!H56*inpatient_norm_fctr_2014+'2014 outpatient total'!H56*outpatient_norm_fctr_2014+'2014 GP and pharma total'!H56)/'2014 population'!H56</f>
        <v>1577.8088629208248</v>
      </c>
      <c r="I56" s="96">
        <f>(D56*'2014 population'!D56+'2014 overall results'!E56*'2014 population'!E56+'2014 overall results'!F56*'2014 population'!F56+'2014 overall results'!G56*'2014 population'!G56+'2014 overall results'!H56*'2014 population'!H56)/SUM('2014 population'!D56:H56)</f>
        <v>2003.3493543588206</v>
      </c>
      <c r="J56" s="11">
        <f>ave_other_primary_care_2014+('2014 inpatient total'!J56*inpatient_norm_fctr_2014+'2014 outpatient total'!J56*outpatient_norm_fctr_2014+'2014 GP and pharma total'!J56)/'2014 population'!J56</f>
        <v>2246.1758801509118</v>
      </c>
      <c r="K56" s="11">
        <f>ave_other_primary_care_2014+('2014 inpatient total'!K56*inpatient_norm_fctr_2014+'2014 outpatient total'!K56*outpatient_norm_fctr_2014+'2014 GP and pharma total'!K56)/'2014 population'!K56</f>
        <v>1814.6919887871491</v>
      </c>
      <c r="L56" s="11">
        <f>ave_other_primary_care_2014+('2014 inpatient total'!L56*inpatient_norm_fctr_2014+'2014 outpatient total'!L56*outpatient_norm_fctr_2014+'2014 GP and pharma total'!L56)/'2014 population'!L56</f>
        <v>1553.4521963707223</v>
      </c>
      <c r="M56" s="11">
        <f>ave_other_primary_care_2014+('2014 inpatient total'!M56*inpatient_norm_fctr_2014+'2014 outpatient total'!M56*outpatient_norm_fctr_2014+'2014 GP and pharma total'!M56)/'2014 population'!M56</f>
        <v>1337.9107147936199</v>
      </c>
      <c r="N56" s="11">
        <f>ave_other_primary_care_2014+('2014 inpatient total'!N56*inpatient_norm_fctr_2014+'2014 outpatient total'!N56*outpatient_norm_fctr_2014+'2014 GP and pharma total'!N56)/'2014 population'!N56</f>
        <v>1173.1516508205498</v>
      </c>
      <c r="O56" s="96">
        <f>(J56*'2014 population'!J56+'2014 overall results'!K56*'2014 population'!K56+'2014 overall results'!L56*'2014 population'!L56+'2014 overall results'!M56*'2014 population'!M56+'2014 overall results'!N56*'2014 population'!N56)/SUM('2014 population'!J56:N56)</f>
        <v>1599.0586752470247</v>
      </c>
      <c r="P56" s="2">
        <f>(D56*'2014 population'!D56+'2014 overall results'!J56*'2014 population'!J56)/('2014 population'!D56+'2014 population'!J56)</f>
        <v>2433.9758665746117</v>
      </c>
      <c r="Q56" s="2">
        <f>(E56*'2014 population'!E56+'2014 overall results'!K56*'2014 population'!K56)/('2014 population'!E56+'2014 population'!K56)</f>
        <v>2032.8072057488444</v>
      </c>
      <c r="R56" s="2">
        <f>(F56*'2014 population'!F56+'2014 overall results'!L56*'2014 population'!L56)/('2014 population'!F56+'2014 population'!L56)</f>
        <v>1767.6759242723363</v>
      </c>
      <c r="S56" s="2">
        <f>(G56*'2014 population'!G56+'2014 overall results'!M56*'2014 population'!M56)/('2014 population'!G56+'2014 population'!M56)</f>
        <v>1536.1418812423151</v>
      </c>
      <c r="T56" s="2">
        <f>(H56*'2014 population'!H56+'2014 overall results'!N56*'2014 population'!N56)/('2014 population'!H56+'2014 population'!N56)</f>
        <v>1378.0966658717093</v>
      </c>
      <c r="U56" s="56">
        <f>(I56*SUM('2014 population'!D56:H56)+'2014 overall results'!O56*SUM('2014 population'!J56:N56))/SUM('2014 population'!D56:N56)</f>
        <v>1803.0316435709287</v>
      </c>
      <c r="W56" s="99">
        <f>H56*SUM('2014 population'!D56:H56)+'2014 overall results'!N56*SUM('2014 population'!J56:N56)</f>
        <v>1032697053.8602571</v>
      </c>
      <c r="X56" s="1">
        <f>U56*SUM('2014 population'!D56:N56)</f>
        <v>1351900505.1279774</v>
      </c>
    </row>
    <row r="57" spans="2:24" x14ac:dyDescent="0.25">
      <c r="B57">
        <v>53</v>
      </c>
      <c r="C57" s="67"/>
      <c r="D57" s="11">
        <f>ave_other_primary_care_2014+('2014 inpatient total'!D57*inpatient_norm_fctr_2014+'2014 outpatient total'!D57*outpatient_norm_fctr_2014+'2014 GP and pharma total'!D57)/'2014 population'!D57</f>
        <v>2602.631921428173</v>
      </c>
      <c r="E57" s="11">
        <f>ave_other_primary_care_2014+('2014 inpatient total'!E57*inpatient_norm_fctr_2014+'2014 outpatient total'!E57*outpatient_norm_fctr_2014+'2014 GP and pharma total'!E57)/'2014 population'!E57</f>
        <v>2311.342890950521</v>
      </c>
      <c r="F57" s="11">
        <f>ave_other_primary_care_2014+('2014 inpatient total'!F57*inpatient_norm_fctr_2014+'2014 outpatient total'!F57*outpatient_norm_fctr_2014+'2014 GP and pharma total'!F57)/'2014 population'!F57</f>
        <v>1992.1682485000363</v>
      </c>
      <c r="G57" s="11">
        <f>ave_other_primary_care_2014+('2014 inpatient total'!G57*inpatient_norm_fctr_2014+'2014 outpatient total'!G57*outpatient_norm_fctr_2014+'2014 GP and pharma total'!G57)/'2014 population'!G57</f>
        <v>1770.9004355324316</v>
      </c>
      <c r="H57" s="11">
        <f>ave_other_primary_care_2014+('2014 inpatient total'!H57*inpatient_norm_fctr_2014+'2014 outpatient total'!H57*outpatient_norm_fctr_2014+'2014 GP and pharma total'!H57)/'2014 population'!H57</f>
        <v>1606.3111802687179</v>
      </c>
      <c r="I57" s="96">
        <f>(D57*'2014 population'!D57+'2014 overall results'!E57*'2014 population'!E57+'2014 overall results'!F57*'2014 population'!F57+'2014 overall results'!G57*'2014 population'!G57+'2014 overall results'!H57*'2014 population'!H57)/SUM('2014 population'!D57:H57)</f>
        <v>2027.7207151695955</v>
      </c>
      <c r="J57" s="11">
        <f>ave_other_primary_care_2014+('2014 inpatient total'!J57*inpatient_norm_fctr_2014+'2014 outpatient total'!J57*outpatient_norm_fctr_2014+'2014 GP and pharma total'!J57)/'2014 population'!J57</f>
        <v>2335.2334459745157</v>
      </c>
      <c r="K57" s="11">
        <f>ave_other_primary_care_2014+('2014 inpatient total'!K57*inpatient_norm_fctr_2014+'2014 outpatient total'!K57*outpatient_norm_fctr_2014+'2014 GP and pharma total'!K57)/'2014 population'!K57</f>
        <v>1905.1190137711937</v>
      </c>
      <c r="L57" s="11">
        <f>ave_other_primary_care_2014+('2014 inpatient total'!L57*inpatient_norm_fctr_2014+'2014 outpatient total'!L57*outpatient_norm_fctr_2014+'2014 GP and pharma total'!L57)/'2014 population'!L57</f>
        <v>1578.5420176307716</v>
      </c>
      <c r="M57" s="11">
        <f>ave_other_primary_care_2014+('2014 inpatient total'!M57*inpatient_norm_fctr_2014+'2014 outpatient total'!M57*outpatient_norm_fctr_2014+'2014 GP and pharma total'!M57)/'2014 population'!M57</f>
        <v>1358.6866115578919</v>
      </c>
      <c r="N57" s="11">
        <f>ave_other_primary_care_2014+('2014 inpatient total'!N57*inpatient_norm_fctr_2014+'2014 outpatient total'!N57*outpatient_norm_fctr_2014+'2014 GP and pharma total'!N57)/'2014 population'!N57</f>
        <v>1217.2887112832739</v>
      </c>
      <c r="O57" s="96">
        <f>(J57*'2014 population'!J57+'2014 overall results'!K57*'2014 population'!K57+'2014 overall results'!L57*'2014 population'!L57+'2014 overall results'!M57*'2014 population'!M57+'2014 overall results'!N57*'2014 population'!N57)/SUM('2014 population'!J57:N57)</f>
        <v>1649.7363262808431</v>
      </c>
      <c r="P57" s="2">
        <f>(D57*'2014 population'!D57+'2014 overall results'!J57*'2014 population'!J57)/('2014 population'!D57+'2014 population'!J57)</f>
        <v>2469.6369660394848</v>
      </c>
      <c r="Q57" s="2">
        <f>(E57*'2014 population'!E57+'2014 overall results'!K57*'2014 population'!K57)/('2014 population'!E57+'2014 population'!K57)</f>
        <v>2109.0547795993739</v>
      </c>
      <c r="R57" s="2">
        <f>(F57*'2014 population'!F57+'2014 overall results'!L57*'2014 population'!L57)/('2014 population'!F57+'2014 population'!L57)</f>
        <v>1786.015368374739</v>
      </c>
      <c r="S57" s="2">
        <f>(G57*'2014 population'!G57+'2014 overall results'!M57*'2014 population'!M57)/('2014 population'!G57+'2014 population'!M57)</f>
        <v>1566.8789676365666</v>
      </c>
      <c r="T57" s="2">
        <f>(H57*'2014 population'!H57+'2014 overall results'!N57*'2014 population'!N57)/('2014 population'!H57+'2014 population'!N57)</f>
        <v>1415.1077837755488</v>
      </c>
      <c r="U57" s="56">
        <f>(I57*SUM('2014 population'!D57:H57)+'2014 overall results'!O57*SUM('2014 population'!J57:N57))/SUM('2014 population'!D57:N57)</f>
        <v>1840.2785343270209</v>
      </c>
      <c r="W57" s="99">
        <f>H57*SUM('2014 population'!D57:H57)+'2014 overall results'!N57*SUM('2014 population'!J57:N57)</f>
        <v>1022459998.5282211</v>
      </c>
      <c r="X57" s="1">
        <f>U57*SUM('2014 population'!D57:N57)</f>
        <v>1331270373.6819072</v>
      </c>
    </row>
    <row r="58" spans="2:24" x14ac:dyDescent="0.25">
      <c r="B58">
        <v>54</v>
      </c>
      <c r="C58" s="67"/>
      <c r="D58" s="11">
        <f>ave_other_primary_care_2014+('2014 inpatient total'!D58*inpatient_norm_fctr_2014+'2014 outpatient total'!D58*outpatient_norm_fctr_2014+'2014 GP and pharma total'!D58)/'2014 population'!D58</f>
        <v>2651.0625299213875</v>
      </c>
      <c r="E58" s="11">
        <f>ave_other_primary_care_2014+('2014 inpatient total'!E58*inpatient_norm_fctr_2014+'2014 outpatient total'!E58*outpatient_norm_fctr_2014+'2014 GP and pharma total'!E58)/'2014 population'!E58</f>
        <v>2307.7979816328407</v>
      </c>
      <c r="F58" s="11">
        <f>ave_other_primary_care_2014+('2014 inpatient total'!F58*inpatient_norm_fctr_2014+'2014 outpatient total'!F58*outpatient_norm_fctr_2014+'2014 GP and pharma total'!F58)/'2014 population'!F58</f>
        <v>2017.9705588502104</v>
      </c>
      <c r="G58" s="11">
        <f>ave_other_primary_care_2014+('2014 inpatient total'!G58*inpatient_norm_fctr_2014+'2014 outpatient total'!G58*outpatient_norm_fctr_2014+'2014 GP and pharma total'!G58)/'2014 population'!G58</f>
        <v>1842.225292402228</v>
      </c>
      <c r="H58" s="11">
        <f>ave_other_primary_care_2014+('2014 inpatient total'!H58*inpatient_norm_fctr_2014+'2014 outpatient total'!H58*outpatient_norm_fctr_2014+'2014 GP and pharma total'!H58)/'2014 population'!H58</f>
        <v>1676.6578064223268</v>
      </c>
      <c r="I58" s="96">
        <f>(D58*'2014 population'!D58+'2014 overall results'!E58*'2014 population'!E58+'2014 overall results'!F58*'2014 population'!F58+'2014 overall results'!G58*'2014 population'!G58+'2014 overall results'!H58*'2014 population'!H58)/SUM('2014 population'!D58:H58)</f>
        <v>2072.9320281472797</v>
      </c>
      <c r="J58" s="11">
        <f>ave_other_primary_care_2014+('2014 inpatient total'!J58*inpatient_norm_fctr_2014+'2014 outpatient total'!J58*outpatient_norm_fctr_2014+'2014 GP and pharma total'!J58)/'2014 population'!J58</f>
        <v>2387.8473261212166</v>
      </c>
      <c r="K58" s="11">
        <f>ave_other_primary_care_2014+('2014 inpatient total'!K58*inpatient_norm_fctr_2014+'2014 outpatient total'!K58*outpatient_norm_fctr_2014+'2014 GP and pharma total'!K58)/'2014 population'!K58</f>
        <v>1956.4476306162144</v>
      </c>
      <c r="L58" s="11">
        <f>ave_other_primary_care_2014+('2014 inpatient total'!L58*inpatient_norm_fctr_2014+'2014 outpatient total'!L58*outpatient_norm_fctr_2014+'2014 GP and pharma total'!L58)/'2014 population'!L58</f>
        <v>1647.3010652095945</v>
      </c>
      <c r="M58" s="11">
        <f>ave_other_primary_care_2014+('2014 inpatient total'!M58*inpatient_norm_fctr_2014+'2014 outpatient total'!M58*outpatient_norm_fctr_2014+'2014 GP and pharma total'!M58)/'2014 population'!M58</f>
        <v>1425.2890256956996</v>
      </c>
      <c r="N58" s="11">
        <f>ave_other_primary_care_2014+('2014 inpatient total'!N58*inpatient_norm_fctr_2014+'2014 outpatient total'!N58*outpatient_norm_fctr_2014+'2014 GP and pharma total'!N58)/'2014 population'!N58</f>
        <v>1307.6996014468552</v>
      </c>
      <c r="O58" s="96">
        <f>(J58*'2014 population'!J58+'2014 overall results'!K58*'2014 population'!K58+'2014 overall results'!L58*'2014 population'!L58+'2014 overall results'!M58*'2014 population'!M58+'2014 overall results'!N58*'2014 population'!N58)/SUM('2014 population'!J58:N58)</f>
        <v>1716.6433011972522</v>
      </c>
      <c r="P58" s="2">
        <f>(D58*'2014 population'!D58+'2014 overall results'!J58*'2014 population'!J58)/('2014 population'!D58+'2014 population'!J58)</f>
        <v>2520.1800624159914</v>
      </c>
      <c r="Q58" s="2">
        <f>(E58*'2014 population'!E58+'2014 overall results'!K58*'2014 population'!K58)/('2014 population'!E58+'2014 population'!K58)</f>
        <v>2133.1639174600541</v>
      </c>
      <c r="R58" s="2">
        <f>(F58*'2014 population'!F58+'2014 overall results'!L58*'2014 population'!L58)/('2014 population'!F58+'2014 population'!L58)</f>
        <v>1834.6846338221631</v>
      </c>
      <c r="S58" s="2">
        <f>(G58*'2014 population'!G58+'2014 overall results'!M58*'2014 population'!M58)/('2014 population'!G58+'2014 population'!M58)</f>
        <v>1636.0197264522644</v>
      </c>
      <c r="T58" s="2">
        <f>(H58*'2014 population'!H58+'2014 overall results'!N58*'2014 population'!N58)/('2014 population'!H58+'2014 population'!N58)</f>
        <v>1493.7266996241312</v>
      </c>
      <c r="U58" s="56">
        <f>(I58*SUM('2014 population'!D58:H58)+'2014 overall results'!O58*SUM('2014 population'!J58:N58))/SUM('2014 population'!D58:N58)</f>
        <v>1896.2989181581422</v>
      </c>
      <c r="W58" s="99">
        <f>H58*SUM('2014 population'!D58:H58)+'2014 overall results'!N58*SUM('2014 population'!J58:N58)</f>
        <v>1036584932.2504587</v>
      </c>
      <c r="X58" s="1">
        <f>U58*SUM('2014 population'!D58:N58)</f>
        <v>1315938530.5547609</v>
      </c>
    </row>
    <row r="59" spans="2:24" x14ac:dyDescent="0.25">
      <c r="B59">
        <v>55</v>
      </c>
      <c r="C59" s="67"/>
      <c r="D59" s="11">
        <f>ave_other_primary_care_2014+('2014 inpatient total'!D59*inpatient_norm_fctr_2014+'2014 outpatient total'!D59*outpatient_norm_fctr_2014+'2014 GP and pharma total'!D59)/'2014 population'!D59</f>
        <v>2760.1211888793509</v>
      </c>
      <c r="E59" s="11">
        <f>ave_other_primary_care_2014+('2014 inpatient total'!E59*inpatient_norm_fctr_2014+'2014 outpatient total'!E59*outpatient_norm_fctr_2014+'2014 GP and pharma total'!E59)/'2014 population'!E59</f>
        <v>2386.881555412237</v>
      </c>
      <c r="F59" s="11">
        <f>ave_other_primary_care_2014+('2014 inpatient total'!F59*inpatient_norm_fctr_2014+'2014 outpatient total'!F59*outpatient_norm_fctr_2014+'2014 GP and pharma total'!F59)/'2014 population'!F59</f>
        <v>2045.3583469479606</v>
      </c>
      <c r="G59" s="11">
        <f>ave_other_primary_care_2014+('2014 inpatient total'!G59*inpatient_norm_fctr_2014+'2014 outpatient total'!G59*outpatient_norm_fctr_2014+'2014 GP and pharma total'!G59)/'2014 population'!G59</f>
        <v>1876.4914231068137</v>
      </c>
      <c r="H59" s="11">
        <f>ave_other_primary_care_2014+('2014 inpatient total'!H59*inpatient_norm_fctr_2014+'2014 outpatient total'!H59*outpatient_norm_fctr_2014+'2014 GP and pharma total'!H59)/'2014 population'!H59</f>
        <v>1673.8859668947975</v>
      </c>
      <c r="I59" s="96">
        <f>(D59*'2014 population'!D59+'2014 overall results'!E59*'2014 population'!E59+'2014 overall results'!F59*'2014 population'!F59+'2014 overall results'!G59*'2014 population'!G59+'2014 overall results'!H59*'2014 population'!H59)/SUM('2014 population'!D59:H59)</f>
        <v>2116.1763114963965</v>
      </c>
      <c r="J59" s="11">
        <f>ave_other_primary_care_2014+('2014 inpatient total'!J59*inpatient_norm_fctr_2014+'2014 outpatient total'!J59*outpatient_norm_fctr_2014+'2014 GP and pharma total'!J59)/'2014 population'!J59</f>
        <v>2455.092358958324</v>
      </c>
      <c r="K59" s="11">
        <f>ave_other_primary_care_2014+('2014 inpatient total'!K59*inpatient_norm_fctr_2014+'2014 outpatient total'!K59*outpatient_norm_fctr_2014+'2014 GP and pharma total'!K59)/'2014 population'!K59</f>
        <v>2057.6908489609073</v>
      </c>
      <c r="L59" s="11">
        <f>ave_other_primary_care_2014+('2014 inpatient total'!L59*inpatient_norm_fctr_2014+'2014 outpatient total'!L59*outpatient_norm_fctr_2014+'2014 GP and pharma total'!L59)/'2014 population'!L59</f>
        <v>1717.9332010048868</v>
      </c>
      <c r="M59" s="11">
        <f>ave_other_primary_care_2014+('2014 inpatient total'!M59*inpatient_norm_fctr_2014+'2014 outpatient total'!M59*outpatient_norm_fctr_2014+'2014 GP and pharma total'!M59)/'2014 population'!M59</f>
        <v>1509.9131201399339</v>
      </c>
      <c r="N59" s="11">
        <f>ave_other_primary_care_2014+('2014 inpatient total'!N59*inpatient_norm_fctr_2014+'2014 outpatient total'!N59*outpatient_norm_fctr_2014+'2014 GP and pharma total'!N59)/'2014 population'!N59</f>
        <v>1369.4104765846853</v>
      </c>
      <c r="O59" s="96">
        <f>(J59*'2014 population'!J59+'2014 overall results'!K59*'2014 population'!K59+'2014 overall results'!L59*'2014 population'!L59+'2014 overall results'!M59*'2014 population'!M59+'2014 overall results'!N59*'2014 population'!N59)/SUM('2014 population'!J59:N59)</f>
        <v>1793.0539941275554</v>
      </c>
      <c r="P59" s="2">
        <f>(D59*'2014 population'!D59+'2014 overall results'!J59*'2014 population'!J59)/('2014 population'!D59+'2014 population'!J59)</f>
        <v>2607.5296178430744</v>
      </c>
      <c r="Q59" s="2">
        <f>(E59*'2014 population'!E59+'2014 overall results'!K59*'2014 population'!K59)/('2014 population'!E59+'2014 population'!K59)</f>
        <v>2222.8204442393935</v>
      </c>
      <c r="R59" s="2">
        <f>(F59*'2014 population'!F59+'2014 overall results'!L59*'2014 population'!L59)/('2014 population'!F59+'2014 population'!L59)</f>
        <v>1883.9245140617929</v>
      </c>
      <c r="S59" s="2">
        <f>(G59*'2014 population'!G59+'2014 overall results'!M59*'2014 population'!M59)/('2014 population'!G59+'2014 population'!M59)</f>
        <v>1695.211264953831</v>
      </c>
      <c r="T59" s="2">
        <f>(H59*'2014 population'!H59+'2014 overall results'!N59*'2014 population'!N59)/('2014 population'!H59+'2014 population'!N59)</f>
        <v>1523.7606731657579</v>
      </c>
      <c r="U59" s="56">
        <f>(I59*SUM('2014 population'!D59:H59)+'2014 overall results'!O59*SUM('2014 population'!J59:N59))/SUM('2014 population'!D59:N59)</f>
        <v>1956.027239067623</v>
      </c>
      <c r="W59" s="99">
        <f>H59*SUM('2014 population'!D59:H59)+'2014 overall results'!N59*SUM('2014 population'!J59:N59)</f>
        <v>1032597914.9959944</v>
      </c>
      <c r="X59" s="1">
        <f>U59*SUM('2014 population'!D59:N59)</f>
        <v>1326209940.4147172</v>
      </c>
    </row>
    <row r="60" spans="2:24" x14ac:dyDescent="0.25">
      <c r="B60">
        <v>56</v>
      </c>
      <c r="C60" s="67"/>
      <c r="D60" s="11">
        <f>ave_other_primary_care_2014+('2014 inpatient total'!D60*inpatient_norm_fctr_2014+'2014 outpatient total'!D60*outpatient_norm_fctr_2014+'2014 GP and pharma total'!D60)/'2014 population'!D60</f>
        <v>2790.6276092168832</v>
      </c>
      <c r="E60" s="11">
        <f>ave_other_primary_care_2014+('2014 inpatient total'!E60*inpatient_norm_fctr_2014+'2014 outpatient total'!E60*outpatient_norm_fctr_2014+'2014 GP and pharma total'!E60)/'2014 population'!E60</f>
        <v>2438.6314000497505</v>
      </c>
      <c r="F60" s="11">
        <f>ave_other_primary_care_2014+('2014 inpatient total'!F60*inpatient_norm_fctr_2014+'2014 outpatient total'!F60*outpatient_norm_fctr_2014+'2014 GP and pharma total'!F60)/'2014 population'!F60</f>
        <v>2069.9372460736217</v>
      </c>
      <c r="G60" s="11">
        <f>ave_other_primary_care_2014+('2014 inpatient total'!G60*inpatient_norm_fctr_2014+'2014 outpatient total'!G60*outpatient_norm_fctr_2014+'2014 GP and pharma total'!G60)/'2014 population'!G60</f>
        <v>1868.4623559990589</v>
      </c>
      <c r="H60" s="11">
        <f>ave_other_primary_care_2014+('2014 inpatient total'!H60*inpatient_norm_fctr_2014+'2014 outpatient total'!H60*outpatient_norm_fctr_2014+'2014 GP and pharma total'!H60)/'2014 population'!H60</f>
        <v>1702.6130853838088</v>
      </c>
      <c r="I60" s="96">
        <f>(D60*'2014 population'!D60+'2014 overall results'!E60*'2014 population'!E60+'2014 overall results'!F60*'2014 population'!F60+'2014 overall results'!G60*'2014 population'!G60+'2014 overall results'!H60*'2014 population'!H60)/SUM('2014 population'!D60:H60)</f>
        <v>2138.7052560656039</v>
      </c>
      <c r="J60" s="11">
        <f>ave_other_primary_care_2014+('2014 inpatient total'!J60*inpatient_norm_fctr_2014+'2014 outpatient total'!J60*outpatient_norm_fctr_2014+'2014 GP and pharma total'!J60)/'2014 population'!J60</f>
        <v>2592.8547161666133</v>
      </c>
      <c r="K60" s="11">
        <f>ave_other_primary_care_2014+('2014 inpatient total'!K60*inpatient_norm_fctr_2014+'2014 outpatient total'!K60*outpatient_norm_fctr_2014+'2014 GP and pharma total'!K60)/'2014 population'!K60</f>
        <v>2114.1932198020477</v>
      </c>
      <c r="L60" s="11">
        <f>ave_other_primary_care_2014+('2014 inpatient total'!L60*inpatient_norm_fctr_2014+'2014 outpatient total'!L60*outpatient_norm_fctr_2014+'2014 GP and pharma total'!L60)/'2014 population'!L60</f>
        <v>1800.2068868349893</v>
      </c>
      <c r="M60" s="11">
        <f>ave_other_primary_care_2014+('2014 inpatient total'!M60*inpatient_norm_fctr_2014+'2014 outpatient total'!M60*outpatient_norm_fctr_2014+'2014 GP and pharma total'!M60)/'2014 population'!M60</f>
        <v>1561.2646497365413</v>
      </c>
      <c r="N60" s="11">
        <f>ave_other_primary_care_2014+('2014 inpatient total'!N60*inpatient_norm_fctr_2014+'2014 outpatient total'!N60*outpatient_norm_fctr_2014+'2014 GP and pharma total'!N60)/'2014 population'!N60</f>
        <v>1396.0991394110522</v>
      </c>
      <c r="O60" s="96">
        <f>(J60*'2014 population'!J60+'2014 overall results'!K60*'2014 population'!K60+'2014 overall results'!L60*'2014 population'!L60+'2014 overall results'!M60*'2014 population'!M60+'2014 overall results'!N60*'2014 population'!N60)/SUM('2014 population'!J60:N60)</f>
        <v>1859.5163497826604</v>
      </c>
      <c r="P60" s="2">
        <f>(D60*'2014 population'!D60+'2014 overall results'!J60*'2014 population'!J60)/('2014 population'!D60+'2014 population'!J60)</f>
        <v>2691.5665929545985</v>
      </c>
      <c r="Q60" s="2">
        <f>(E60*'2014 population'!E60+'2014 overall results'!K60*'2014 population'!K60)/('2014 population'!E60+'2014 population'!K60)</f>
        <v>2277.6233184577172</v>
      </c>
      <c r="R60" s="2">
        <f>(F60*'2014 population'!F60+'2014 overall results'!L60*'2014 population'!L60)/('2014 population'!F60+'2014 population'!L60)</f>
        <v>1936.0799065652368</v>
      </c>
      <c r="S60" s="2">
        <f>(G60*'2014 population'!G60+'2014 overall results'!M60*'2014 population'!M60)/('2014 population'!G60+'2014 population'!M60)</f>
        <v>1717.4649258669322</v>
      </c>
      <c r="T60" s="2">
        <f>(H60*'2014 population'!H60+'2014 overall results'!N60*'2014 population'!N60)/('2014 population'!H60+'2014 population'!N60)</f>
        <v>1551.2886336891577</v>
      </c>
      <c r="U60" s="56">
        <f>(I60*SUM('2014 population'!D60:H60)+'2014 overall results'!O60*SUM('2014 population'!J60:N60))/SUM('2014 population'!D60:N60)</f>
        <v>2000.3692985099403</v>
      </c>
      <c r="W60" s="99">
        <f>H60*SUM('2014 population'!D60:H60)+'2014 overall results'!N60*SUM('2014 population'!J60:N60)</f>
        <v>1027934451.1832266</v>
      </c>
      <c r="X60" s="1">
        <f>U60*SUM('2014 population'!D60:N60)</f>
        <v>1325980796.1646872</v>
      </c>
    </row>
    <row r="61" spans="2:24" x14ac:dyDescent="0.25">
      <c r="B61">
        <v>57</v>
      </c>
      <c r="C61" s="67"/>
      <c r="D61" s="11">
        <f>ave_other_primary_care_2014+('2014 inpatient total'!D61*inpatient_norm_fctr_2014+'2014 outpatient total'!D61*outpatient_norm_fctr_2014+'2014 GP and pharma total'!D61)/'2014 population'!D61</f>
        <v>2764.64382701252</v>
      </c>
      <c r="E61" s="11">
        <f>ave_other_primary_care_2014+('2014 inpatient total'!E61*inpatient_norm_fctr_2014+'2014 outpatient total'!E61*outpatient_norm_fctr_2014+'2014 GP and pharma total'!E61)/'2014 population'!E61</f>
        <v>2371.5344034517461</v>
      </c>
      <c r="F61" s="11">
        <f>ave_other_primary_care_2014+('2014 inpatient total'!F61*inpatient_norm_fctr_2014+'2014 outpatient total'!F61*outpatient_norm_fctr_2014+'2014 GP and pharma total'!F61)/'2014 population'!F61</f>
        <v>2093.4958225582268</v>
      </c>
      <c r="G61" s="11">
        <f>ave_other_primary_care_2014+('2014 inpatient total'!G61*inpatient_norm_fctr_2014+'2014 outpatient total'!G61*outpatient_norm_fctr_2014+'2014 GP and pharma total'!G61)/'2014 population'!G61</f>
        <v>1891.3095225307559</v>
      </c>
      <c r="H61" s="11">
        <f>ave_other_primary_care_2014+('2014 inpatient total'!H61*inpatient_norm_fctr_2014+'2014 outpatient total'!H61*outpatient_norm_fctr_2014+'2014 GP and pharma total'!H61)/'2014 population'!H61</f>
        <v>1740.8735269103126</v>
      </c>
      <c r="I61" s="96">
        <f>(D61*'2014 population'!D61+'2014 overall results'!E61*'2014 population'!E61+'2014 overall results'!F61*'2014 population'!F61+'2014 overall results'!G61*'2014 population'!G61+'2014 overall results'!H61*'2014 population'!H61)/SUM('2014 population'!D61:H61)</f>
        <v>2140.2364760882047</v>
      </c>
      <c r="J61" s="11">
        <f>ave_other_primary_care_2014+('2014 inpatient total'!J61*inpatient_norm_fctr_2014+'2014 outpatient total'!J61*outpatient_norm_fctr_2014+'2014 GP and pharma total'!J61)/'2014 population'!J61</f>
        <v>2584.811218183746</v>
      </c>
      <c r="K61" s="11">
        <f>ave_other_primary_care_2014+('2014 inpatient total'!K61*inpatient_norm_fctr_2014+'2014 outpatient total'!K61*outpatient_norm_fctr_2014+'2014 GP and pharma total'!K61)/'2014 population'!K61</f>
        <v>2179.9225913559362</v>
      </c>
      <c r="L61" s="11">
        <f>ave_other_primary_care_2014+('2014 inpatient total'!L61*inpatient_norm_fctr_2014+'2014 outpatient total'!L61*outpatient_norm_fctr_2014+'2014 GP and pharma total'!L61)/'2014 population'!L61</f>
        <v>1805.9432928233637</v>
      </c>
      <c r="M61" s="11">
        <f>ave_other_primary_care_2014+('2014 inpatient total'!M61*inpatient_norm_fctr_2014+'2014 outpatient total'!M61*outpatient_norm_fctr_2014+'2014 GP and pharma total'!M61)/'2014 population'!M61</f>
        <v>1605.2664162124781</v>
      </c>
      <c r="N61" s="11">
        <f>ave_other_primary_care_2014+('2014 inpatient total'!N61*inpatient_norm_fctr_2014+'2014 outpatient total'!N61*outpatient_norm_fctr_2014+'2014 GP and pharma total'!N61)/'2014 population'!N61</f>
        <v>1452.2890433031514</v>
      </c>
      <c r="O61" s="96">
        <f>(J61*'2014 population'!J61+'2014 overall results'!K61*'2014 population'!K61+'2014 overall results'!L61*'2014 population'!L61+'2014 overall results'!M61*'2014 population'!M61+'2014 overall results'!N61*'2014 population'!N61)/SUM('2014 population'!J61:N61)</f>
        <v>1891.9491952109825</v>
      </c>
      <c r="P61" s="2">
        <f>(D61*'2014 population'!D61+'2014 overall results'!J61*'2014 population'!J61)/('2014 population'!D61+'2014 population'!J61)</f>
        <v>2674.7039009254299</v>
      </c>
      <c r="Q61" s="2">
        <f>(E61*'2014 population'!E61+'2014 overall results'!K61*'2014 population'!K61)/('2014 population'!E61+'2014 population'!K61)</f>
        <v>2277.195208754963</v>
      </c>
      <c r="R61" s="2">
        <f>(F61*'2014 population'!F61+'2014 overall results'!L61*'2014 population'!L61)/('2014 population'!F61+'2014 population'!L61)</f>
        <v>1951.8099090650596</v>
      </c>
      <c r="S61" s="2">
        <f>(G61*'2014 population'!G61+'2014 overall results'!M61*'2014 population'!M61)/('2014 population'!G61+'2014 population'!M61)</f>
        <v>1750.3217184970313</v>
      </c>
      <c r="T61" s="2">
        <f>(H61*'2014 population'!H61+'2014 overall results'!N61*'2014 population'!N61)/('2014 population'!H61+'2014 population'!N61)</f>
        <v>1598.1107822476818</v>
      </c>
      <c r="U61" s="56">
        <f>(I61*SUM('2014 population'!D61:H61)+'2014 overall results'!O61*SUM('2014 population'!J61:N61))/SUM('2014 population'!D61:N61)</f>
        <v>2017.4824814796971</v>
      </c>
      <c r="W61" s="99">
        <f>H61*SUM('2014 population'!D61:H61)+'2014 overall results'!N61*SUM('2014 population'!J61:N61)</f>
        <v>1019409619.3118066</v>
      </c>
      <c r="X61" s="1">
        <f>U61*SUM('2014 population'!D61:N61)</f>
        <v>1286851200.8118248</v>
      </c>
    </row>
    <row r="62" spans="2:24" x14ac:dyDescent="0.25">
      <c r="B62">
        <v>58</v>
      </c>
      <c r="C62" s="67"/>
      <c r="D62" s="11">
        <f>ave_other_primary_care_2014+('2014 inpatient total'!D62*inpatient_norm_fctr_2014+'2014 outpatient total'!D62*outpatient_norm_fctr_2014+'2014 GP and pharma total'!D62)/'2014 population'!D62</f>
        <v>2895.9050548800192</v>
      </c>
      <c r="E62" s="11">
        <f>ave_other_primary_care_2014+('2014 inpatient total'!E62*inpatient_norm_fctr_2014+'2014 outpatient total'!E62*outpatient_norm_fctr_2014+'2014 GP and pharma total'!E62)/'2014 population'!E62</f>
        <v>2508.5229877694524</v>
      </c>
      <c r="F62" s="11">
        <f>ave_other_primary_care_2014+('2014 inpatient total'!F62*inpatient_norm_fctr_2014+'2014 outpatient total'!F62*outpatient_norm_fctr_2014+'2014 GP and pharma total'!F62)/'2014 population'!F62</f>
        <v>2142.5905394488659</v>
      </c>
      <c r="G62" s="11">
        <f>ave_other_primary_care_2014+('2014 inpatient total'!G62*inpatient_norm_fctr_2014+'2014 outpatient total'!G62*outpatient_norm_fctr_2014+'2014 GP and pharma total'!G62)/'2014 population'!G62</f>
        <v>1973.8651196067524</v>
      </c>
      <c r="H62" s="11">
        <f>ave_other_primary_care_2014+('2014 inpatient total'!H62*inpatient_norm_fctr_2014+'2014 outpatient total'!H62*outpatient_norm_fctr_2014+'2014 GP and pharma total'!H62)/'2014 population'!H62</f>
        <v>1772.7810559653071</v>
      </c>
      <c r="I62" s="96">
        <f>(D62*'2014 population'!D62+'2014 overall results'!E62*'2014 population'!E62+'2014 overall results'!F62*'2014 population'!F62+'2014 overall results'!G62*'2014 population'!G62+'2014 overall results'!H62*'2014 population'!H62)/SUM('2014 population'!D62:H62)</f>
        <v>2221.698004233966</v>
      </c>
      <c r="J62" s="11">
        <f>ave_other_primary_care_2014+('2014 inpatient total'!J62*inpatient_norm_fctr_2014+'2014 outpatient total'!J62*outpatient_norm_fctr_2014+'2014 GP and pharma total'!J62)/'2014 population'!J62</f>
        <v>2736.9151917049626</v>
      </c>
      <c r="K62" s="11">
        <f>ave_other_primary_care_2014+('2014 inpatient total'!K62*inpatient_norm_fctr_2014+'2014 outpatient total'!K62*outpatient_norm_fctr_2014+'2014 GP and pharma total'!K62)/'2014 population'!K62</f>
        <v>2287.4608569944453</v>
      </c>
      <c r="L62" s="11">
        <f>ave_other_primary_care_2014+('2014 inpatient total'!L62*inpatient_norm_fctr_2014+'2014 outpatient total'!L62*outpatient_norm_fctr_2014+'2014 GP and pharma total'!L62)/'2014 population'!L62</f>
        <v>1940.7209048111783</v>
      </c>
      <c r="M62" s="11">
        <f>ave_other_primary_care_2014+('2014 inpatient total'!M62*inpatient_norm_fctr_2014+'2014 outpatient total'!M62*outpatient_norm_fctr_2014+'2014 GP and pharma total'!M62)/'2014 population'!M62</f>
        <v>1715.8398196219703</v>
      </c>
      <c r="N62" s="11">
        <f>ave_other_primary_care_2014+('2014 inpatient total'!N62*inpatient_norm_fctr_2014+'2014 outpatient total'!N62*outpatient_norm_fctr_2014+'2014 GP and pharma total'!N62)/'2014 population'!N62</f>
        <v>1550.0438026429385</v>
      </c>
      <c r="O62" s="96">
        <f>(J62*'2014 population'!J62+'2014 overall results'!K62*'2014 population'!K62+'2014 overall results'!L62*'2014 population'!L62+'2014 overall results'!M62*'2014 population'!M62+'2014 overall results'!N62*'2014 population'!N62)/SUM('2014 population'!J62:N62)</f>
        <v>2009.1016996942287</v>
      </c>
      <c r="P62" s="2">
        <f>(D62*'2014 population'!D62+'2014 overall results'!J62*'2014 population'!J62)/('2014 population'!D62+'2014 population'!J62)</f>
        <v>2816.581603241465</v>
      </c>
      <c r="Q62" s="2">
        <f>(E62*'2014 population'!E62+'2014 overall results'!K62*'2014 population'!K62)/('2014 population'!E62+'2014 population'!K62)</f>
        <v>2399.2507614739816</v>
      </c>
      <c r="R62" s="2">
        <f>(F62*'2014 population'!F62+'2014 overall results'!L62*'2014 population'!L62)/('2014 population'!F62+'2014 population'!L62)</f>
        <v>2043.3120211891658</v>
      </c>
      <c r="S62" s="2">
        <f>(G62*'2014 population'!G62+'2014 overall results'!M62*'2014 population'!M62)/('2014 population'!G62+'2014 population'!M62)</f>
        <v>1846.5406677844037</v>
      </c>
      <c r="T62" s="2">
        <f>(H62*'2014 population'!H62+'2014 overall results'!N62*'2014 population'!N62)/('2014 population'!H62+'2014 population'!N62)</f>
        <v>1662.4618587102523</v>
      </c>
      <c r="U62" s="56">
        <f>(I62*SUM('2014 population'!D62:H62)+'2014 overall results'!O62*SUM('2014 population'!J62:N62))/SUM('2014 population'!D62:N62)</f>
        <v>2116.5466702771059</v>
      </c>
      <c r="W62" s="99">
        <f>H62*SUM('2014 population'!D62:H62)+'2014 overall results'!N62*SUM('2014 population'!J62:N62)</f>
        <v>1022808513.2468898</v>
      </c>
      <c r="X62" s="1">
        <f>U62*SUM('2014 population'!D62:N62)</f>
        <v>1302059297.1677403</v>
      </c>
    </row>
    <row r="63" spans="2:24" x14ac:dyDescent="0.25">
      <c r="B63">
        <v>59</v>
      </c>
      <c r="C63" s="67"/>
      <c r="D63" s="11">
        <f>ave_other_primary_care_2014+('2014 inpatient total'!D63*inpatient_norm_fctr_2014+'2014 outpatient total'!D63*outpatient_norm_fctr_2014+'2014 GP and pharma total'!D63)/'2014 population'!D63</f>
        <v>2912.1211921070762</v>
      </c>
      <c r="E63" s="11">
        <f>ave_other_primary_care_2014+('2014 inpatient total'!E63*inpatient_norm_fctr_2014+'2014 outpatient total'!E63*outpatient_norm_fctr_2014+'2014 GP and pharma total'!E63)/'2014 population'!E63</f>
        <v>2539.3490201691375</v>
      </c>
      <c r="F63" s="11">
        <f>ave_other_primary_care_2014+('2014 inpatient total'!F63*inpatient_norm_fctr_2014+'2014 outpatient total'!F63*outpatient_norm_fctr_2014+'2014 GP and pharma total'!F63)/'2014 population'!F63</f>
        <v>2187.4543951468181</v>
      </c>
      <c r="G63" s="11">
        <f>ave_other_primary_care_2014+('2014 inpatient total'!G63*inpatient_norm_fctr_2014+'2014 outpatient total'!G63*outpatient_norm_fctr_2014+'2014 GP and pharma total'!G63)/'2014 population'!G63</f>
        <v>1998.3459252299776</v>
      </c>
      <c r="H63" s="11">
        <f>ave_other_primary_care_2014+('2014 inpatient total'!H63*inpatient_norm_fctr_2014+'2014 outpatient total'!H63*outpatient_norm_fctr_2014+'2014 GP and pharma total'!H63)/'2014 population'!H63</f>
        <v>1812.446846503442</v>
      </c>
      <c r="I63" s="96">
        <f>(D63*'2014 population'!D63+'2014 overall results'!E63*'2014 population'!E63+'2014 overall results'!F63*'2014 population'!F63+'2014 overall results'!G63*'2014 population'!G63+'2014 overall results'!H63*'2014 population'!H63)/SUM('2014 population'!D63:H63)</f>
        <v>2249.4453244969291</v>
      </c>
      <c r="J63" s="11">
        <f>ave_other_primary_care_2014+('2014 inpatient total'!J63*inpatient_norm_fctr_2014+'2014 outpatient total'!J63*outpatient_norm_fctr_2014+'2014 GP and pharma total'!J63)/'2014 population'!J63</f>
        <v>2788.567449523739</v>
      </c>
      <c r="K63" s="11">
        <f>ave_other_primary_care_2014+('2014 inpatient total'!K63*inpatient_norm_fctr_2014+'2014 outpatient total'!K63*outpatient_norm_fctr_2014+'2014 GP and pharma total'!K63)/'2014 population'!K63</f>
        <v>2371.5093212884767</v>
      </c>
      <c r="L63" s="11">
        <f>ave_other_primary_care_2014+('2014 inpatient total'!L63*inpatient_norm_fctr_2014+'2014 outpatient total'!L63*outpatient_norm_fctr_2014+'2014 GP and pharma total'!L63)/'2014 population'!L63</f>
        <v>2011.7650411806751</v>
      </c>
      <c r="M63" s="11">
        <f>ave_other_primary_care_2014+('2014 inpatient total'!M63*inpatient_norm_fctr_2014+'2014 outpatient total'!M63*outpatient_norm_fctr_2014+'2014 GP and pharma total'!M63)/'2014 population'!M63</f>
        <v>1827.7927210549553</v>
      </c>
      <c r="N63" s="11">
        <f>ave_other_primary_care_2014+('2014 inpatient total'!N63*inpatient_norm_fctr_2014+'2014 outpatient total'!N63*outpatient_norm_fctr_2014+'2014 GP and pharma total'!N63)/'2014 population'!N63</f>
        <v>1583.625337371059</v>
      </c>
      <c r="O63" s="96">
        <f>(J63*'2014 population'!J63+'2014 overall results'!K63*'2014 population'!K63+'2014 overall results'!L63*'2014 population'!L63+'2014 overall results'!M63*'2014 population'!M63+'2014 overall results'!N63*'2014 population'!N63)/SUM('2014 population'!J63:N63)</f>
        <v>2077.3194724009286</v>
      </c>
      <c r="P63" s="2">
        <f>(D63*'2014 population'!D63+'2014 overall results'!J63*'2014 population'!J63)/('2014 population'!D63+'2014 population'!J63)</f>
        <v>2850.6075022295872</v>
      </c>
      <c r="Q63" s="2">
        <f>(E63*'2014 population'!E63+'2014 overall results'!K63*'2014 population'!K63)/('2014 population'!E63+'2014 population'!K63)</f>
        <v>2456.4185044152587</v>
      </c>
      <c r="R63" s="2">
        <f>(F63*'2014 population'!F63+'2014 overall results'!L63*'2014 population'!L63)/('2014 population'!F63+'2014 population'!L63)</f>
        <v>2101.166681240396</v>
      </c>
      <c r="S63" s="2">
        <f>(G63*'2014 population'!G63+'2014 overall results'!M63*'2014 population'!M63)/('2014 population'!G63+'2014 population'!M63)</f>
        <v>1914.5995461504071</v>
      </c>
      <c r="T63" s="2">
        <f>(H63*'2014 population'!H63+'2014 overall results'!N63*'2014 population'!N63)/('2014 population'!H63+'2014 population'!N63)</f>
        <v>1700.1286980548723</v>
      </c>
      <c r="U63" s="56">
        <f>(I63*SUM('2014 population'!D63:H63)+'2014 overall results'!O63*SUM('2014 population'!J63:N63))/SUM('2014 population'!D63:N63)</f>
        <v>2164.6329660820561</v>
      </c>
      <c r="W63" s="99">
        <f>H63*SUM('2014 population'!D63:H63)+'2014 overall results'!N63*SUM('2014 population'!J63:N63)</f>
        <v>1007360356.0267743</v>
      </c>
      <c r="X63" s="1">
        <f>U63*SUM('2014 population'!D63:N63)</f>
        <v>1282913020.0078521</v>
      </c>
    </row>
    <row r="64" spans="2:24" x14ac:dyDescent="0.25">
      <c r="B64">
        <v>60</v>
      </c>
      <c r="C64" s="67"/>
      <c r="D64" s="11">
        <f>ave_other_primary_care_2014+('2014 inpatient total'!D64*inpatient_norm_fctr_2014+'2014 outpatient total'!D64*outpatient_norm_fctr_2014+'2014 GP and pharma total'!D64)/'2014 population'!D64</f>
        <v>2893.3569566796236</v>
      </c>
      <c r="E64" s="11">
        <f>ave_other_primary_care_2014+('2014 inpatient total'!E64*inpatient_norm_fctr_2014+'2014 outpatient total'!E64*outpatient_norm_fctr_2014+'2014 GP and pharma total'!E64)/'2014 population'!E64</f>
        <v>2543.2529871324664</v>
      </c>
      <c r="F64" s="11">
        <f>ave_other_primary_care_2014+('2014 inpatient total'!F64*inpatient_norm_fctr_2014+'2014 outpatient total'!F64*outpatient_norm_fctr_2014+'2014 GP and pharma total'!F64)/'2014 population'!F64</f>
        <v>2212.6528609755787</v>
      </c>
      <c r="G64" s="11">
        <f>ave_other_primary_care_2014+('2014 inpatient total'!G64*inpatient_norm_fctr_2014+'2014 outpatient total'!G64*outpatient_norm_fctr_2014+'2014 GP and pharma total'!G64)/'2014 population'!G64</f>
        <v>2022.8928240679679</v>
      </c>
      <c r="H64" s="11">
        <f>ave_other_primary_care_2014+('2014 inpatient total'!H64*inpatient_norm_fctr_2014+'2014 outpatient total'!H64*outpatient_norm_fctr_2014+'2014 GP and pharma total'!H64)/'2014 population'!H64</f>
        <v>1869.9656358180725</v>
      </c>
      <c r="I64" s="96">
        <f>(D64*'2014 population'!D64+'2014 overall results'!E64*'2014 population'!E64+'2014 overall results'!F64*'2014 population'!F64+'2014 overall results'!G64*'2014 population'!G64+'2014 overall results'!H64*'2014 population'!H64)/SUM('2014 population'!D64:H64)</f>
        <v>2268.6006992325802</v>
      </c>
      <c r="J64" s="11">
        <f>ave_other_primary_care_2014+('2014 inpatient total'!J64*inpatient_norm_fctr_2014+'2014 outpatient total'!J64*outpatient_norm_fctr_2014+'2014 GP and pharma total'!J64)/'2014 population'!J64</f>
        <v>2854.7910521583922</v>
      </c>
      <c r="K64" s="11">
        <f>ave_other_primary_care_2014+('2014 inpatient total'!K64*inpatient_norm_fctr_2014+'2014 outpatient total'!K64*outpatient_norm_fctr_2014+'2014 GP and pharma total'!K64)/'2014 population'!K64</f>
        <v>2410.7997846239018</v>
      </c>
      <c r="L64" s="11">
        <f>ave_other_primary_care_2014+('2014 inpatient total'!L64*inpatient_norm_fctr_2014+'2014 outpatient total'!L64*outpatient_norm_fctr_2014+'2014 GP and pharma total'!L64)/'2014 population'!L64</f>
        <v>2044.9656394909607</v>
      </c>
      <c r="M64" s="11">
        <f>ave_other_primary_care_2014+('2014 inpatient total'!M64*inpatient_norm_fctr_2014+'2014 outpatient total'!M64*outpatient_norm_fctr_2014+'2014 GP and pharma total'!M64)/'2014 population'!M64</f>
        <v>1855.679284100471</v>
      </c>
      <c r="N64" s="11">
        <f>ave_other_primary_care_2014+('2014 inpatient total'!N64*inpatient_norm_fctr_2014+'2014 outpatient total'!N64*outpatient_norm_fctr_2014+'2014 GP and pharma total'!N64)/'2014 population'!N64</f>
        <v>1689.9812103425304</v>
      </c>
      <c r="O64" s="96">
        <f>(J64*'2014 population'!J64+'2014 overall results'!K64*'2014 population'!K64+'2014 overall results'!L64*'2014 population'!L64+'2014 overall results'!M64*'2014 population'!M64+'2014 overall results'!N64*'2014 population'!N64)/SUM('2014 population'!J64:N64)</f>
        <v>2130.9023760047062</v>
      </c>
      <c r="P64" s="2">
        <f>(D64*'2014 population'!D64+'2014 overall results'!J64*'2014 population'!J64)/('2014 population'!D64+'2014 population'!J64)</f>
        <v>2874.1212146534526</v>
      </c>
      <c r="Q64" s="2">
        <f>(E64*'2014 population'!E64+'2014 overall results'!K64*'2014 population'!K64)/('2014 population'!E64+'2014 population'!K64)</f>
        <v>2478.2227156431454</v>
      </c>
      <c r="R64" s="2">
        <f>(F64*'2014 population'!F64+'2014 overall results'!L64*'2014 population'!L64)/('2014 population'!F64+'2014 population'!L64)</f>
        <v>2131.0522571148722</v>
      </c>
      <c r="S64" s="2">
        <f>(G64*'2014 population'!G64+'2014 overall results'!M64*'2014 population'!M64)/('2014 population'!G64+'2014 population'!M64)</f>
        <v>1941.0491226402207</v>
      </c>
      <c r="T64" s="2">
        <f>(H64*'2014 population'!H64+'2014 overall results'!N64*'2014 population'!N64)/('2014 population'!H64+'2014 population'!N64)</f>
        <v>1781.7803519820641</v>
      </c>
      <c r="U64" s="56">
        <f>(I64*SUM('2014 population'!D64:H64)+'2014 overall results'!O64*SUM('2014 population'!J64:N64))/SUM('2014 population'!D64:N64)</f>
        <v>2201.0166799088024</v>
      </c>
      <c r="W64" s="99">
        <f>H64*SUM('2014 population'!D64:H64)+'2014 overall results'!N64*SUM('2014 population'!J64:N64)</f>
        <v>1058665972.6196989</v>
      </c>
      <c r="X64" s="1">
        <f>U64*SUM('2014 population'!D64:N64)</f>
        <v>1307872724.4186492</v>
      </c>
    </row>
    <row r="65" spans="2:24" x14ac:dyDescent="0.25">
      <c r="B65">
        <v>61</v>
      </c>
      <c r="C65" s="67"/>
      <c r="D65" s="11">
        <f>ave_other_primary_care_2014+('2014 inpatient total'!D65*inpatient_norm_fctr_2014+'2014 outpatient total'!D65*outpatient_norm_fctr_2014+'2014 GP and pharma total'!D65)/'2014 population'!D65</f>
        <v>2949.8120966176489</v>
      </c>
      <c r="E65" s="11">
        <f>ave_other_primary_care_2014+('2014 inpatient total'!E65*inpatient_norm_fctr_2014+'2014 outpatient total'!E65*outpatient_norm_fctr_2014+'2014 GP and pharma total'!E65)/'2014 population'!E65</f>
        <v>2525.9782239326228</v>
      </c>
      <c r="F65" s="11">
        <f>ave_other_primary_care_2014+('2014 inpatient total'!F65*inpatient_norm_fctr_2014+'2014 outpatient total'!F65*outpatient_norm_fctr_2014+'2014 GP and pharma total'!F65)/'2014 population'!F65</f>
        <v>2234.8772208461678</v>
      </c>
      <c r="G65" s="11">
        <f>ave_other_primary_care_2014+('2014 inpatient total'!G65*inpatient_norm_fctr_2014+'2014 outpatient total'!G65*outpatient_norm_fctr_2014+'2014 GP and pharma total'!G65)/'2014 population'!G65</f>
        <v>2008.1397134913841</v>
      </c>
      <c r="H65" s="11">
        <f>ave_other_primary_care_2014+('2014 inpatient total'!H65*inpatient_norm_fctr_2014+'2014 outpatient total'!H65*outpatient_norm_fctr_2014+'2014 GP and pharma total'!H65)/'2014 population'!H65</f>
        <v>1827.7716479043138</v>
      </c>
      <c r="I65" s="96">
        <f>(D65*'2014 population'!D65+'2014 overall results'!E65*'2014 population'!E65+'2014 overall results'!F65*'2014 population'!F65+'2014 overall results'!G65*'2014 population'!G65+'2014 overall results'!H65*'2014 population'!H65)/SUM('2014 population'!D65:H65)</f>
        <v>2261.9488360958831</v>
      </c>
      <c r="J65" s="11">
        <f>ave_other_primary_care_2014+('2014 inpatient total'!J65*inpatient_norm_fctr_2014+'2014 outpatient total'!J65*outpatient_norm_fctr_2014+'2014 GP and pharma total'!J65)/'2014 population'!J65</f>
        <v>2865.5508824942917</v>
      </c>
      <c r="K65" s="11">
        <f>ave_other_primary_care_2014+('2014 inpatient total'!K65*inpatient_norm_fctr_2014+'2014 outpatient total'!K65*outpatient_norm_fctr_2014+'2014 GP and pharma total'!K65)/'2014 population'!K65</f>
        <v>2478.587021383541</v>
      </c>
      <c r="L65" s="11">
        <f>ave_other_primary_care_2014+('2014 inpatient total'!L65*inpatient_norm_fctr_2014+'2014 outpatient total'!L65*outpatient_norm_fctr_2014+'2014 GP and pharma total'!L65)/'2014 population'!L65</f>
        <v>2118.5230894273941</v>
      </c>
      <c r="M65" s="11">
        <f>ave_other_primary_care_2014+('2014 inpatient total'!M65*inpatient_norm_fctr_2014+'2014 outpatient total'!M65*outpatient_norm_fctr_2014+'2014 GP and pharma total'!M65)/'2014 population'!M65</f>
        <v>1873.3019896370104</v>
      </c>
      <c r="N65" s="11">
        <f>ave_other_primary_care_2014+('2014 inpatient total'!N65*inpatient_norm_fctr_2014+'2014 outpatient total'!N65*outpatient_norm_fctr_2014+'2014 GP and pharma total'!N65)/'2014 population'!N65</f>
        <v>1733.882807906564</v>
      </c>
      <c r="O65" s="96">
        <f>(J65*'2014 population'!J65+'2014 overall results'!K65*'2014 population'!K65+'2014 overall results'!L65*'2014 population'!L65+'2014 overall results'!M65*'2014 population'!M65+'2014 overall results'!N65*'2014 population'!N65)/SUM('2014 population'!J65:N65)</f>
        <v>2171.5732909547992</v>
      </c>
      <c r="P65" s="2">
        <f>(D65*'2014 population'!D65+'2014 overall results'!J65*'2014 population'!J65)/('2014 population'!D65+'2014 population'!J65)</f>
        <v>2907.6306865203651</v>
      </c>
      <c r="Q65" s="2">
        <f>(E65*'2014 population'!E65+'2014 overall results'!K65*'2014 population'!K65)/('2014 population'!E65+'2014 population'!K65)</f>
        <v>2502.4752519451558</v>
      </c>
      <c r="R65" s="2">
        <f>(F65*'2014 population'!F65+'2014 overall results'!L65*'2014 population'!L65)/('2014 population'!F65+'2014 population'!L65)</f>
        <v>2178.1018704152748</v>
      </c>
      <c r="S65" s="2">
        <f>(G65*'2014 population'!G65+'2014 overall results'!M65*'2014 population'!M65)/('2014 population'!G65+'2014 population'!M65)</f>
        <v>1942.1468013023873</v>
      </c>
      <c r="T65" s="2">
        <f>(H65*'2014 population'!H65+'2014 overall results'!N65*'2014 population'!N65)/('2014 population'!H65+'2014 population'!N65)</f>
        <v>1781.9834196774491</v>
      </c>
      <c r="U65" s="56">
        <f>(I65*SUM('2014 population'!D65:H65)+'2014 overall results'!O65*SUM('2014 population'!J65:N65))/SUM('2014 population'!D65:N65)</f>
        <v>2217.5060269062774</v>
      </c>
      <c r="W65" s="99">
        <f>H65*SUM('2014 population'!D65:H65)+'2014 overall results'!N65*SUM('2014 population'!J65:N65)</f>
        <v>1045664474.1190809</v>
      </c>
      <c r="X65" s="1">
        <f>U65*SUM('2014 population'!D65:N65)</f>
        <v>1301507507.3359399</v>
      </c>
    </row>
    <row r="66" spans="2:24" x14ac:dyDescent="0.25">
      <c r="B66">
        <v>62</v>
      </c>
      <c r="C66" s="67"/>
      <c r="D66" s="11">
        <f>ave_other_primary_care_2014+('2014 inpatient total'!D66*inpatient_norm_fctr_2014+'2014 outpatient total'!D66*outpatient_norm_fctr_2014+'2014 GP and pharma total'!D66)/'2014 population'!D66</f>
        <v>2970.2720473063519</v>
      </c>
      <c r="E66" s="11">
        <f>ave_other_primary_care_2014+('2014 inpatient total'!E66*inpatient_norm_fctr_2014+'2014 outpatient total'!E66*outpatient_norm_fctr_2014+'2014 GP and pharma total'!E66)/'2014 population'!E66</f>
        <v>2589.8978057500926</v>
      </c>
      <c r="F66" s="11">
        <f>ave_other_primary_care_2014+('2014 inpatient total'!F66*inpatient_norm_fctr_2014+'2014 outpatient total'!F66*outpatient_norm_fctr_2014+'2014 GP and pharma total'!F66)/'2014 population'!F66</f>
        <v>2238.1420344437447</v>
      </c>
      <c r="G66" s="11">
        <f>ave_other_primary_care_2014+('2014 inpatient total'!G66*inpatient_norm_fctr_2014+'2014 outpatient total'!G66*outpatient_norm_fctr_2014+'2014 GP and pharma total'!G66)/'2014 population'!G66</f>
        <v>2061.9985561015678</v>
      </c>
      <c r="H66" s="11">
        <f>ave_other_primary_care_2014+('2014 inpatient total'!H66*inpatient_norm_fctr_2014+'2014 outpatient total'!H66*outpatient_norm_fctr_2014+'2014 GP and pharma total'!H66)/'2014 population'!H66</f>
        <v>1944.4021644091956</v>
      </c>
      <c r="I66" s="96">
        <f>(D66*'2014 population'!D66+'2014 overall results'!E66*'2014 population'!E66+'2014 overall results'!F66*'2014 population'!F66+'2014 overall results'!G66*'2014 population'!G66+'2014 overall results'!H66*'2014 population'!H66)/SUM('2014 population'!D66:H66)</f>
        <v>2312.7663859227441</v>
      </c>
      <c r="J66" s="11">
        <f>ave_other_primary_care_2014+('2014 inpatient total'!J66*inpatient_norm_fctr_2014+'2014 outpatient total'!J66*outpatient_norm_fctr_2014+'2014 GP and pharma total'!J66)/'2014 population'!J66</f>
        <v>2950.2973497866747</v>
      </c>
      <c r="K66" s="11">
        <f>ave_other_primary_care_2014+('2014 inpatient total'!K66*inpatient_norm_fctr_2014+'2014 outpatient total'!K66*outpatient_norm_fctr_2014+'2014 GP and pharma total'!K66)/'2014 population'!K66</f>
        <v>2562.0178590000214</v>
      </c>
      <c r="L66" s="11">
        <f>ave_other_primary_care_2014+('2014 inpatient total'!L66*inpatient_norm_fctr_2014+'2014 outpatient total'!L66*outpatient_norm_fctr_2014+'2014 GP and pharma total'!L66)/'2014 population'!L66</f>
        <v>2160.6126997723659</v>
      </c>
      <c r="M66" s="11">
        <f>ave_other_primary_care_2014+('2014 inpatient total'!M66*inpatient_norm_fctr_2014+'2014 outpatient total'!M66*outpatient_norm_fctr_2014+'2014 GP and pharma total'!M66)/'2014 population'!M66</f>
        <v>1933.9148159766362</v>
      </c>
      <c r="N66" s="11">
        <f>ave_other_primary_care_2014+('2014 inpatient total'!N66*inpatient_norm_fctr_2014+'2014 outpatient total'!N66*outpatient_norm_fctr_2014+'2014 GP and pharma total'!N66)/'2014 population'!N66</f>
        <v>1794.0120347778318</v>
      </c>
      <c r="O66" s="96">
        <f>(J66*'2014 population'!J66+'2014 overall results'!K66*'2014 population'!K66+'2014 overall results'!L66*'2014 population'!L66+'2014 overall results'!M66*'2014 population'!M66+'2014 overall results'!N66*'2014 population'!N66)/SUM('2014 population'!J66:N66)</f>
        <v>2234.6510605934741</v>
      </c>
      <c r="P66" s="2">
        <f>(D66*'2014 population'!D66+'2014 overall results'!J66*'2014 population'!J66)/('2014 population'!D66+'2014 population'!J66)</f>
        <v>2960.279098808142</v>
      </c>
      <c r="Q66" s="2">
        <f>(E66*'2014 population'!E66+'2014 overall results'!K66*'2014 population'!K66)/('2014 population'!E66+'2014 population'!K66)</f>
        <v>2576.157239042705</v>
      </c>
      <c r="R66" s="2">
        <f>(F66*'2014 population'!F66+'2014 overall results'!L66*'2014 population'!L66)/('2014 population'!F66+'2014 population'!L66)</f>
        <v>2200.4443674399804</v>
      </c>
      <c r="S66" s="2">
        <f>(G66*'2014 population'!G66+'2014 overall results'!M66*'2014 population'!M66)/('2014 population'!G66+'2014 population'!M66)</f>
        <v>2000.0418786236039</v>
      </c>
      <c r="T66" s="2">
        <f>(H66*'2014 population'!H66+'2014 overall results'!N66*'2014 population'!N66)/('2014 population'!H66+'2014 population'!N66)</f>
        <v>1871.3239986830547</v>
      </c>
      <c r="U66" s="56">
        <f>(I66*SUM('2014 population'!D66:H66)+'2014 overall results'!O66*SUM('2014 population'!J66:N66))/SUM('2014 population'!D66:N66)</f>
        <v>2274.5604006562189</v>
      </c>
      <c r="W66" s="99">
        <f>H66*SUM('2014 population'!D66:H66)+'2014 overall results'!N66*SUM('2014 population'!J66:N66)</f>
        <v>1067651096.5683936</v>
      </c>
      <c r="X66" s="1">
        <f>U66*SUM('2014 population'!D66:N66)</f>
        <v>1298041580.3256898</v>
      </c>
    </row>
    <row r="67" spans="2:24" x14ac:dyDescent="0.25">
      <c r="B67">
        <v>63</v>
      </c>
      <c r="C67" s="67"/>
      <c r="D67" s="11">
        <f>ave_other_primary_care_2014+('2014 inpatient total'!D67*inpatient_norm_fctr_2014+'2014 outpatient total'!D67*outpatient_norm_fctr_2014+'2014 GP and pharma total'!D67)/'2014 population'!D67</f>
        <v>2967.4361959121356</v>
      </c>
      <c r="E67" s="11">
        <f>ave_other_primary_care_2014+('2014 inpatient total'!E67*inpatient_norm_fctr_2014+'2014 outpatient total'!E67*outpatient_norm_fctr_2014+'2014 GP and pharma total'!E67)/'2014 population'!E67</f>
        <v>2542.2235275670096</v>
      </c>
      <c r="F67" s="11">
        <f>ave_other_primary_care_2014+('2014 inpatient total'!F67*inpatient_norm_fctr_2014+'2014 outpatient total'!F67*outpatient_norm_fctr_2014+'2014 GP and pharma total'!F67)/'2014 population'!F67</f>
        <v>2204.6761248326106</v>
      </c>
      <c r="G67" s="11">
        <f>ave_other_primary_care_2014+('2014 inpatient total'!G67*inpatient_norm_fctr_2014+'2014 outpatient total'!G67*outpatient_norm_fctr_2014+'2014 GP and pharma total'!G67)/'2014 population'!G67</f>
        <v>2035.2691309593445</v>
      </c>
      <c r="H67" s="11">
        <f>ave_other_primary_care_2014+('2014 inpatient total'!H67*inpatient_norm_fctr_2014+'2014 outpatient total'!H67*outpatient_norm_fctr_2014+'2014 GP and pharma total'!H67)/'2014 population'!H67</f>
        <v>1911.4427355767043</v>
      </c>
      <c r="I67" s="96">
        <f>(D67*'2014 population'!D67+'2014 overall results'!E67*'2014 population'!E67+'2014 overall results'!F67*'2014 population'!F67+'2014 overall results'!G67*'2014 population'!G67+'2014 overall results'!H67*'2014 population'!H67)/SUM('2014 population'!D67:H67)</f>
        <v>2278.1810046596988</v>
      </c>
      <c r="J67" s="11">
        <f>ave_other_primary_care_2014+('2014 inpatient total'!J67*inpatient_norm_fctr_2014+'2014 outpatient total'!J67*outpatient_norm_fctr_2014+'2014 GP and pharma total'!J67)/'2014 population'!J67</f>
        <v>2910.6823901136045</v>
      </c>
      <c r="K67" s="11">
        <f>ave_other_primary_care_2014+('2014 inpatient total'!K67*inpatient_norm_fctr_2014+'2014 outpatient total'!K67*outpatient_norm_fctr_2014+'2014 GP and pharma total'!K67)/'2014 population'!K67</f>
        <v>2521.4534810991704</v>
      </c>
      <c r="L67" s="11">
        <f>ave_other_primary_care_2014+('2014 inpatient total'!L67*inpatient_norm_fctr_2014+'2014 outpatient total'!L67*outpatient_norm_fctr_2014+'2014 GP and pharma total'!L67)/'2014 population'!L67</f>
        <v>2193.5763766258751</v>
      </c>
      <c r="M67" s="11">
        <f>ave_other_primary_care_2014+('2014 inpatient total'!M67*inpatient_norm_fctr_2014+'2014 outpatient total'!M67*outpatient_norm_fctr_2014+'2014 GP and pharma total'!M67)/'2014 population'!M67</f>
        <v>1999.20708815996</v>
      </c>
      <c r="N67" s="11">
        <f>ave_other_primary_care_2014+('2014 inpatient total'!N67*inpatient_norm_fctr_2014+'2014 outpatient total'!N67*outpatient_norm_fctr_2014+'2014 GP and pharma total'!N67)/'2014 population'!N67</f>
        <v>1828.3923839963147</v>
      </c>
      <c r="O67" s="96">
        <f>(J67*'2014 population'!J67+'2014 overall results'!K67*'2014 population'!K67+'2014 overall results'!L67*'2014 population'!L67+'2014 overall results'!M67*'2014 population'!M67+'2014 overall results'!N67*'2014 population'!N67)/SUM('2014 population'!J67:N67)</f>
        <v>2245.2121725084417</v>
      </c>
      <c r="P67" s="2">
        <f>(D67*'2014 population'!D67+'2014 overall results'!J67*'2014 population'!J67)/('2014 population'!D67+'2014 population'!J67)</f>
        <v>2938.9882889789842</v>
      </c>
      <c r="Q67" s="2">
        <f>(E67*'2014 population'!E67+'2014 overall results'!K67*'2014 population'!K67)/('2014 population'!E67+'2014 population'!K67)</f>
        <v>2532.0067939866913</v>
      </c>
      <c r="R67" s="2">
        <f>(F67*'2014 population'!F67+'2014 overall results'!L67*'2014 population'!L67)/('2014 population'!F67+'2014 population'!L67)</f>
        <v>2199.2613605350352</v>
      </c>
      <c r="S67" s="2">
        <f>(G67*'2014 population'!G67+'2014 overall results'!M67*'2014 population'!M67)/('2014 population'!G67+'2014 population'!M67)</f>
        <v>2017.7976310252516</v>
      </c>
      <c r="T67" s="2">
        <f>(H67*'2014 population'!H67+'2014 overall results'!N67*'2014 population'!N67)/('2014 population'!H67+'2014 population'!N67)</f>
        <v>1871.3017644066269</v>
      </c>
      <c r="U67" s="56">
        <f>(I67*SUM('2014 population'!D67:H67)+'2014 overall results'!O67*SUM('2014 population'!J67:N67))/SUM('2014 population'!D67:N67)</f>
        <v>2262.0616729437884</v>
      </c>
      <c r="W67" s="99">
        <f>H67*SUM('2014 population'!D67:H67)+'2014 overall results'!N67*SUM('2014 population'!J67:N67)</f>
        <v>1075675280.9389617</v>
      </c>
      <c r="X67" s="1">
        <f>U67*SUM('2014 population'!D67:N67)</f>
        <v>1300617600.09249</v>
      </c>
    </row>
    <row r="68" spans="2:24" x14ac:dyDescent="0.25">
      <c r="B68">
        <v>64</v>
      </c>
      <c r="C68" s="67"/>
      <c r="D68" s="11">
        <f>ave_other_primary_care_2014+('2014 inpatient total'!D68*inpatient_norm_fctr_2014+'2014 outpatient total'!D68*outpatient_norm_fctr_2014+'2014 GP and pharma total'!D68)/'2014 population'!D68</f>
        <v>3052.7569157020744</v>
      </c>
      <c r="E68" s="11">
        <f>ave_other_primary_care_2014+('2014 inpatient total'!E68*inpatient_norm_fctr_2014+'2014 outpatient total'!E68*outpatient_norm_fctr_2014+'2014 GP and pharma total'!E68)/'2014 population'!E68</f>
        <v>2673.4100985479904</v>
      </c>
      <c r="F68" s="11">
        <f>ave_other_primary_care_2014+('2014 inpatient total'!F68*inpatient_norm_fctr_2014+'2014 outpatient total'!F68*outpatient_norm_fctr_2014+'2014 GP and pharma total'!F68)/'2014 population'!F68</f>
        <v>2324.4814917473586</v>
      </c>
      <c r="G68" s="11">
        <f>ave_other_primary_care_2014+('2014 inpatient total'!G68*inpatient_norm_fctr_2014+'2014 outpatient total'!G68*outpatient_norm_fctr_2014+'2014 GP and pharma total'!G68)/'2014 population'!G68</f>
        <v>2182.3891639947051</v>
      </c>
      <c r="H68" s="11">
        <f>ave_other_primary_care_2014+('2014 inpatient total'!H68*inpatient_norm_fctr_2014+'2014 outpatient total'!H68*outpatient_norm_fctr_2014+'2014 GP and pharma total'!H68)/'2014 population'!H68</f>
        <v>2022.4864118367593</v>
      </c>
      <c r="I68" s="96">
        <f>(D68*'2014 population'!D68+'2014 overall results'!E68*'2014 population'!E68+'2014 overall results'!F68*'2014 population'!F68+'2014 overall results'!G68*'2014 population'!G68+'2014 overall results'!H68*'2014 population'!H68)/SUM('2014 population'!D68:H68)</f>
        <v>2396.0266367572831</v>
      </c>
      <c r="J68" s="11">
        <f>ave_other_primary_care_2014+('2014 inpatient total'!J68*inpatient_norm_fctr_2014+'2014 outpatient total'!J68*outpatient_norm_fctr_2014+'2014 GP and pharma total'!J68)/'2014 population'!J68</f>
        <v>3150.7073628903854</v>
      </c>
      <c r="K68" s="11">
        <f>ave_other_primary_care_2014+('2014 inpatient total'!K68*inpatient_norm_fctr_2014+'2014 outpatient total'!K68*outpatient_norm_fctr_2014+'2014 GP and pharma total'!K68)/'2014 population'!K68</f>
        <v>2650.612567503249</v>
      </c>
      <c r="L68" s="11">
        <f>ave_other_primary_care_2014+('2014 inpatient total'!L68*inpatient_norm_fctr_2014+'2014 outpatient total'!L68*outpatient_norm_fctr_2014+'2014 GP and pharma total'!L68)/'2014 population'!L68</f>
        <v>2342.4793773516963</v>
      </c>
      <c r="M68" s="11">
        <f>ave_other_primary_care_2014+('2014 inpatient total'!M68*inpatient_norm_fctr_2014+'2014 outpatient total'!M68*outpatient_norm_fctr_2014+'2014 GP and pharma total'!M68)/'2014 population'!M68</f>
        <v>2107.1131365910014</v>
      </c>
      <c r="N68" s="11">
        <f>ave_other_primary_care_2014+('2014 inpatient total'!N68*inpatient_norm_fctr_2014+'2014 outpatient total'!N68*outpatient_norm_fctr_2014+'2014 GP and pharma total'!N68)/'2014 population'!N68</f>
        <v>1963.3399022340914</v>
      </c>
      <c r="O68" s="96">
        <f>(J68*'2014 population'!J68+'2014 overall results'!K68*'2014 population'!K68+'2014 overall results'!L68*'2014 population'!L68+'2014 overall results'!M68*'2014 population'!M68+'2014 overall results'!N68*'2014 population'!N68)/SUM('2014 population'!J68:N68)</f>
        <v>2388.7221631951898</v>
      </c>
      <c r="P68" s="2">
        <f>(D68*'2014 population'!D68+'2014 overall results'!J68*'2014 population'!J68)/('2014 population'!D68+'2014 population'!J68)</f>
        <v>3101.4133793748165</v>
      </c>
      <c r="Q68" s="2">
        <f>(E68*'2014 population'!E68+'2014 overall results'!K68*'2014 population'!K68)/('2014 population'!E68+'2014 population'!K68)</f>
        <v>2662.2470082766772</v>
      </c>
      <c r="R68" s="2">
        <f>(F68*'2014 population'!F68+'2014 overall results'!L68*'2014 population'!L68)/('2014 population'!F68+'2014 population'!L68)</f>
        <v>2333.2237427549876</v>
      </c>
      <c r="S68" s="2">
        <f>(G68*'2014 population'!G68+'2014 overall results'!M68*'2014 population'!M68)/('2014 population'!G68+'2014 population'!M68)</f>
        <v>2145.9362277240912</v>
      </c>
      <c r="T68" s="2">
        <f>(H68*'2014 population'!H68+'2014 overall results'!N68*'2014 population'!N68)/('2014 population'!H68+'2014 population'!N68)</f>
        <v>1994.1288188039841</v>
      </c>
      <c r="U68" s="56">
        <f>(I68*SUM('2014 population'!D68:H68)+'2014 overall results'!O68*SUM('2014 population'!J68:N68))/SUM('2014 population'!D68:N68)</f>
        <v>2392.4738131515537</v>
      </c>
      <c r="W68" s="99">
        <f>H68*SUM('2014 population'!D68:H68)+'2014 overall results'!N68*SUM('2014 population'!J68:N68)</f>
        <v>1170603628.2589569</v>
      </c>
      <c r="X68" s="1">
        <f>U68*SUM('2014 population'!D68:N68)</f>
        <v>1404731429.4966822</v>
      </c>
    </row>
    <row r="69" spans="2:24" x14ac:dyDescent="0.25">
      <c r="B69">
        <v>65</v>
      </c>
      <c r="C69" s="67"/>
      <c r="D69" s="11">
        <f>ave_other_primary_care_2014+('2014 inpatient total'!D69*inpatient_norm_fctr_2014+'2014 outpatient total'!D69*outpatient_norm_fctr_2014+'2014 GP and pharma total'!D69)/'2014 population'!D69</f>
        <v>3846.9301049425871</v>
      </c>
      <c r="E69" s="11">
        <f>ave_other_primary_care_2014+('2014 inpatient total'!E69*inpatient_norm_fctr_2014+'2014 outpatient total'!E69*outpatient_norm_fctr_2014+'2014 GP and pharma total'!E69)/'2014 population'!E69</f>
        <v>3291.7185418597865</v>
      </c>
      <c r="F69" s="11">
        <f>ave_other_primary_care_2014+('2014 inpatient total'!F69*inpatient_norm_fctr_2014+'2014 outpatient total'!F69*outpatient_norm_fctr_2014+'2014 GP and pharma total'!F69)/'2014 population'!F69</f>
        <v>3031.5275769159557</v>
      </c>
      <c r="G69" s="11">
        <f>ave_other_primary_care_2014+('2014 inpatient total'!G69*inpatient_norm_fctr_2014+'2014 outpatient total'!G69*outpatient_norm_fctr_2014+'2014 GP and pharma total'!G69)/'2014 population'!G69</f>
        <v>2851.3504234843408</v>
      </c>
      <c r="H69" s="11">
        <f>ave_other_primary_care_2014+('2014 inpatient total'!H69*inpatient_norm_fctr_2014+'2014 outpatient total'!H69*outpatient_norm_fctr_2014+'2014 GP and pharma total'!H69)/'2014 population'!H69</f>
        <v>2665.4168854881937</v>
      </c>
      <c r="I69" s="96">
        <f>(D69*'2014 population'!D69+'2014 overall results'!E69*'2014 population'!E69+'2014 overall results'!F69*'2014 population'!F69+'2014 overall results'!G69*'2014 population'!G69+'2014 overall results'!H69*'2014 population'!H69)/SUM('2014 population'!D69:H69)</f>
        <v>3071.7244946218498</v>
      </c>
      <c r="J69" s="11">
        <f>ave_other_primary_care_2014+('2014 inpatient total'!J69*inpatient_norm_fctr_2014+'2014 outpatient total'!J69*outpatient_norm_fctr_2014+'2014 GP and pharma total'!J69)/'2014 population'!J69</f>
        <v>4106.8788466896576</v>
      </c>
      <c r="K69" s="11">
        <f>ave_other_primary_care_2014+('2014 inpatient total'!K69*inpatient_norm_fctr_2014+'2014 outpatient total'!K69*outpatient_norm_fctr_2014+'2014 GP and pharma total'!K69)/'2014 population'!K69</f>
        <v>3582.1800178380026</v>
      </c>
      <c r="L69" s="11">
        <f>ave_other_primary_care_2014+('2014 inpatient total'!L69*inpatient_norm_fctr_2014+'2014 outpatient total'!L69*outpatient_norm_fctr_2014+'2014 GP and pharma total'!L69)/'2014 population'!L69</f>
        <v>3180.7745949718287</v>
      </c>
      <c r="M69" s="11">
        <f>ave_other_primary_care_2014+('2014 inpatient total'!M69*inpatient_norm_fctr_2014+'2014 outpatient total'!M69*outpatient_norm_fctr_2014+'2014 GP and pharma total'!M69)/'2014 population'!M69</f>
        <v>2956.6773744675397</v>
      </c>
      <c r="N69" s="11">
        <f>ave_other_primary_care_2014+('2014 inpatient total'!N69*inpatient_norm_fctr_2014+'2014 outpatient total'!N69*outpatient_norm_fctr_2014+'2014 GP and pharma total'!N69)/'2014 population'!N69</f>
        <v>2734.5883519190543</v>
      </c>
      <c r="O69" s="96">
        <f>(J69*'2014 population'!J69+'2014 overall results'!K69*'2014 population'!K69+'2014 overall results'!L69*'2014 population'!L69+'2014 overall results'!M69*'2014 population'!M69+'2014 overall results'!N69*'2014 population'!N69)/SUM('2014 population'!J69:N69)</f>
        <v>3239.9949413058107</v>
      </c>
      <c r="P69" s="2">
        <f>(D69*'2014 population'!D69+'2014 overall results'!J69*'2014 population'!J69)/('2014 population'!D69+'2014 population'!J69)</f>
        <v>3975.1427750060893</v>
      </c>
      <c r="Q69" s="2">
        <f>(E69*'2014 population'!E69+'2014 overall results'!K69*'2014 population'!K69)/('2014 population'!E69+'2014 population'!K69)</f>
        <v>3433.7195165801299</v>
      </c>
      <c r="R69" s="2">
        <f>(F69*'2014 population'!F69+'2014 overall results'!L69*'2014 population'!L69)/('2014 population'!F69+'2014 population'!L69)</f>
        <v>3104.7831348376371</v>
      </c>
      <c r="S69" s="2">
        <f>(G69*'2014 population'!G69+'2014 overall results'!M69*'2014 population'!M69)/('2014 population'!G69+'2014 population'!M69)</f>
        <v>2902.6148576229448</v>
      </c>
      <c r="T69" s="2">
        <f>(H69*'2014 population'!H69+'2014 overall results'!N69*'2014 population'!N69)/('2014 population'!H69+'2014 population'!N69)</f>
        <v>2698.694004256768</v>
      </c>
      <c r="U69" s="56">
        <f>(I69*SUM('2014 population'!D69:H69)+'2014 overall results'!O69*SUM('2014 population'!J69:N69))/SUM('2014 population'!D69:N69)</f>
        <v>3153.7817166158202</v>
      </c>
      <c r="W69" s="99">
        <f>H69*SUM('2014 population'!D69:H69)+'2014 overall results'!N69*SUM('2014 population'!J69:N69)</f>
        <v>1624733490.2146018</v>
      </c>
      <c r="X69" s="1">
        <f>U69*SUM('2014 population'!D69:N69)</f>
        <v>1898396827.8448768</v>
      </c>
    </row>
    <row r="70" spans="2:24" x14ac:dyDescent="0.25">
      <c r="B70">
        <v>66</v>
      </c>
      <c r="C70" s="67"/>
      <c r="D70" s="11">
        <f>ave_other_primary_care_2014+('2014 inpatient total'!D70*inpatient_norm_fctr_2014+'2014 outpatient total'!D70*outpatient_norm_fctr_2014+'2014 GP and pharma total'!D70)/'2014 population'!D70</f>
        <v>3546.0844765769571</v>
      </c>
      <c r="E70" s="11">
        <f>ave_other_primary_care_2014+('2014 inpatient total'!E70*inpatient_norm_fctr_2014+'2014 outpatient total'!E70*outpatient_norm_fctr_2014+'2014 GP and pharma total'!E70)/'2014 population'!E70</f>
        <v>3012.0766839521402</v>
      </c>
      <c r="F70" s="11">
        <f>ave_other_primary_care_2014+('2014 inpatient total'!F70*inpatient_norm_fctr_2014+'2014 outpatient total'!F70*outpatient_norm_fctr_2014+'2014 GP and pharma total'!F70)/'2014 population'!F70</f>
        <v>2756.3934956108878</v>
      </c>
      <c r="G70" s="11">
        <f>ave_other_primary_care_2014+('2014 inpatient total'!G70*inpatient_norm_fctr_2014+'2014 outpatient total'!G70*outpatient_norm_fctr_2014+'2014 GP and pharma total'!G70)/'2014 population'!G70</f>
        <v>2550.0587208358629</v>
      </c>
      <c r="H70" s="11">
        <f>ave_other_primary_care_2014+('2014 inpatient total'!H70*inpatient_norm_fctr_2014+'2014 outpatient total'!H70*outpatient_norm_fctr_2014+'2014 GP and pharma total'!H70)/'2014 population'!H70</f>
        <v>2341.060056716728</v>
      </c>
      <c r="I70" s="96">
        <f>(D70*'2014 population'!D70+'2014 overall results'!E70*'2014 population'!E70+'2014 overall results'!F70*'2014 population'!F70+'2014 overall results'!G70*'2014 population'!G70+'2014 overall results'!H70*'2014 population'!H70)/SUM('2014 population'!D70:H70)</f>
        <v>2767.4421753546189</v>
      </c>
      <c r="J70" s="11">
        <f>ave_other_primary_care_2014+('2014 inpatient total'!J70*inpatient_norm_fctr_2014+'2014 outpatient total'!J70*outpatient_norm_fctr_2014+'2014 GP and pharma total'!J70)/'2014 population'!J70</f>
        <v>3713.037921427579</v>
      </c>
      <c r="K70" s="11">
        <f>ave_other_primary_care_2014+('2014 inpatient total'!K70*inpatient_norm_fctr_2014+'2014 outpatient total'!K70*outpatient_norm_fctr_2014+'2014 GP and pharma total'!K70)/'2014 population'!K70</f>
        <v>3211.247153012845</v>
      </c>
      <c r="L70" s="11">
        <f>ave_other_primary_care_2014+('2014 inpatient total'!L70*inpatient_norm_fctr_2014+'2014 outpatient total'!L70*outpatient_norm_fctr_2014+'2014 GP and pharma total'!L70)/'2014 population'!L70</f>
        <v>2848.5298669881199</v>
      </c>
      <c r="M70" s="11">
        <f>ave_other_primary_care_2014+('2014 inpatient total'!M70*inpatient_norm_fctr_2014+'2014 outpatient total'!M70*outpatient_norm_fctr_2014+'2014 GP and pharma total'!M70)/'2014 population'!M70</f>
        <v>2595.5088591201111</v>
      </c>
      <c r="N70" s="11">
        <f>ave_other_primary_care_2014+('2014 inpatient total'!N70*inpatient_norm_fctr_2014+'2014 outpatient total'!N70*outpatient_norm_fctr_2014+'2014 GP and pharma total'!N70)/'2014 population'!N70</f>
        <v>2472.3101223239119</v>
      </c>
      <c r="O70" s="96">
        <f>(J70*'2014 population'!J70+'2014 overall results'!K70*'2014 population'!K70+'2014 overall results'!L70*'2014 population'!L70+'2014 overall results'!M70*'2014 population'!M70+'2014 overall results'!N70*'2014 population'!N70)/SUM('2014 population'!J70:N70)</f>
        <v>2894.0283186819097</v>
      </c>
      <c r="P70" s="2">
        <f>(D70*'2014 population'!D70+'2014 overall results'!J70*'2014 population'!J70)/('2014 population'!D70+'2014 population'!J70)</f>
        <v>3628.9536879291472</v>
      </c>
      <c r="Q70" s="2">
        <f>(E70*'2014 population'!E70+'2014 overall results'!K70*'2014 population'!K70)/('2014 population'!E70+'2014 population'!K70)</f>
        <v>3108.7299110286813</v>
      </c>
      <c r="R70" s="2">
        <f>(F70*'2014 population'!F70+'2014 overall results'!L70*'2014 population'!L70)/('2014 population'!F70+'2014 population'!L70)</f>
        <v>2801.4373879342997</v>
      </c>
      <c r="S70" s="2">
        <f>(G70*'2014 population'!G70+'2014 overall results'!M70*'2014 population'!M70)/('2014 population'!G70+'2014 population'!M70)</f>
        <v>2572.032868156582</v>
      </c>
      <c r="T70" s="2">
        <f>(H70*'2014 population'!H70+'2014 overall results'!N70*'2014 population'!N70)/('2014 population'!H70+'2014 population'!N70)</f>
        <v>2404.4640369460317</v>
      </c>
      <c r="U70" s="56">
        <f>(I70*SUM('2014 population'!D70:H70)+'2014 overall results'!O70*SUM('2014 population'!J70:N70))/SUM('2014 population'!D70:N70)</f>
        <v>2829.0552330122714</v>
      </c>
      <c r="W70" s="99">
        <f>H70*SUM('2014 population'!D70:H70)+'2014 overall results'!N70*SUM('2014 population'!J70:N70)</f>
        <v>1528945029.9190722</v>
      </c>
      <c r="X70" s="1">
        <f>U70*SUM('2014 population'!D70:N70)</f>
        <v>1798574693.4427845</v>
      </c>
    </row>
    <row r="71" spans="2:24" x14ac:dyDescent="0.25">
      <c r="B71">
        <v>67</v>
      </c>
      <c r="C71" s="67"/>
      <c r="D71" s="11">
        <f>ave_other_primary_care_2014+('2014 inpatient total'!D71*inpatient_norm_fctr_2014+'2014 outpatient total'!D71*outpatient_norm_fctr_2014+'2014 GP and pharma total'!D71)/'2014 population'!D71</f>
        <v>3623.4653954328778</v>
      </c>
      <c r="E71" s="11">
        <f>ave_other_primary_care_2014+('2014 inpatient total'!E71*inpatient_norm_fctr_2014+'2014 outpatient total'!E71*outpatient_norm_fctr_2014+'2014 GP and pharma total'!E71)/'2014 population'!E71</f>
        <v>3263.5460040206694</v>
      </c>
      <c r="F71" s="11">
        <f>ave_other_primary_care_2014+('2014 inpatient total'!F71*inpatient_norm_fctr_2014+'2014 outpatient total'!F71*outpatient_norm_fctr_2014+'2014 GP and pharma total'!F71)/'2014 population'!F71</f>
        <v>2864.7153508000106</v>
      </c>
      <c r="G71" s="11">
        <f>ave_other_primary_care_2014+('2014 inpatient total'!G71*inpatient_norm_fctr_2014+'2014 outpatient total'!G71*outpatient_norm_fctr_2014+'2014 GP and pharma total'!G71)/'2014 population'!G71</f>
        <v>2704.7703457370912</v>
      </c>
      <c r="H71" s="11">
        <f>ave_other_primary_care_2014+('2014 inpatient total'!H71*inpatient_norm_fctr_2014+'2014 outpatient total'!H71*outpatient_norm_fctr_2014+'2014 GP and pharma total'!H71)/'2014 population'!H71</f>
        <v>2580.5461368063325</v>
      </c>
      <c r="I71" s="96">
        <f>(D71*'2014 population'!D71+'2014 overall results'!E71*'2014 population'!E71+'2014 overall results'!F71*'2014 population'!F71+'2014 overall results'!G71*'2014 population'!G71+'2014 overall results'!H71*'2014 population'!H71)/SUM('2014 population'!D71:H71)</f>
        <v>2932.8946845124578</v>
      </c>
      <c r="J71" s="11">
        <f>ave_other_primary_care_2014+('2014 inpatient total'!J71*inpatient_norm_fctr_2014+'2014 outpatient total'!J71*outpatient_norm_fctr_2014+'2014 GP and pharma total'!J71)/'2014 population'!J71</f>
        <v>3892.7196761274263</v>
      </c>
      <c r="K71" s="11">
        <f>ave_other_primary_care_2014+('2014 inpatient total'!K71*inpatient_norm_fctr_2014+'2014 outpatient total'!K71*outpatient_norm_fctr_2014+'2014 GP and pharma total'!K71)/'2014 population'!K71</f>
        <v>3435.4661515042831</v>
      </c>
      <c r="L71" s="11">
        <f>ave_other_primary_care_2014+('2014 inpatient total'!L71*inpatient_norm_fctr_2014+'2014 outpatient total'!L71*outpatient_norm_fctr_2014+'2014 GP and pharma total'!L71)/'2014 population'!L71</f>
        <v>3060.9673190961544</v>
      </c>
      <c r="M71" s="11">
        <f>ave_other_primary_care_2014+('2014 inpatient total'!M71*inpatient_norm_fctr_2014+'2014 outpatient total'!M71*outpatient_norm_fctr_2014+'2014 GP and pharma total'!M71)/'2014 population'!M71</f>
        <v>2876.188060957018</v>
      </c>
      <c r="N71" s="11">
        <f>ave_other_primary_care_2014+('2014 inpatient total'!N71*inpatient_norm_fctr_2014+'2014 outpatient total'!N71*outpatient_norm_fctr_2014+'2014 GP and pharma total'!N71)/'2014 population'!N71</f>
        <v>2678.9841291802027</v>
      </c>
      <c r="O71" s="96">
        <f>(J71*'2014 population'!J71+'2014 overall results'!K71*'2014 population'!K71+'2014 overall results'!L71*'2014 population'!L71+'2014 overall results'!M71*'2014 population'!M71+'2014 overall results'!N71*'2014 population'!N71)/SUM('2014 population'!J71:N71)</f>
        <v>3110.0956636056285</v>
      </c>
      <c r="P71" s="2">
        <f>(D71*'2014 population'!D71+'2014 overall results'!J71*'2014 population'!J71)/('2014 population'!D71+'2014 population'!J71)</f>
        <v>3756.0215624089865</v>
      </c>
      <c r="Q71" s="2">
        <f>(E71*'2014 population'!E71+'2014 overall results'!K71*'2014 population'!K71)/('2014 population'!E71+'2014 population'!K71)</f>
        <v>3347.9947410009845</v>
      </c>
      <c r="R71" s="2">
        <f>(F71*'2014 population'!F71+'2014 overall results'!L71*'2014 population'!L71)/('2014 population'!F71+'2014 population'!L71)</f>
        <v>2959.9510740960736</v>
      </c>
      <c r="S71" s="2">
        <f>(G71*'2014 population'!G71+'2014 overall results'!M71*'2014 population'!M71)/('2014 population'!G71+'2014 population'!M71)</f>
        <v>2788.1042992947764</v>
      </c>
      <c r="T71" s="2">
        <f>(H71*'2014 population'!H71+'2014 overall results'!N71*'2014 population'!N71)/('2014 population'!H71+'2014 population'!N71)</f>
        <v>2628.2987470038743</v>
      </c>
      <c r="U71" s="56">
        <f>(I71*SUM('2014 population'!D71:H71)+'2014 overall results'!O71*SUM('2014 population'!J71:N71))/SUM('2014 population'!D71:N71)</f>
        <v>3019.2712049693982</v>
      </c>
      <c r="W71" s="99">
        <f>H71*SUM('2014 population'!D71:H71)+'2014 overall results'!N71*SUM('2014 population'!J71:N71)</f>
        <v>1814234843.5692115</v>
      </c>
      <c r="X71" s="1">
        <f>U71*SUM('2014 population'!D71:N71)</f>
        <v>2083928159.1107235</v>
      </c>
    </row>
    <row r="72" spans="2:24" x14ac:dyDescent="0.25">
      <c r="B72">
        <v>68</v>
      </c>
      <c r="C72" s="67"/>
      <c r="D72" s="11">
        <f>ave_other_primary_care_2014+('2014 inpatient total'!D72*inpatient_norm_fctr_2014+'2014 outpatient total'!D72*outpatient_norm_fctr_2014+'2014 GP and pharma total'!D72)/'2014 population'!D72</f>
        <v>3649.6684773728166</v>
      </c>
      <c r="E72" s="11">
        <f>ave_other_primary_care_2014+('2014 inpatient total'!E72*inpatient_norm_fctr_2014+'2014 outpatient total'!E72*outpatient_norm_fctr_2014+'2014 GP and pharma total'!E72)/'2014 population'!E72</f>
        <v>3285.2015255104602</v>
      </c>
      <c r="F72" s="11">
        <f>ave_other_primary_care_2014+('2014 inpatient total'!F72*inpatient_norm_fctr_2014+'2014 outpatient total'!F72*outpatient_norm_fctr_2014+'2014 GP and pharma total'!F72)/'2014 population'!F72</f>
        <v>3023.2723174627477</v>
      </c>
      <c r="G72" s="11">
        <f>ave_other_primary_care_2014+('2014 inpatient total'!G72*inpatient_norm_fctr_2014+'2014 outpatient total'!G72*outpatient_norm_fctr_2014+'2014 GP and pharma total'!G72)/'2014 population'!G72</f>
        <v>2871.4092299969193</v>
      </c>
      <c r="H72" s="11">
        <f>ave_other_primary_care_2014+('2014 inpatient total'!H72*inpatient_norm_fctr_2014+'2014 outpatient total'!H72*outpatient_norm_fctr_2014+'2014 GP and pharma total'!H72)/'2014 population'!H72</f>
        <v>2726.1295303704164</v>
      </c>
      <c r="I72" s="96">
        <f>(D72*'2014 population'!D72+'2014 overall results'!E72*'2014 population'!E72+'2014 overall results'!F72*'2014 population'!F72+'2014 overall results'!G72*'2014 population'!G72+'2014 overall results'!H72*'2014 population'!H72)/SUM('2014 population'!D72:H72)</f>
        <v>3051.2312117817087</v>
      </c>
      <c r="J72" s="11">
        <f>ave_other_primary_care_2014+('2014 inpatient total'!J72*inpatient_norm_fctr_2014+'2014 outpatient total'!J72*outpatient_norm_fctr_2014+'2014 GP and pharma total'!J72)/'2014 population'!J72</f>
        <v>4021.5315527773141</v>
      </c>
      <c r="K72" s="11">
        <f>ave_other_primary_care_2014+('2014 inpatient total'!K72*inpatient_norm_fctr_2014+'2014 outpatient total'!K72*outpatient_norm_fctr_2014+'2014 GP and pharma total'!K72)/'2014 population'!K72</f>
        <v>3552.6404585798082</v>
      </c>
      <c r="L72" s="11">
        <f>ave_other_primary_care_2014+('2014 inpatient total'!L72*inpatient_norm_fctr_2014+'2014 outpatient total'!L72*outpatient_norm_fctr_2014+'2014 GP and pharma total'!L72)/'2014 population'!L72</f>
        <v>3175.5953985292363</v>
      </c>
      <c r="M72" s="11">
        <f>ave_other_primary_care_2014+('2014 inpatient total'!M72*inpatient_norm_fctr_2014+'2014 outpatient total'!M72*outpatient_norm_fctr_2014+'2014 GP and pharma total'!M72)/'2014 population'!M72</f>
        <v>3108.7143211584189</v>
      </c>
      <c r="N72" s="11">
        <f>ave_other_primary_care_2014+('2014 inpatient total'!N72*inpatient_norm_fctr_2014+'2014 outpatient total'!N72*outpatient_norm_fctr_2014+'2014 GP and pharma total'!N72)/'2014 population'!N72</f>
        <v>2918.3055828360402</v>
      </c>
      <c r="O72" s="96">
        <f>(J72*'2014 population'!J72+'2014 overall results'!K72*'2014 population'!K72+'2014 overall results'!L72*'2014 population'!L72+'2014 overall results'!M72*'2014 population'!M72+'2014 overall results'!N72*'2014 population'!N72)/SUM('2014 population'!J72:N72)</f>
        <v>3285.3505426257234</v>
      </c>
      <c r="P72" s="2">
        <f>(D72*'2014 population'!D72+'2014 overall results'!J72*'2014 population'!J72)/('2014 population'!D72+'2014 population'!J72)</f>
        <v>3831.4751067384059</v>
      </c>
      <c r="Q72" s="2">
        <f>(E72*'2014 population'!E72+'2014 overall results'!K72*'2014 population'!K72)/('2014 population'!E72+'2014 population'!K72)</f>
        <v>3414.4722465880409</v>
      </c>
      <c r="R72" s="2">
        <f>(F72*'2014 population'!F72+'2014 overall results'!L72*'2014 population'!L72)/('2014 population'!F72+'2014 population'!L72)</f>
        <v>3096.9897505875751</v>
      </c>
      <c r="S72" s="2">
        <f>(G72*'2014 population'!G72+'2014 overall results'!M72*'2014 population'!M72)/('2014 population'!G72+'2014 population'!M72)</f>
        <v>2986.7308953751308</v>
      </c>
      <c r="T72" s="2">
        <f>(H72*'2014 population'!H72+'2014 overall results'!N72*'2014 population'!N72)/('2014 population'!H72+'2014 population'!N72)</f>
        <v>2819.1548868814812</v>
      </c>
      <c r="U72" s="56">
        <f>(I72*SUM('2014 population'!D72:H72)+'2014 overall results'!O72*SUM('2014 population'!J72:N72))/SUM('2014 population'!D72:N72)</f>
        <v>3164.7902104232639</v>
      </c>
      <c r="W72" s="99">
        <f>H72*SUM('2014 population'!D72:H72)+'2014 overall results'!N72*SUM('2014 population'!J72:N72)</f>
        <v>1499848742.4402306</v>
      </c>
      <c r="X72" s="1">
        <f>U72*SUM('2014 population'!D72:N72)</f>
        <v>1683620920.09202</v>
      </c>
    </row>
    <row r="73" spans="2:24" x14ac:dyDescent="0.25">
      <c r="B73">
        <v>69</v>
      </c>
      <c r="C73" s="67"/>
      <c r="D73" s="11">
        <f>ave_other_primary_care_2014+('2014 inpatient total'!D73*inpatient_norm_fctr_2014+'2014 outpatient total'!D73*outpatient_norm_fctr_2014+'2014 GP and pharma total'!D73)/'2014 population'!D73</f>
        <v>3831.8364966672957</v>
      </c>
      <c r="E73" s="11">
        <f>ave_other_primary_care_2014+('2014 inpatient total'!E73*inpatient_norm_fctr_2014+'2014 outpatient total'!E73*outpatient_norm_fctr_2014+'2014 GP and pharma total'!E73)/'2014 population'!E73</f>
        <v>3530.0096926707438</v>
      </c>
      <c r="F73" s="11">
        <f>ave_other_primary_care_2014+('2014 inpatient total'!F73*inpatient_norm_fctr_2014+'2014 outpatient total'!F73*outpatient_norm_fctr_2014+'2014 GP and pharma total'!F73)/'2014 population'!F73</f>
        <v>3227.066833295557</v>
      </c>
      <c r="G73" s="11">
        <f>ave_other_primary_care_2014+('2014 inpatient total'!G73*inpatient_norm_fctr_2014+'2014 outpatient total'!G73*outpatient_norm_fctr_2014+'2014 GP and pharma total'!G73)/'2014 population'!G73</f>
        <v>3029.938829353709</v>
      </c>
      <c r="H73" s="11">
        <f>ave_other_primary_care_2014+('2014 inpatient total'!H73*inpatient_norm_fctr_2014+'2014 outpatient total'!H73*outpatient_norm_fctr_2014+'2014 GP and pharma total'!H73)/'2014 population'!H73</f>
        <v>2993.9243612171927</v>
      </c>
      <c r="I73" s="96">
        <f>(D73*'2014 population'!D73+'2014 overall results'!E73*'2014 population'!E73+'2014 overall results'!F73*'2014 population'!F73+'2014 overall results'!G73*'2014 population'!G73+'2014 overall results'!H73*'2014 population'!H73)/SUM('2014 population'!D73:H73)</f>
        <v>3262.2415515389807</v>
      </c>
      <c r="J73" s="11">
        <f>ave_other_primary_care_2014+('2014 inpatient total'!J73*inpatient_norm_fctr_2014+'2014 outpatient total'!J73*outpatient_norm_fctr_2014+'2014 GP and pharma total'!J73)/'2014 population'!J73</f>
        <v>4212.3282216904636</v>
      </c>
      <c r="K73" s="11">
        <f>ave_other_primary_care_2014+('2014 inpatient total'!K73*inpatient_norm_fctr_2014+'2014 outpatient total'!K73*outpatient_norm_fctr_2014+'2014 GP and pharma total'!K73)/'2014 population'!K73</f>
        <v>3944.4683836487902</v>
      </c>
      <c r="L73" s="11">
        <f>ave_other_primary_care_2014+('2014 inpatient total'!L73*inpatient_norm_fctr_2014+'2014 outpatient total'!L73*outpatient_norm_fctr_2014+'2014 GP and pharma total'!L73)/'2014 population'!L73</f>
        <v>3494.5582551007396</v>
      </c>
      <c r="M73" s="11">
        <f>ave_other_primary_care_2014+('2014 inpatient total'!M73*inpatient_norm_fctr_2014+'2014 outpatient total'!M73*outpatient_norm_fctr_2014+'2014 GP and pharma total'!M73)/'2014 population'!M73</f>
        <v>3349.0847889810552</v>
      </c>
      <c r="N73" s="11">
        <f>ave_other_primary_care_2014+('2014 inpatient total'!N73*inpatient_norm_fctr_2014+'2014 outpatient total'!N73*outpatient_norm_fctr_2014+'2014 GP and pharma total'!N73)/'2014 population'!N73</f>
        <v>3221.7491165667248</v>
      </c>
      <c r="O73" s="96">
        <f>(J73*'2014 population'!J73+'2014 overall results'!K73*'2014 population'!K73+'2014 overall results'!L73*'2014 population'!L73+'2014 overall results'!M73*'2014 population'!M73+'2014 overall results'!N73*'2014 population'!N73)/SUM('2014 population'!J73:N73)</f>
        <v>3573.2914174463917</v>
      </c>
      <c r="P73" s="2">
        <f>(D73*'2014 population'!D73+'2014 overall results'!J73*'2014 population'!J73)/('2014 population'!D73+'2014 population'!J73)</f>
        <v>4015.7746406450901</v>
      </c>
      <c r="Q73" s="2">
        <f>(E73*'2014 population'!E73+'2014 overall results'!K73*'2014 population'!K73)/('2014 population'!E73+'2014 population'!K73)</f>
        <v>3729.9017979748505</v>
      </c>
      <c r="R73" s="2">
        <f>(F73*'2014 population'!F73+'2014 overall results'!L73*'2014 population'!L73)/('2014 population'!F73+'2014 population'!L73)</f>
        <v>3356.2272527742057</v>
      </c>
      <c r="S73" s="2">
        <f>(G73*'2014 population'!G73+'2014 overall results'!M73*'2014 population'!M73)/('2014 population'!G73+'2014 population'!M73)</f>
        <v>3184.9410605061516</v>
      </c>
      <c r="T73" s="2">
        <f>(H73*'2014 population'!H73+'2014 overall results'!N73*'2014 population'!N73)/('2014 population'!H73+'2014 population'!N73)</f>
        <v>3103.6644254552361</v>
      </c>
      <c r="U73" s="56">
        <f>(I73*SUM('2014 population'!D73:H73)+'2014 overall results'!O73*SUM('2014 population'!J73:N73))/SUM('2014 population'!D73:N73)</f>
        <v>3412.5463527853162</v>
      </c>
      <c r="W73" s="99">
        <f>H73*SUM('2014 population'!D73:H73)+'2014 overall results'!N73*SUM('2014 population'!J73:N73)</f>
        <v>1600345457.2850819</v>
      </c>
      <c r="X73" s="1">
        <f>U73*SUM('2014 population'!D73:N73)</f>
        <v>1759416760.7445838</v>
      </c>
    </row>
    <row r="74" spans="2:24" x14ac:dyDescent="0.25">
      <c r="B74">
        <v>70</v>
      </c>
      <c r="C74" s="67"/>
      <c r="D74" s="11">
        <f>ave_other_primary_care_2014+('2014 inpatient total'!D74*inpatient_norm_fctr_2014+'2014 outpatient total'!D74*outpatient_norm_fctr_2014+'2014 GP and pharma total'!D74)/'2014 population'!D74</f>
        <v>3809.3597378551276</v>
      </c>
      <c r="E74" s="11">
        <f>ave_other_primary_care_2014+('2014 inpatient total'!E74*inpatient_norm_fctr_2014+'2014 outpatient total'!E74*outpatient_norm_fctr_2014+'2014 GP and pharma total'!E74)/'2014 population'!E74</f>
        <v>3546.7257070636638</v>
      </c>
      <c r="F74" s="11">
        <f>ave_other_primary_care_2014+('2014 inpatient total'!F74*inpatient_norm_fctr_2014+'2014 outpatient total'!F74*outpatient_norm_fctr_2014+'2014 GP and pharma total'!F74)/'2014 population'!F74</f>
        <v>3265.8592162042514</v>
      </c>
      <c r="G74" s="11">
        <f>ave_other_primary_care_2014+('2014 inpatient total'!G74*inpatient_norm_fctr_2014+'2014 outpatient total'!G74*outpatient_norm_fctr_2014+'2014 GP and pharma total'!G74)/'2014 population'!G74</f>
        <v>3104.5236210900721</v>
      </c>
      <c r="H74" s="11">
        <f>ave_other_primary_care_2014+('2014 inpatient total'!H74*inpatient_norm_fctr_2014+'2014 outpatient total'!H74*outpatient_norm_fctr_2014+'2014 GP and pharma total'!H74)/'2014 population'!H74</f>
        <v>2915.9758216285245</v>
      </c>
      <c r="I74" s="96">
        <f>(D74*'2014 population'!D74+'2014 overall results'!E74*'2014 population'!E74+'2014 overall results'!F74*'2014 population'!F74+'2014 overall results'!G74*'2014 population'!G74+'2014 overall results'!H74*'2014 population'!H74)/SUM('2014 population'!D74:H74)</f>
        <v>3266.8724101706312</v>
      </c>
      <c r="J74" s="11">
        <f>ave_other_primary_care_2014+('2014 inpatient total'!J74*inpatient_norm_fctr_2014+'2014 outpatient total'!J74*outpatient_norm_fctr_2014+'2014 GP and pharma total'!J74)/'2014 population'!J74</f>
        <v>4216.3603014250684</v>
      </c>
      <c r="K74" s="11">
        <f>ave_other_primary_care_2014+('2014 inpatient total'!K74*inpatient_norm_fctr_2014+'2014 outpatient total'!K74*outpatient_norm_fctr_2014+'2014 GP and pharma total'!K74)/'2014 population'!K74</f>
        <v>3802.8666780667268</v>
      </c>
      <c r="L74" s="11">
        <f>ave_other_primary_care_2014+('2014 inpatient total'!L74*inpatient_norm_fctr_2014+'2014 outpatient total'!L74*outpatient_norm_fctr_2014+'2014 GP and pharma total'!L74)/'2014 population'!L74</f>
        <v>3505.6867944602154</v>
      </c>
      <c r="M74" s="11">
        <f>ave_other_primary_care_2014+('2014 inpatient total'!M74*inpatient_norm_fctr_2014+'2014 outpatient total'!M74*outpatient_norm_fctr_2014+'2014 GP and pharma total'!M74)/'2014 population'!M74</f>
        <v>3371.2019458118211</v>
      </c>
      <c r="N74" s="11">
        <f>ave_other_primary_care_2014+('2014 inpatient total'!N74*inpatient_norm_fctr_2014+'2014 outpatient total'!N74*outpatient_norm_fctr_2014+'2014 GP and pharma total'!N74)/'2014 population'!N74</f>
        <v>3196.0728431709645</v>
      </c>
      <c r="O74" s="96">
        <f>(J74*'2014 population'!J74+'2014 overall results'!K74*'2014 population'!K74+'2014 overall results'!L74*'2014 population'!L74+'2014 overall results'!M74*'2014 population'!M74+'2014 overall results'!N74*'2014 population'!N74)/SUM('2014 population'!J74:N74)</f>
        <v>3548.8156845638623</v>
      </c>
      <c r="P74" s="2">
        <f>(D74*'2014 population'!D74+'2014 overall results'!J74*'2014 population'!J74)/('2014 population'!D74+'2014 population'!J74)</f>
        <v>4005.6533458150921</v>
      </c>
      <c r="Q74" s="2">
        <f>(E74*'2014 population'!E74+'2014 overall results'!K74*'2014 population'!K74)/('2014 population'!E74+'2014 population'!K74)</f>
        <v>3670.4651096587027</v>
      </c>
      <c r="R74" s="2">
        <f>(F74*'2014 population'!F74+'2014 overall results'!L74*'2014 population'!L74)/('2014 population'!F74+'2014 population'!L74)</f>
        <v>3381.780415649278</v>
      </c>
      <c r="S74" s="2">
        <f>(G74*'2014 population'!G74+'2014 overall results'!M74*'2014 population'!M74)/('2014 population'!G74+'2014 population'!M74)</f>
        <v>3233.1659571574382</v>
      </c>
      <c r="T74" s="2">
        <f>(H74*'2014 population'!H74+'2014 overall results'!N74*'2014 population'!N74)/('2014 population'!H74+'2014 population'!N74)</f>
        <v>3050.9946066832008</v>
      </c>
      <c r="U74" s="56">
        <f>(I74*SUM('2014 population'!D74:H74)+'2014 overall results'!O74*SUM('2014 population'!J74:N74))/SUM('2014 population'!D74:N74)</f>
        <v>3402.943650562971</v>
      </c>
      <c r="W74" s="99">
        <f>H74*SUM('2014 population'!D74:H74)+'2014 overall results'!N74*SUM('2014 population'!J74:N74)</f>
        <v>1564480251.7819829</v>
      </c>
      <c r="X74" s="1">
        <f>U74*SUM('2014 population'!D74:N74)</f>
        <v>1744859356.8261633</v>
      </c>
    </row>
    <row r="75" spans="2:24" x14ac:dyDescent="0.25">
      <c r="B75">
        <v>71</v>
      </c>
      <c r="C75" s="67"/>
      <c r="D75" s="11">
        <f>ave_other_primary_care_2014+('2014 inpatient total'!D75*inpatient_norm_fctr_2014+'2014 outpatient total'!D75*outpatient_norm_fctr_2014+'2014 GP and pharma total'!D75)/'2014 population'!D75</f>
        <v>3809.1522067074275</v>
      </c>
      <c r="E75" s="11">
        <f>ave_other_primary_care_2014+('2014 inpatient total'!E75*inpatient_norm_fctr_2014+'2014 outpatient total'!E75*outpatient_norm_fctr_2014+'2014 GP and pharma total'!E75)/'2014 population'!E75</f>
        <v>3458.847198963037</v>
      </c>
      <c r="F75" s="11">
        <f>ave_other_primary_care_2014+('2014 inpatient total'!F75*inpatient_norm_fctr_2014+'2014 outpatient total'!F75*outpatient_norm_fctr_2014+'2014 GP and pharma total'!F75)/'2014 population'!F75</f>
        <v>3111.0500046730799</v>
      </c>
      <c r="G75" s="11">
        <f>ave_other_primary_care_2014+('2014 inpatient total'!G75*inpatient_norm_fctr_2014+'2014 outpatient total'!G75*outpatient_norm_fctr_2014+'2014 GP and pharma total'!G75)/'2014 population'!G75</f>
        <v>2925.7444145744894</v>
      </c>
      <c r="H75" s="11">
        <f>ave_other_primary_care_2014+('2014 inpatient total'!H75*inpatient_norm_fctr_2014+'2014 outpatient total'!H75*outpatient_norm_fctr_2014+'2014 GP and pharma total'!H75)/'2014 population'!H75</f>
        <v>2741.4295475374915</v>
      </c>
      <c r="I75" s="96">
        <f>(D75*'2014 population'!D75+'2014 overall results'!E75*'2014 population'!E75+'2014 overall results'!F75*'2014 population'!F75+'2014 overall results'!G75*'2014 population'!G75+'2014 overall results'!H75*'2014 population'!H75)/SUM('2014 population'!D75:H75)</f>
        <v>3141.2847030884436</v>
      </c>
      <c r="J75" s="11">
        <f>ave_other_primary_care_2014+('2014 inpatient total'!J75*inpatient_norm_fctr_2014+'2014 outpatient total'!J75*outpatient_norm_fctr_2014+'2014 GP and pharma total'!J75)/'2014 population'!J75</f>
        <v>4187.7960843088968</v>
      </c>
      <c r="K75" s="11">
        <f>ave_other_primary_care_2014+('2014 inpatient total'!K75*inpatient_norm_fctr_2014+'2014 outpatient total'!K75*outpatient_norm_fctr_2014+'2014 GP and pharma total'!K75)/'2014 population'!K75</f>
        <v>3785.8586332627779</v>
      </c>
      <c r="L75" s="11">
        <f>ave_other_primary_care_2014+('2014 inpatient total'!L75*inpatient_norm_fctr_2014+'2014 outpatient total'!L75*outpatient_norm_fctr_2014+'2014 GP and pharma total'!L75)/'2014 population'!L75</f>
        <v>3419.2134335503197</v>
      </c>
      <c r="M75" s="11">
        <f>ave_other_primary_care_2014+('2014 inpatient total'!M75*inpatient_norm_fctr_2014+'2014 outpatient total'!M75*outpatient_norm_fctr_2014+'2014 GP and pharma total'!M75)/'2014 population'!M75</f>
        <v>3204.6047699190935</v>
      </c>
      <c r="N75" s="11">
        <f>ave_other_primary_care_2014+('2014 inpatient total'!N75*inpatient_norm_fctr_2014+'2014 outpatient total'!N75*outpatient_norm_fctr_2014+'2014 GP and pharma total'!N75)/'2014 population'!N75</f>
        <v>3042.6987590055883</v>
      </c>
      <c r="O75" s="96">
        <f>(J75*'2014 population'!J75+'2014 overall results'!K75*'2014 population'!K75+'2014 overall results'!L75*'2014 population'!L75+'2014 overall results'!M75*'2014 population'!M75+'2014 overall results'!N75*'2014 population'!N75)/SUM('2014 population'!J75:N75)</f>
        <v>3452.7567843859752</v>
      </c>
      <c r="P75" s="2">
        <f>(D75*'2014 population'!D75+'2014 overall results'!J75*'2014 population'!J75)/('2014 population'!D75+'2014 population'!J75)</f>
        <v>3988.4638665514894</v>
      </c>
      <c r="Q75" s="2">
        <f>(E75*'2014 population'!E75+'2014 overall results'!K75*'2014 population'!K75)/('2014 population'!E75+'2014 population'!K75)</f>
        <v>3615.4554159920822</v>
      </c>
      <c r="R75" s="2">
        <f>(F75*'2014 population'!F75+'2014 overall results'!L75*'2014 population'!L75)/('2014 population'!F75+'2014 population'!L75)</f>
        <v>3259.8954506184436</v>
      </c>
      <c r="S75" s="2">
        <f>(G75*'2014 population'!G75+'2014 overall results'!M75*'2014 population'!M75)/('2014 population'!G75+'2014 population'!M75)</f>
        <v>3059.1952191852529</v>
      </c>
      <c r="T75" s="2">
        <f>(H75*'2014 population'!H75+'2014 overall results'!N75*'2014 population'!N75)/('2014 population'!H75+'2014 population'!N75)</f>
        <v>2885.2555075713631</v>
      </c>
      <c r="U75" s="56">
        <f>(I75*SUM('2014 population'!D75:H75)+'2014 overall results'!O75*SUM('2014 population'!J75:N75))/SUM('2014 population'!D75:N75)</f>
        <v>3290.3512567231487</v>
      </c>
      <c r="W75" s="99">
        <f>H75*SUM('2014 population'!D75:H75)+'2014 overall results'!N75*SUM('2014 population'!J75:N75)</f>
        <v>1372879505.9177094</v>
      </c>
      <c r="X75" s="1">
        <f>U75*SUM('2014 population'!D75:N75)</f>
        <v>1565440546.3574023</v>
      </c>
    </row>
    <row r="76" spans="2:24" x14ac:dyDescent="0.25">
      <c r="B76">
        <v>72</v>
      </c>
      <c r="C76" s="67"/>
      <c r="D76" s="11">
        <f>ave_other_primary_care_2014+('2014 inpatient total'!D76*inpatient_norm_fctr_2014+'2014 outpatient total'!D76*outpatient_norm_fctr_2014+'2014 GP and pharma total'!D76)/'2014 population'!D76</f>
        <v>4023.9518386277532</v>
      </c>
      <c r="E76" s="11">
        <f>ave_other_primary_care_2014+('2014 inpatient total'!E76*inpatient_norm_fctr_2014+'2014 outpatient total'!E76*outpatient_norm_fctr_2014+'2014 GP and pharma total'!E76)/'2014 population'!E76</f>
        <v>3632.0123418285407</v>
      </c>
      <c r="F76" s="11">
        <f>ave_other_primary_care_2014+('2014 inpatient total'!F76*inpatient_norm_fctr_2014+'2014 outpatient total'!F76*outpatient_norm_fctr_2014+'2014 GP and pharma total'!F76)/'2014 population'!F76</f>
        <v>3402.4057288988738</v>
      </c>
      <c r="G76" s="11">
        <f>ave_other_primary_care_2014+('2014 inpatient total'!G76*inpatient_norm_fctr_2014+'2014 outpatient total'!G76*outpatient_norm_fctr_2014+'2014 GP and pharma total'!G76)/'2014 population'!G76</f>
        <v>3116.3080647289144</v>
      </c>
      <c r="H76" s="11">
        <f>ave_other_primary_care_2014+('2014 inpatient total'!H76*inpatient_norm_fctr_2014+'2014 outpatient total'!H76*outpatient_norm_fctr_2014+'2014 GP and pharma total'!H76)/'2014 population'!H76</f>
        <v>2942.7559060312947</v>
      </c>
      <c r="I76" s="96">
        <f>(D76*'2014 population'!D76+'2014 overall results'!E76*'2014 population'!E76+'2014 overall results'!F76*'2014 population'!F76+'2014 overall results'!G76*'2014 population'!G76+'2014 overall results'!H76*'2014 population'!H76)/SUM('2014 population'!D76:H76)</f>
        <v>3364.860231232321</v>
      </c>
      <c r="J76" s="11">
        <f>ave_other_primary_care_2014+('2014 inpatient total'!J76*inpatient_norm_fctr_2014+'2014 outpatient total'!J76*outpatient_norm_fctr_2014+'2014 GP and pharma total'!J76)/'2014 population'!J76</f>
        <v>4454.2464314757526</v>
      </c>
      <c r="K76" s="11">
        <f>ave_other_primary_care_2014+('2014 inpatient total'!K76*inpatient_norm_fctr_2014+'2014 outpatient total'!K76*outpatient_norm_fctr_2014+'2014 GP and pharma total'!K76)/'2014 population'!K76</f>
        <v>4032.5377922670409</v>
      </c>
      <c r="L76" s="11">
        <f>ave_other_primary_care_2014+('2014 inpatient total'!L76*inpatient_norm_fctr_2014+'2014 outpatient total'!L76*outpatient_norm_fctr_2014+'2014 GP and pharma total'!L76)/'2014 population'!L76</f>
        <v>3654.9903665355992</v>
      </c>
      <c r="M76" s="11">
        <f>ave_other_primary_care_2014+('2014 inpatient total'!M76*inpatient_norm_fctr_2014+'2014 outpatient total'!M76*outpatient_norm_fctr_2014+'2014 GP and pharma total'!M76)/'2014 population'!M76</f>
        <v>3442.2529979046999</v>
      </c>
      <c r="N76" s="11">
        <f>ave_other_primary_care_2014+('2014 inpatient total'!N76*inpatient_norm_fctr_2014+'2014 outpatient total'!N76*outpatient_norm_fctr_2014+'2014 GP and pharma total'!N76)/'2014 population'!N76</f>
        <v>3276.3842740646724</v>
      </c>
      <c r="O76" s="96">
        <f>(J76*'2014 population'!J76+'2014 overall results'!K76*'2014 population'!K76+'2014 overall results'!L76*'2014 population'!L76+'2014 overall results'!M76*'2014 population'!M76+'2014 overall results'!N76*'2014 population'!N76)/SUM('2014 population'!J76:N76)</f>
        <v>3701.8840743232549</v>
      </c>
      <c r="P76" s="2">
        <f>(D76*'2014 population'!D76+'2014 overall results'!J76*'2014 population'!J76)/('2014 population'!D76+'2014 population'!J76)</f>
        <v>4226.9526728456376</v>
      </c>
      <c r="Q76" s="2">
        <f>(E76*'2014 population'!E76+'2014 overall results'!K76*'2014 population'!K76)/('2014 population'!E76+'2014 population'!K76)</f>
        <v>3819.8542814114257</v>
      </c>
      <c r="R76" s="2">
        <f>(F76*'2014 population'!F76+'2014 overall results'!L76*'2014 population'!L76)/('2014 population'!F76+'2014 population'!L76)</f>
        <v>3522.9011824270838</v>
      </c>
      <c r="S76" s="2">
        <f>(G76*'2014 population'!G76+'2014 overall results'!M76*'2014 population'!M76)/('2014 population'!G76+'2014 population'!M76)</f>
        <v>3271.3468448463746</v>
      </c>
      <c r="T76" s="2">
        <f>(H76*'2014 population'!H76+'2014 overall results'!N76*'2014 population'!N76)/('2014 population'!H76+'2014 population'!N76)</f>
        <v>3101.8617139199418</v>
      </c>
      <c r="U76" s="56">
        <f>(I76*SUM('2014 population'!D76:H76)+'2014 overall results'!O76*SUM('2014 population'!J76:N76))/SUM('2014 population'!D76:N76)</f>
        <v>3524.7746341766388</v>
      </c>
      <c r="W76" s="99">
        <f>H76*SUM('2014 population'!D76:H76)+'2014 overall results'!N76*SUM('2014 population'!J76:N76)</f>
        <v>1313537348.7014699</v>
      </c>
      <c r="X76" s="1">
        <f>U76*SUM('2014 population'!D76:N76)</f>
        <v>1493013465.220638</v>
      </c>
    </row>
    <row r="77" spans="2:24" x14ac:dyDescent="0.25">
      <c r="B77">
        <v>73</v>
      </c>
      <c r="C77" s="67"/>
      <c r="D77" s="11">
        <f>ave_other_primary_care_2014+('2014 inpatient total'!D77*inpatient_norm_fctr_2014+'2014 outpatient total'!D77*outpatient_norm_fctr_2014+'2014 GP and pharma total'!D77)/'2014 population'!D77</f>
        <v>4094.1861311704934</v>
      </c>
      <c r="E77" s="11">
        <f>ave_other_primary_care_2014+('2014 inpatient total'!E77*inpatient_norm_fctr_2014+'2014 outpatient total'!E77*outpatient_norm_fctr_2014+'2014 GP and pharma total'!E77)/'2014 population'!E77</f>
        <v>3788.5533609400422</v>
      </c>
      <c r="F77" s="11">
        <f>ave_other_primary_care_2014+('2014 inpatient total'!F77*inpatient_norm_fctr_2014+'2014 outpatient total'!F77*outpatient_norm_fctr_2014+'2014 GP and pharma total'!F77)/'2014 population'!F77</f>
        <v>3435.5779956778465</v>
      </c>
      <c r="G77" s="11">
        <f>ave_other_primary_care_2014+('2014 inpatient total'!G77*inpatient_norm_fctr_2014+'2014 outpatient total'!G77*outpatient_norm_fctr_2014+'2014 GP and pharma total'!G77)/'2014 population'!G77</f>
        <v>3310.8330063045701</v>
      </c>
      <c r="H77" s="11">
        <f>ave_other_primary_care_2014+('2014 inpatient total'!H77*inpatient_norm_fctr_2014+'2014 outpatient total'!H77*outpatient_norm_fctr_2014+'2014 GP and pharma total'!H77)/'2014 population'!H77</f>
        <v>3145.1278121670771</v>
      </c>
      <c r="I77" s="96">
        <f>(D77*'2014 population'!D77+'2014 overall results'!E77*'2014 population'!E77+'2014 overall results'!F77*'2014 population'!F77+'2014 overall results'!G77*'2014 population'!G77+'2014 overall results'!H77*'2014 population'!H77)/SUM('2014 population'!D77:H77)</f>
        <v>3506.0495429853709</v>
      </c>
      <c r="J77" s="11">
        <f>ave_other_primary_care_2014+('2014 inpatient total'!J77*inpatient_norm_fctr_2014+'2014 outpatient total'!J77*outpatient_norm_fctr_2014+'2014 GP and pharma total'!J77)/'2014 population'!J77</f>
        <v>4613.1472889919232</v>
      </c>
      <c r="K77" s="11">
        <f>ave_other_primary_care_2014+('2014 inpatient total'!K77*inpatient_norm_fctr_2014+'2014 outpatient total'!K77*outpatient_norm_fctr_2014+'2014 GP and pharma total'!K77)/'2014 population'!K77</f>
        <v>4193.0357371278396</v>
      </c>
      <c r="L77" s="11">
        <f>ave_other_primary_care_2014+('2014 inpatient total'!L77*inpatient_norm_fctr_2014+'2014 outpatient total'!L77*outpatient_norm_fctr_2014+'2014 GP and pharma total'!L77)/'2014 population'!L77</f>
        <v>3871.2382495388288</v>
      </c>
      <c r="M77" s="11">
        <f>ave_other_primary_care_2014+('2014 inpatient total'!M77*inpatient_norm_fctr_2014+'2014 outpatient total'!M77*outpatient_norm_fctr_2014+'2014 GP and pharma total'!M77)/'2014 population'!M77</f>
        <v>3727.7206034160213</v>
      </c>
      <c r="N77" s="11">
        <f>ave_other_primary_care_2014+('2014 inpatient total'!N77*inpatient_norm_fctr_2014+'2014 outpatient total'!N77*outpatient_norm_fctr_2014+'2014 GP and pharma total'!N77)/'2014 population'!N77</f>
        <v>3564.0190705959485</v>
      </c>
      <c r="O77" s="96">
        <f>(J77*'2014 population'!J77+'2014 overall results'!K77*'2014 population'!K77+'2014 overall results'!L77*'2014 population'!L77+'2014 overall results'!M77*'2014 population'!M77+'2014 overall results'!N77*'2014 population'!N77)/SUM('2014 population'!J77:N77)</f>
        <v>3938.5704461399673</v>
      </c>
      <c r="P77" s="2">
        <f>(D77*'2014 population'!D77+'2014 overall results'!J77*'2014 population'!J77)/('2014 population'!D77+'2014 population'!J77)</f>
        <v>4336.4998859505913</v>
      </c>
      <c r="Q77" s="2">
        <f>(E77*'2014 population'!E77+'2014 overall results'!K77*'2014 population'!K77)/('2014 population'!E77+'2014 population'!K77)</f>
        <v>3977.7901267396546</v>
      </c>
      <c r="R77" s="2">
        <f>(F77*'2014 population'!F77+'2014 overall results'!L77*'2014 population'!L77)/('2014 population'!F77+'2014 population'!L77)</f>
        <v>3642.275957128863</v>
      </c>
      <c r="S77" s="2">
        <f>(G77*'2014 population'!G77+'2014 overall results'!M77*'2014 population'!M77)/('2014 population'!G77+'2014 population'!M77)</f>
        <v>3507.7010308464319</v>
      </c>
      <c r="T77" s="2">
        <f>(H77*'2014 population'!H77+'2014 overall results'!N77*'2014 population'!N77)/('2014 population'!H77+'2014 population'!N77)</f>
        <v>3341.9354370494675</v>
      </c>
      <c r="U77" s="56">
        <f>(I77*SUM('2014 population'!D77:H77)+'2014 overall results'!O77*SUM('2014 population'!J77:N77))/SUM('2014 population'!D77:N77)</f>
        <v>3709.5754800379887</v>
      </c>
      <c r="W77" s="99">
        <f>H77*SUM('2014 population'!D77:H77)+'2014 overall results'!N77*SUM('2014 population'!J77:N77)</f>
        <v>1271224409.2453842</v>
      </c>
      <c r="X77" s="1">
        <f>U77*SUM('2014 population'!D77:N77)</f>
        <v>1410940743.4079289</v>
      </c>
    </row>
    <row r="78" spans="2:24" x14ac:dyDescent="0.25">
      <c r="B78">
        <v>74</v>
      </c>
      <c r="C78" s="67"/>
      <c r="D78" s="11">
        <f>ave_other_primary_care_2014+('2014 inpatient total'!D78*inpatient_norm_fctr_2014+'2014 outpatient total'!D78*outpatient_norm_fctr_2014+'2014 GP and pharma total'!D78)/'2014 population'!D78</f>
        <v>4306.6499955911777</v>
      </c>
      <c r="E78" s="11">
        <f>ave_other_primary_care_2014+('2014 inpatient total'!E78*inpatient_norm_fctr_2014+'2014 outpatient total'!E78*outpatient_norm_fctr_2014+'2014 GP and pharma total'!E78)/'2014 population'!E78</f>
        <v>3902.2062051884486</v>
      </c>
      <c r="F78" s="11">
        <f>ave_other_primary_care_2014+('2014 inpatient total'!F78*inpatient_norm_fctr_2014+'2014 outpatient total'!F78*outpatient_norm_fctr_2014+'2014 GP and pharma total'!F78)/'2014 population'!F78</f>
        <v>3565.3963197665871</v>
      </c>
      <c r="G78" s="11">
        <f>ave_other_primary_care_2014+('2014 inpatient total'!G78*inpatient_norm_fctr_2014+'2014 outpatient total'!G78*outpatient_norm_fctr_2014+'2014 GP and pharma total'!G78)/'2014 population'!G78</f>
        <v>3400.856207516405</v>
      </c>
      <c r="H78" s="11">
        <f>ave_other_primary_care_2014+('2014 inpatient total'!H78*inpatient_norm_fctr_2014+'2014 outpatient total'!H78*outpatient_norm_fctr_2014+'2014 GP and pharma total'!H78)/'2014 population'!H78</f>
        <v>3255.9305955541336</v>
      </c>
      <c r="I78" s="96">
        <f>(D78*'2014 population'!D78+'2014 overall results'!E78*'2014 population'!E78+'2014 overall results'!F78*'2014 population'!F78+'2014 overall results'!G78*'2014 population'!G78+'2014 overall results'!H78*'2014 population'!H78)/SUM('2014 population'!D78:H78)</f>
        <v>3632.4606203832845</v>
      </c>
      <c r="J78" s="11">
        <f>ave_other_primary_care_2014+('2014 inpatient total'!J78*inpatient_norm_fctr_2014+'2014 outpatient total'!J78*outpatient_norm_fctr_2014+'2014 GP and pharma total'!J78)/'2014 population'!J78</f>
        <v>4811.9224139329135</v>
      </c>
      <c r="K78" s="11">
        <f>ave_other_primary_care_2014+('2014 inpatient total'!K78*inpatient_norm_fctr_2014+'2014 outpatient total'!K78*outpatient_norm_fctr_2014+'2014 GP and pharma total'!K78)/'2014 population'!K78</f>
        <v>4433.2535620248173</v>
      </c>
      <c r="L78" s="11">
        <f>ave_other_primary_care_2014+('2014 inpatient total'!L78*inpatient_norm_fctr_2014+'2014 outpatient total'!L78*outpatient_norm_fctr_2014+'2014 GP and pharma total'!L78)/'2014 population'!L78</f>
        <v>4029.7628159615547</v>
      </c>
      <c r="M78" s="11">
        <f>ave_other_primary_care_2014+('2014 inpatient total'!M78*inpatient_norm_fctr_2014+'2014 outpatient total'!M78*outpatient_norm_fctr_2014+'2014 GP and pharma total'!M78)/'2014 population'!M78</f>
        <v>3944.4466094814438</v>
      </c>
      <c r="N78" s="11">
        <f>ave_other_primary_care_2014+('2014 inpatient total'!N78*inpatient_norm_fctr_2014+'2014 outpatient total'!N78*outpatient_norm_fctr_2014+'2014 GP and pharma total'!N78)/'2014 population'!N78</f>
        <v>3798.1873297343163</v>
      </c>
      <c r="O78" s="96">
        <f>(J78*'2014 population'!J78+'2014 overall results'!K78*'2014 population'!K78+'2014 overall results'!L78*'2014 population'!L78+'2014 overall results'!M78*'2014 population'!M78+'2014 overall results'!N78*'2014 population'!N78)/SUM('2014 population'!J78:N78)</f>
        <v>4145.3171888914821</v>
      </c>
      <c r="P78" s="2">
        <f>(D78*'2014 population'!D78+'2014 overall results'!J78*'2014 population'!J78)/('2014 population'!D78+'2014 population'!J78)</f>
        <v>4540.1853096824443</v>
      </c>
      <c r="Q78" s="2">
        <f>(E78*'2014 population'!E78+'2014 overall results'!K78*'2014 population'!K78)/('2014 population'!E78+'2014 population'!K78)</f>
        <v>4149.3261229945183</v>
      </c>
      <c r="R78" s="2">
        <f>(F78*'2014 population'!F78+'2014 overall results'!L78*'2014 population'!L78)/('2014 population'!F78+'2014 population'!L78)</f>
        <v>3784.9044290329912</v>
      </c>
      <c r="S78" s="2">
        <f>(G78*'2014 population'!G78+'2014 overall results'!M78*'2014 population'!M78)/('2014 population'!G78+'2014 population'!M78)</f>
        <v>3657.939193525166</v>
      </c>
      <c r="T78" s="2">
        <f>(H78*'2014 population'!H78+'2014 overall results'!N78*'2014 population'!N78)/('2014 population'!H78+'2014 population'!N78)</f>
        <v>3511.584274849446</v>
      </c>
      <c r="U78" s="56">
        <f>(I78*SUM('2014 population'!D78:H78)+'2014 overall results'!O78*SUM('2014 population'!J78:N78))/SUM('2014 population'!D78:N78)</f>
        <v>3873.2792328462683</v>
      </c>
      <c r="W78" s="99">
        <f>H78*SUM('2014 population'!D78:H78)+'2014 overall results'!N78*SUM('2014 population'!J78:N78)</f>
        <v>1386553157.9687545</v>
      </c>
      <c r="X78" s="1">
        <f>U78*SUM('2014 population'!D78:N78)</f>
        <v>1529817478.7595921</v>
      </c>
    </row>
    <row r="79" spans="2:24" x14ac:dyDescent="0.25">
      <c r="B79">
        <v>75</v>
      </c>
      <c r="C79" s="67"/>
      <c r="D79" s="11">
        <f>ave_other_primary_care_2014+('2014 inpatient total'!D79*inpatient_norm_fctr_2014+'2014 outpatient total'!D79*outpatient_norm_fctr_2014+'2014 GP and pharma total'!D79)/'2014 population'!D79</f>
        <v>4611.6383045709017</v>
      </c>
      <c r="E79" s="11">
        <f>ave_other_primary_care_2014+('2014 inpatient total'!E79*inpatient_norm_fctr_2014+'2014 outpatient total'!E79*outpatient_norm_fctr_2014+'2014 GP and pharma total'!E79)/'2014 population'!E79</f>
        <v>4181.9171824009291</v>
      </c>
      <c r="F79" s="11">
        <f>ave_other_primary_care_2014+('2014 inpatient total'!F79*inpatient_norm_fctr_2014+'2014 outpatient total'!F79*outpatient_norm_fctr_2014+'2014 GP and pharma total'!F79)/'2014 population'!F79</f>
        <v>3848.5589314139193</v>
      </c>
      <c r="G79" s="11">
        <f>ave_other_primary_care_2014+('2014 inpatient total'!G79*inpatient_norm_fctr_2014+'2014 outpatient total'!G79*outpatient_norm_fctr_2014+'2014 GP and pharma total'!G79)/'2014 population'!G79</f>
        <v>3709.1472592812811</v>
      </c>
      <c r="H79" s="11">
        <f>ave_other_primary_care_2014+('2014 inpatient total'!H79*inpatient_norm_fctr_2014+'2014 outpatient total'!H79*outpatient_norm_fctr_2014+'2014 GP and pharma total'!H79)/'2014 population'!H79</f>
        <v>3565.5441667413975</v>
      </c>
      <c r="I79" s="96">
        <f>(D79*'2014 population'!D79+'2014 overall results'!E79*'2014 population'!E79+'2014 overall results'!F79*'2014 population'!F79+'2014 overall results'!G79*'2014 population'!G79+'2014 overall results'!H79*'2014 population'!H79)/SUM('2014 population'!D79:H79)</f>
        <v>3927.9519797753283</v>
      </c>
      <c r="J79" s="11">
        <f>ave_other_primary_care_2014+('2014 inpatient total'!J79*inpatient_norm_fctr_2014+'2014 outpatient total'!J79*outpatient_norm_fctr_2014+'2014 GP and pharma total'!J79)/'2014 population'!J79</f>
        <v>5285.3617907652188</v>
      </c>
      <c r="K79" s="11">
        <f>ave_other_primary_care_2014+('2014 inpatient total'!K79*inpatient_norm_fctr_2014+'2014 outpatient total'!K79*outpatient_norm_fctr_2014+'2014 GP and pharma total'!K79)/'2014 population'!K79</f>
        <v>4859.4886216948553</v>
      </c>
      <c r="L79" s="11">
        <f>ave_other_primary_care_2014+('2014 inpatient total'!L79*inpatient_norm_fctr_2014+'2014 outpatient total'!L79*outpatient_norm_fctr_2014+'2014 GP and pharma total'!L79)/'2014 population'!L79</f>
        <v>4483.9355298643695</v>
      </c>
      <c r="M79" s="11">
        <f>ave_other_primary_care_2014+('2014 inpatient total'!M79*inpatient_norm_fctr_2014+'2014 outpatient total'!M79*outpatient_norm_fctr_2014+'2014 GP and pharma total'!M79)/'2014 population'!M79</f>
        <v>4174.2887123953833</v>
      </c>
      <c r="N79" s="11">
        <f>ave_other_primary_care_2014+('2014 inpatient total'!N79*inpatient_norm_fctr_2014+'2014 outpatient total'!N79*outpatient_norm_fctr_2014+'2014 GP and pharma total'!N79)/'2014 population'!N79</f>
        <v>4079.4742650946841</v>
      </c>
      <c r="O79" s="96">
        <f>(J79*'2014 population'!J79+'2014 overall results'!K79*'2014 population'!K79+'2014 overall results'!L79*'2014 population'!L79+'2014 overall results'!M79*'2014 population'!M79+'2014 overall results'!N79*'2014 population'!N79)/SUM('2014 population'!J79:N79)</f>
        <v>4501.0992526812097</v>
      </c>
      <c r="P79" s="2">
        <f>(D79*'2014 population'!D79+'2014 overall results'!J79*'2014 population'!J79)/('2014 population'!D79+'2014 population'!J79)</f>
        <v>4918.5449060552892</v>
      </c>
      <c r="Q79" s="2">
        <f>(E79*'2014 population'!E79+'2014 overall results'!K79*'2014 population'!K79)/('2014 population'!E79+'2014 population'!K79)</f>
        <v>4495.5032360351397</v>
      </c>
      <c r="R79" s="2">
        <f>(F79*'2014 population'!F79+'2014 overall results'!L79*'2014 population'!L79)/('2014 population'!F79+'2014 population'!L79)</f>
        <v>4145.6042904507467</v>
      </c>
      <c r="S79" s="2">
        <f>(G79*'2014 population'!G79+'2014 overall results'!M79*'2014 population'!M79)/('2014 population'!G79+'2014 population'!M79)</f>
        <v>3929.6811017329537</v>
      </c>
      <c r="T79" s="2">
        <f>(H79*'2014 population'!H79+'2014 overall results'!N79*'2014 population'!N79)/('2014 population'!H79+'2014 population'!N79)</f>
        <v>3806.2658939494127</v>
      </c>
      <c r="U79" s="56">
        <f>(I79*SUM('2014 population'!D79:H79)+'2014 overall results'!O79*SUM('2014 population'!J79:N79))/SUM('2014 population'!D79:N79)</f>
        <v>4195.3813058900687</v>
      </c>
      <c r="W79" s="99">
        <f>H79*SUM('2014 population'!D79:H79)+'2014 overall results'!N79*SUM('2014 population'!J79:N79)</f>
        <v>1487181273.2058892</v>
      </c>
      <c r="X79" s="1">
        <f>U79*SUM('2014 population'!D79:N79)</f>
        <v>1639613749.6801214</v>
      </c>
    </row>
    <row r="80" spans="2:24" x14ac:dyDescent="0.25">
      <c r="B80">
        <v>76</v>
      </c>
      <c r="C80" s="67"/>
      <c r="D80" s="11">
        <f>ave_other_primary_care_2014+('2014 inpatient total'!D80*inpatient_norm_fctr_2014+'2014 outpatient total'!D80*outpatient_norm_fctr_2014+'2014 GP and pharma total'!D80)/'2014 population'!D80</f>
        <v>4641.8607934243573</v>
      </c>
      <c r="E80" s="11">
        <f>ave_other_primary_care_2014+('2014 inpatient total'!E80*inpatient_norm_fctr_2014+'2014 outpatient total'!E80*outpatient_norm_fctr_2014+'2014 GP and pharma total'!E80)/'2014 population'!E80</f>
        <v>4358.8060902231209</v>
      </c>
      <c r="F80" s="11">
        <f>ave_other_primary_care_2014+('2014 inpatient total'!F80*inpatient_norm_fctr_2014+'2014 outpatient total'!F80*outpatient_norm_fctr_2014+'2014 GP and pharma total'!F80)/'2014 population'!F80</f>
        <v>4072.2305769905724</v>
      </c>
      <c r="G80" s="11">
        <f>ave_other_primary_care_2014+('2014 inpatient total'!G80*inpatient_norm_fctr_2014+'2014 outpatient total'!G80*outpatient_norm_fctr_2014+'2014 GP and pharma total'!G80)/'2014 population'!G80</f>
        <v>3849.9476219556936</v>
      </c>
      <c r="H80" s="11">
        <f>ave_other_primary_care_2014+('2014 inpatient total'!H80*inpatient_norm_fctr_2014+'2014 outpatient total'!H80*outpatient_norm_fctr_2014+'2014 GP and pharma total'!H80)/'2014 population'!H80</f>
        <v>3647.0006849987672</v>
      </c>
      <c r="I80" s="96">
        <f>(D80*'2014 population'!D80+'2014 overall results'!E80*'2014 population'!E80+'2014 overall results'!F80*'2014 population'!F80+'2014 overall results'!G80*'2014 population'!G80+'2014 overall results'!H80*'2014 population'!H80)/SUM('2014 population'!D80:H80)</f>
        <v>4064.2262269134108</v>
      </c>
      <c r="J80" s="11">
        <f>ave_other_primary_care_2014+('2014 inpatient total'!J80*inpatient_norm_fctr_2014+'2014 outpatient total'!J80*outpatient_norm_fctr_2014+'2014 GP and pharma total'!J80)/'2014 population'!J80</f>
        <v>5478.750079925403</v>
      </c>
      <c r="K80" s="11">
        <f>ave_other_primary_care_2014+('2014 inpatient total'!K80*inpatient_norm_fctr_2014+'2014 outpatient total'!K80*outpatient_norm_fctr_2014+'2014 GP and pharma total'!K80)/'2014 population'!K80</f>
        <v>4977.5215869252097</v>
      </c>
      <c r="L80" s="11">
        <f>ave_other_primary_care_2014+('2014 inpatient total'!L80*inpatient_norm_fctr_2014+'2014 outpatient total'!L80*outpatient_norm_fctr_2014+'2014 GP and pharma total'!L80)/'2014 population'!L80</f>
        <v>4552.9828569487454</v>
      </c>
      <c r="M80" s="11">
        <f>ave_other_primary_care_2014+('2014 inpatient total'!M80*inpatient_norm_fctr_2014+'2014 outpatient total'!M80*outpatient_norm_fctr_2014+'2014 GP and pharma total'!M80)/'2014 population'!M80</f>
        <v>4428.0266568630568</v>
      </c>
      <c r="N80" s="11">
        <f>ave_other_primary_care_2014+('2014 inpatient total'!N80*inpatient_norm_fctr_2014+'2014 outpatient total'!N80*outpatient_norm_fctr_2014+'2014 GP and pharma total'!N80)/'2014 population'!N80</f>
        <v>4227.7439962524486</v>
      </c>
      <c r="O80" s="96">
        <f>(J80*'2014 population'!J80+'2014 overall results'!K80*'2014 population'!K80+'2014 overall results'!L80*'2014 population'!L80+'2014 overall results'!M80*'2014 population'!M80+'2014 overall results'!N80*'2014 population'!N80)/SUM('2014 population'!J80:N80)</f>
        <v>4660.4192013163884</v>
      </c>
      <c r="P80" s="2">
        <f>(D80*'2014 population'!D80+'2014 overall results'!J80*'2014 population'!J80)/('2014 population'!D80+'2014 population'!J80)</f>
        <v>5021.2835822521438</v>
      </c>
      <c r="Q80" s="2">
        <f>(E80*'2014 population'!E80+'2014 overall results'!K80*'2014 population'!K80)/('2014 population'!E80+'2014 population'!K80)</f>
        <v>4642.7873564607098</v>
      </c>
      <c r="R80" s="2">
        <f>(F80*'2014 population'!F80+'2014 overall results'!L80*'2014 population'!L80)/('2014 population'!F80+'2014 population'!L80)</f>
        <v>4298.7889056244276</v>
      </c>
      <c r="S80" s="2">
        <f>(G80*'2014 population'!G80+'2014 overall results'!M80*'2014 population'!M80)/('2014 population'!G80+'2014 population'!M80)</f>
        <v>4121.1724049140148</v>
      </c>
      <c r="T80" s="2">
        <f>(H80*'2014 population'!H80+'2014 overall results'!N80*'2014 population'!N80)/('2014 population'!H80+'2014 population'!N80)</f>
        <v>3918.3478764856914</v>
      </c>
      <c r="U80" s="56">
        <f>(I80*SUM('2014 population'!D80:H80)+'2014 overall results'!O80*SUM('2014 population'!J80:N80))/SUM('2014 population'!D80:N80)</f>
        <v>4341.4322795664475</v>
      </c>
      <c r="W80" s="99">
        <f>H80*SUM('2014 population'!D80:H80)+'2014 overall results'!N80*SUM('2014 population'!J80:N80)</f>
        <v>1483204358.7582164</v>
      </c>
      <c r="X80" s="1">
        <f>U80*SUM('2014 population'!D80:N80)</f>
        <v>1643909381.2515128</v>
      </c>
    </row>
    <row r="81" spans="2:24" x14ac:dyDescent="0.25">
      <c r="B81">
        <v>77</v>
      </c>
      <c r="C81" s="67"/>
      <c r="D81" s="11">
        <f>ave_other_primary_care_2014+('2014 inpatient total'!D81*inpatient_norm_fctr_2014+'2014 outpatient total'!D81*outpatient_norm_fctr_2014+'2014 GP and pharma total'!D81)/'2014 population'!D81</f>
        <v>4956.2556361979696</v>
      </c>
      <c r="E81" s="11">
        <f>ave_other_primary_care_2014+('2014 inpatient total'!E81*inpatient_norm_fctr_2014+'2014 outpatient total'!E81*outpatient_norm_fctr_2014+'2014 GP and pharma total'!E81)/'2014 population'!E81</f>
        <v>4442.0619371707471</v>
      </c>
      <c r="F81" s="11">
        <f>ave_other_primary_care_2014+('2014 inpatient total'!F81*inpatient_norm_fctr_2014+'2014 outpatient total'!F81*outpatient_norm_fctr_2014+'2014 GP and pharma total'!F81)/'2014 population'!F81</f>
        <v>4272.7121036492817</v>
      </c>
      <c r="G81" s="11">
        <f>ave_other_primary_care_2014+('2014 inpatient total'!G81*inpatient_norm_fctr_2014+'2014 outpatient total'!G81*outpatient_norm_fctr_2014+'2014 GP and pharma total'!G81)/'2014 population'!G81</f>
        <v>4013.4648910175274</v>
      </c>
      <c r="H81" s="11">
        <f>ave_other_primary_care_2014+('2014 inpatient total'!H81*inpatient_norm_fctr_2014+'2014 outpatient total'!H81*outpatient_norm_fctr_2014+'2014 GP and pharma total'!H81)/'2014 population'!H81</f>
        <v>3793.5260131970836</v>
      </c>
      <c r="I81" s="96">
        <f>(D81*'2014 population'!D81+'2014 overall results'!E81*'2014 population'!E81+'2014 overall results'!F81*'2014 population'!F81+'2014 overall results'!G81*'2014 population'!G81+'2014 overall results'!H81*'2014 population'!H81)/SUM('2014 population'!D81:H81)</f>
        <v>4239.9270214180342</v>
      </c>
      <c r="J81" s="11">
        <f>ave_other_primary_care_2014+('2014 inpatient total'!J81*inpatient_norm_fctr_2014+'2014 outpatient total'!J81*outpatient_norm_fctr_2014+'2014 GP and pharma total'!J81)/'2014 population'!J81</f>
        <v>5746.389157265955</v>
      </c>
      <c r="K81" s="11">
        <f>ave_other_primary_care_2014+('2014 inpatient total'!K81*inpatient_norm_fctr_2014+'2014 outpatient total'!K81*outpatient_norm_fctr_2014+'2014 GP and pharma total'!K81)/'2014 population'!K81</f>
        <v>5351.0163680892747</v>
      </c>
      <c r="L81" s="11">
        <f>ave_other_primary_care_2014+('2014 inpatient total'!L81*inpatient_norm_fctr_2014+'2014 outpatient total'!L81*outpatient_norm_fctr_2014+'2014 GP and pharma total'!L81)/'2014 population'!L81</f>
        <v>4878.7513394512989</v>
      </c>
      <c r="M81" s="11">
        <f>ave_other_primary_care_2014+('2014 inpatient total'!M81*inpatient_norm_fctr_2014+'2014 outpatient total'!M81*outpatient_norm_fctr_2014+'2014 GP and pharma total'!M81)/'2014 population'!M81</f>
        <v>4730.3563991030869</v>
      </c>
      <c r="N81" s="11">
        <f>ave_other_primary_care_2014+('2014 inpatient total'!N81*inpatient_norm_fctr_2014+'2014 outpatient total'!N81*outpatient_norm_fctr_2014+'2014 GP and pharma total'!N81)/'2014 population'!N81</f>
        <v>4599.7735380285112</v>
      </c>
      <c r="O81" s="96">
        <f>(J81*'2014 population'!J81+'2014 overall results'!K81*'2014 population'!K81+'2014 overall results'!L81*'2014 population'!L81+'2014 overall results'!M81*'2014 population'!M81+'2014 overall results'!N81*'2014 population'!N81)/SUM('2014 population'!J81:N81)</f>
        <v>4987.6627534696663</v>
      </c>
      <c r="P81" s="2">
        <f>(D81*'2014 population'!D81+'2014 overall results'!J81*'2014 population'!J81)/('2014 population'!D81+'2014 population'!J81)</f>
        <v>5307.6295585640701</v>
      </c>
      <c r="Q81" s="2">
        <f>(E81*'2014 population'!E81+'2014 overall results'!K81*'2014 population'!K81)/('2014 population'!E81+'2014 population'!K81)</f>
        <v>4854.9842018253785</v>
      </c>
      <c r="R81" s="2">
        <f>(F81*'2014 population'!F81+'2014 overall results'!L81*'2014 population'!L81)/('2014 population'!F81+'2014 population'!L81)</f>
        <v>4553.7676422141321</v>
      </c>
      <c r="S81" s="2">
        <f>(G81*'2014 population'!G81+'2014 overall results'!M81*'2014 population'!M81)/('2014 population'!G81+'2014 population'!M81)</f>
        <v>4347.1629367518326</v>
      </c>
      <c r="T81" s="2">
        <f>(H81*'2014 population'!H81+'2014 overall results'!N81*'2014 population'!N81)/('2014 population'!H81+'2014 population'!N81)</f>
        <v>4168.9052734917523</v>
      </c>
      <c r="U81" s="56">
        <f>(I81*SUM('2014 population'!D81:H81)+'2014 overall results'!O81*SUM('2014 population'!J81:N81))/SUM('2014 population'!D81:N81)</f>
        <v>4583.9054360094888</v>
      </c>
      <c r="W81" s="99">
        <f>H81*SUM('2014 population'!D81:H81)+'2014 overall results'!N81*SUM('2014 population'!J81:N81)</f>
        <v>1490088284.4634538</v>
      </c>
      <c r="X81" s="1">
        <f>U81*SUM('2014 population'!D81:N81)</f>
        <v>1640185539.6802993</v>
      </c>
    </row>
    <row r="82" spans="2:24" x14ac:dyDescent="0.25">
      <c r="B82">
        <v>78</v>
      </c>
      <c r="C82" s="67"/>
      <c r="D82" s="11">
        <f>ave_other_primary_care_2014+('2014 inpatient total'!D82*inpatient_norm_fctr_2014+'2014 outpatient total'!D82*outpatient_norm_fctr_2014+'2014 GP and pharma total'!D82)/'2014 population'!D82</f>
        <v>4794.1080872957373</v>
      </c>
      <c r="E82" s="11">
        <f>ave_other_primary_care_2014+('2014 inpatient total'!E82*inpatient_norm_fctr_2014+'2014 outpatient total'!E82*outpatient_norm_fctr_2014+'2014 GP and pharma total'!E82)/'2014 population'!E82</f>
        <v>4492.2179859173693</v>
      </c>
      <c r="F82" s="11">
        <f>ave_other_primary_care_2014+('2014 inpatient total'!F82*inpatient_norm_fctr_2014+'2014 outpatient total'!F82*outpatient_norm_fctr_2014+'2014 GP and pharma total'!F82)/'2014 population'!F82</f>
        <v>4215.6627149341703</v>
      </c>
      <c r="G82" s="11">
        <f>ave_other_primary_care_2014+('2014 inpatient total'!G82*inpatient_norm_fctr_2014+'2014 outpatient total'!G82*outpatient_norm_fctr_2014+'2014 GP and pharma total'!G82)/'2014 population'!G82</f>
        <v>4035.5156917744989</v>
      </c>
      <c r="H82" s="11">
        <f>ave_other_primary_care_2014+('2014 inpatient total'!H82*inpatient_norm_fctr_2014+'2014 outpatient total'!H82*outpatient_norm_fctr_2014+'2014 GP and pharma total'!H82)/'2014 population'!H82</f>
        <v>3896.7323028844294</v>
      </c>
      <c r="I82" s="96">
        <f>(D82*'2014 population'!D82+'2014 overall results'!E82*'2014 population'!E82+'2014 overall results'!F82*'2014 population'!F82+'2014 overall results'!G82*'2014 population'!G82+'2014 overall results'!H82*'2014 population'!H82)/SUM('2014 population'!D82:H82)</f>
        <v>4241.5539276051222</v>
      </c>
      <c r="J82" s="11">
        <f>ave_other_primary_care_2014+('2014 inpatient total'!J82*inpatient_norm_fctr_2014+'2014 outpatient total'!J82*outpatient_norm_fctr_2014+'2014 GP and pharma total'!J82)/'2014 population'!J82</f>
        <v>5732.8692190155061</v>
      </c>
      <c r="K82" s="11">
        <f>ave_other_primary_care_2014+('2014 inpatient total'!K82*inpatient_norm_fctr_2014+'2014 outpatient total'!K82*outpatient_norm_fctr_2014+'2014 GP and pharma total'!K82)/'2014 population'!K82</f>
        <v>5320.7937136447117</v>
      </c>
      <c r="L82" s="11">
        <f>ave_other_primary_care_2014+('2014 inpatient total'!L82*inpatient_norm_fctr_2014+'2014 outpatient total'!L82*outpatient_norm_fctr_2014+'2014 GP and pharma total'!L82)/'2014 population'!L82</f>
        <v>4911.9570198962219</v>
      </c>
      <c r="M82" s="11">
        <f>ave_other_primary_care_2014+('2014 inpatient total'!M82*inpatient_norm_fctr_2014+'2014 outpatient total'!M82*outpatient_norm_fctr_2014+'2014 GP and pharma total'!M82)/'2014 population'!M82</f>
        <v>4785.6015319303569</v>
      </c>
      <c r="N82" s="11">
        <f>ave_other_primary_care_2014+('2014 inpatient total'!N82*inpatient_norm_fctr_2014+'2014 outpatient total'!N82*outpatient_norm_fctr_2014+'2014 GP and pharma total'!N82)/'2014 population'!N82</f>
        <v>4538.6407009389422</v>
      </c>
      <c r="O82" s="96">
        <f>(J82*'2014 population'!J82+'2014 overall results'!K82*'2014 population'!K82+'2014 overall results'!L82*'2014 population'!L82+'2014 overall results'!M82*'2014 population'!M82+'2014 overall results'!N82*'2014 population'!N82)/SUM('2014 population'!J82:N82)</f>
        <v>4984.6412159898764</v>
      </c>
      <c r="P82" s="2">
        <f>(D82*'2014 population'!D82+'2014 overall results'!J82*'2014 population'!J82)/('2014 population'!D82+'2014 population'!J82)</f>
        <v>5207.3250311127558</v>
      </c>
      <c r="Q82" s="2">
        <f>(E82*'2014 population'!E82+'2014 overall results'!K82*'2014 population'!K82)/('2014 population'!E82+'2014 population'!K82)</f>
        <v>4861.0027472838992</v>
      </c>
      <c r="R82" s="2">
        <f>(F82*'2014 population'!F82+'2014 overall results'!L82*'2014 population'!L82)/('2014 population'!F82+'2014 population'!L82)</f>
        <v>4531.7459098482414</v>
      </c>
      <c r="S82" s="2">
        <f>(G82*'2014 population'!G82+'2014 overall results'!M82*'2014 population'!M82)/('2014 population'!G82+'2014 population'!M82)</f>
        <v>4381.4904571528841</v>
      </c>
      <c r="T82" s="2">
        <f>(H82*'2014 population'!H82+'2014 overall results'!N82*'2014 population'!N82)/('2014 population'!H82+'2014 population'!N82)</f>
        <v>4194.7310096096662</v>
      </c>
      <c r="U82" s="56">
        <f>(I82*SUM('2014 population'!D82:H82)+'2014 overall results'!O82*SUM('2014 population'!J82:N82))/SUM('2014 population'!D82:N82)</f>
        <v>4579.1803053742815</v>
      </c>
      <c r="W82" s="99">
        <f>H82*SUM('2014 population'!D82:H82)+'2014 overall results'!N82*SUM('2014 population'!J82:N82)</f>
        <v>1416998477.0979962</v>
      </c>
      <c r="X82" s="1">
        <f>U82*SUM('2014 population'!D82:N82)</f>
        <v>1549209964.1930053</v>
      </c>
    </row>
    <row r="83" spans="2:24" x14ac:dyDescent="0.25">
      <c r="B83">
        <v>79</v>
      </c>
      <c r="C83" s="67"/>
      <c r="D83" s="11">
        <f>ave_other_primary_care_2014+('2014 inpatient total'!D83*inpatient_norm_fctr_2014+'2014 outpatient total'!D83*outpatient_norm_fctr_2014+'2014 GP and pharma total'!D83)/'2014 population'!D83</f>
        <v>4873.6545579100848</v>
      </c>
      <c r="E83" s="11">
        <f>ave_other_primary_care_2014+('2014 inpatient total'!E83*inpatient_norm_fctr_2014+'2014 outpatient total'!E83*outpatient_norm_fctr_2014+'2014 GP and pharma total'!E83)/'2014 population'!E83</f>
        <v>4551.1069497176004</v>
      </c>
      <c r="F83" s="11">
        <f>ave_other_primary_care_2014+('2014 inpatient total'!F83*inpatient_norm_fctr_2014+'2014 outpatient total'!F83*outpatient_norm_fctr_2014+'2014 GP and pharma total'!F83)/'2014 population'!F83</f>
        <v>4350.6222929834266</v>
      </c>
      <c r="G83" s="11">
        <f>ave_other_primary_care_2014+('2014 inpatient total'!G83*inpatient_norm_fctr_2014+'2014 outpatient total'!G83*outpatient_norm_fctr_2014+'2014 GP and pharma total'!G83)/'2014 population'!G83</f>
        <v>4211.9749097435033</v>
      </c>
      <c r="H83" s="11">
        <f>ave_other_primary_care_2014+('2014 inpatient total'!H83*inpatient_norm_fctr_2014+'2014 outpatient total'!H83*outpatient_norm_fctr_2014+'2014 GP and pharma total'!H83)/'2014 population'!H83</f>
        <v>4035.4869530471819</v>
      </c>
      <c r="I83" s="96">
        <f>(D83*'2014 population'!D83+'2014 overall results'!E83*'2014 population'!E83+'2014 overall results'!F83*'2014 population'!F83+'2014 overall results'!G83*'2014 population'!G83+'2014 overall results'!H83*'2014 population'!H83)/SUM('2014 population'!D83:H83)</f>
        <v>4364.6135169187901</v>
      </c>
      <c r="J83" s="11">
        <f>ave_other_primary_care_2014+('2014 inpatient total'!J83*inpatient_norm_fctr_2014+'2014 outpatient total'!J83*outpatient_norm_fctr_2014+'2014 GP and pharma total'!J83)/'2014 population'!J83</f>
        <v>5840.849118768916</v>
      </c>
      <c r="K83" s="11">
        <f>ave_other_primary_care_2014+('2014 inpatient total'!K83*inpatient_norm_fctr_2014+'2014 outpatient total'!K83*outpatient_norm_fctr_2014+'2014 GP and pharma total'!K83)/'2014 population'!K83</f>
        <v>5395.632196150008</v>
      </c>
      <c r="L83" s="11">
        <f>ave_other_primary_care_2014+('2014 inpatient total'!L83*inpatient_norm_fctr_2014+'2014 outpatient total'!L83*outpatient_norm_fctr_2014+'2014 GP and pharma total'!L83)/'2014 population'!L83</f>
        <v>5039.8260791786352</v>
      </c>
      <c r="M83" s="11">
        <f>ave_other_primary_care_2014+('2014 inpatient total'!M83*inpatient_norm_fctr_2014+'2014 outpatient total'!M83*outpatient_norm_fctr_2014+'2014 GP and pharma total'!M83)/'2014 population'!M83</f>
        <v>4830.6320105557543</v>
      </c>
      <c r="N83" s="11">
        <f>ave_other_primary_care_2014+('2014 inpatient total'!N83*inpatient_norm_fctr_2014+'2014 outpatient total'!N83*outpatient_norm_fctr_2014+'2014 GP and pharma total'!N83)/'2014 population'!N83</f>
        <v>4778.1750421539073</v>
      </c>
      <c r="O83" s="96">
        <f>(J83*'2014 population'!J83+'2014 overall results'!K83*'2014 population'!K83+'2014 overall results'!L83*'2014 population'!L83+'2014 overall results'!M83*'2014 population'!M83+'2014 overall results'!N83*'2014 population'!N83)/SUM('2014 population'!J83:N83)</f>
        <v>5107.1793525274416</v>
      </c>
      <c r="P83" s="2">
        <f>(D83*'2014 population'!D83+'2014 overall results'!J83*'2014 population'!J83)/('2014 population'!D83+'2014 population'!J83)</f>
        <v>5292.0665138605218</v>
      </c>
      <c r="Q83" s="2">
        <f>(E83*'2014 population'!E83+'2014 overall results'!K83*'2014 population'!K83)/('2014 population'!E83+'2014 population'!K83)</f>
        <v>4922.7235702651797</v>
      </c>
      <c r="R83" s="2">
        <f>(F83*'2014 population'!F83+'2014 overall results'!L83*'2014 population'!L83)/('2014 population'!F83+'2014 population'!L83)</f>
        <v>4662.4364852687477</v>
      </c>
      <c r="S83" s="2">
        <f>(G83*'2014 population'!G83+'2014 overall results'!M83*'2014 population'!M83)/('2014 population'!G83+'2014 population'!M83)</f>
        <v>4494.2164229136315</v>
      </c>
      <c r="T83" s="2">
        <f>(H83*'2014 population'!H83+'2014 overall results'!N83*'2014 population'!N83)/('2014 population'!H83+'2014 population'!N83)</f>
        <v>4376.7394619615425</v>
      </c>
      <c r="U83" s="56">
        <f>(I83*SUM('2014 population'!D83:H83)+'2014 overall results'!O83*SUM('2014 population'!J83:N83))/SUM('2014 population'!D83:N83)</f>
        <v>4698.5795705904393</v>
      </c>
      <c r="W83" s="99">
        <f>H83*SUM('2014 population'!D83:H83)+'2014 overall results'!N83*SUM('2014 population'!J83:N83)</f>
        <v>1395437332.5896409</v>
      </c>
      <c r="X83" s="1">
        <f>U83*SUM('2014 population'!D83:N83)</f>
        <v>1500528974.5046215</v>
      </c>
    </row>
    <row r="84" spans="2:24" x14ac:dyDescent="0.25">
      <c r="B84">
        <v>80</v>
      </c>
      <c r="C84" s="67"/>
      <c r="D84" s="11">
        <f>ave_other_primary_care_2014+('2014 inpatient total'!D84*inpatient_norm_fctr_2014+'2014 outpatient total'!D84*outpatient_norm_fctr_2014+'2014 GP and pharma total'!D84)/'2014 population'!D84</f>
        <v>4873.3237631841757</v>
      </c>
      <c r="E84" s="11">
        <f>ave_other_primary_care_2014+('2014 inpatient total'!E84*inpatient_norm_fctr_2014+'2014 outpatient total'!E84*outpatient_norm_fctr_2014+'2014 GP and pharma total'!E84)/'2014 population'!E84</f>
        <v>4614.6222542015375</v>
      </c>
      <c r="F84" s="11">
        <f>ave_other_primary_care_2014+('2014 inpatient total'!F84*inpatient_norm_fctr_2014+'2014 outpatient total'!F84*outpatient_norm_fctr_2014+'2014 GP and pharma total'!F84)/'2014 population'!F84</f>
        <v>4387.2640496198173</v>
      </c>
      <c r="G84" s="11">
        <f>ave_other_primary_care_2014+('2014 inpatient total'!G84*inpatient_norm_fctr_2014+'2014 outpatient total'!G84*outpatient_norm_fctr_2014+'2014 GP and pharma total'!G84)/'2014 population'!G84</f>
        <v>4358.2850233942509</v>
      </c>
      <c r="H84" s="11">
        <f>ave_other_primary_care_2014+('2014 inpatient total'!H84*inpatient_norm_fctr_2014+'2014 outpatient total'!H84*outpatient_norm_fctr_2014+'2014 GP and pharma total'!H84)/'2014 population'!H84</f>
        <v>4060.4808860602184</v>
      </c>
      <c r="I84" s="96">
        <f>(D84*'2014 population'!D84+'2014 overall results'!E84*'2014 population'!E84+'2014 overall results'!F84*'2014 population'!F84+'2014 overall results'!G84*'2014 population'!G84+'2014 overall results'!H84*'2014 population'!H84)/SUM('2014 population'!D84:H84)</f>
        <v>4421.3243388779147</v>
      </c>
      <c r="J84" s="11">
        <f>ave_other_primary_care_2014+('2014 inpatient total'!J84*inpatient_norm_fctr_2014+'2014 outpatient total'!J84*outpatient_norm_fctr_2014+'2014 GP and pharma total'!J84)/'2014 population'!J84</f>
        <v>5879.0610506617668</v>
      </c>
      <c r="K84" s="11">
        <f>ave_other_primary_care_2014+('2014 inpatient total'!K84*inpatient_norm_fctr_2014+'2014 outpatient total'!K84*outpatient_norm_fctr_2014+'2014 GP and pharma total'!K84)/'2014 population'!K84</f>
        <v>5598.8202713638593</v>
      </c>
      <c r="L84" s="11">
        <f>ave_other_primary_care_2014+('2014 inpatient total'!L84*inpatient_norm_fctr_2014+'2014 outpatient total'!L84*outpatient_norm_fctr_2014+'2014 GP and pharma total'!L84)/'2014 population'!L84</f>
        <v>5140.8181142758867</v>
      </c>
      <c r="M84" s="11">
        <f>ave_other_primary_care_2014+('2014 inpatient total'!M84*inpatient_norm_fctr_2014+'2014 outpatient total'!M84*outpatient_norm_fctr_2014+'2014 GP and pharma total'!M84)/'2014 population'!M84</f>
        <v>4958.7813869127613</v>
      </c>
      <c r="N84" s="11">
        <f>ave_other_primary_care_2014+('2014 inpatient total'!N84*inpatient_norm_fctr_2014+'2014 outpatient total'!N84*outpatient_norm_fctr_2014+'2014 GP and pharma total'!N84)/'2014 population'!N84</f>
        <v>4902.016408807579</v>
      </c>
      <c r="O84" s="96">
        <f>(J84*'2014 population'!J84+'2014 overall results'!K84*'2014 population'!K84+'2014 overall results'!L84*'2014 population'!L84+'2014 overall results'!M84*'2014 population'!M84+'2014 overall results'!N84*'2014 population'!N84)/SUM('2014 population'!J84:N84)</f>
        <v>5225.2709415673562</v>
      </c>
      <c r="P84" s="2">
        <f>(D84*'2014 population'!D84+'2014 overall results'!J84*'2014 population'!J84)/('2014 population'!D84+'2014 population'!J84)</f>
        <v>5298.2786303675484</v>
      </c>
      <c r="Q84" s="2">
        <f>(E84*'2014 population'!E84+'2014 overall results'!K84*'2014 population'!K84)/('2014 population'!E84+'2014 population'!K84)</f>
        <v>5041.6417176930727</v>
      </c>
      <c r="R84" s="2">
        <f>(F84*'2014 population'!F84+'2014 overall results'!L84*'2014 population'!L84)/('2014 population'!F84+'2014 population'!L84)</f>
        <v>4721.4634625110048</v>
      </c>
      <c r="S84" s="2">
        <f>(G84*'2014 population'!G84+'2014 overall results'!M84*'2014 population'!M84)/('2014 population'!G84+'2014 population'!M84)</f>
        <v>4627.9186734314299</v>
      </c>
      <c r="T84" s="2">
        <f>(H84*'2014 population'!H84+'2014 overall results'!N84*'2014 population'!N84)/('2014 population'!H84+'2014 population'!N84)</f>
        <v>4443.9993164461075</v>
      </c>
      <c r="U84" s="56">
        <f>(I84*SUM('2014 population'!D84:H84)+'2014 overall results'!O84*SUM('2014 population'!J84:N84))/SUM('2014 population'!D84:N84)</f>
        <v>4777.3222813509919</v>
      </c>
      <c r="W84" s="99">
        <f>H84*SUM('2014 population'!D84:H84)+'2014 overall results'!N84*SUM('2014 population'!J84:N84)</f>
        <v>1300314973.909452</v>
      </c>
      <c r="X84" s="1">
        <f>U84*SUM('2014 population'!D84:N84)</f>
        <v>1401274616.9213102</v>
      </c>
    </row>
    <row r="85" spans="2:24" x14ac:dyDescent="0.25">
      <c r="B85">
        <v>81</v>
      </c>
      <c r="C85" s="67"/>
      <c r="D85" s="11">
        <f>ave_other_primary_care_2014+('2014 inpatient total'!D85*inpatient_norm_fctr_2014+'2014 outpatient total'!D85*outpatient_norm_fctr_2014+'2014 GP and pharma total'!D85)/'2014 population'!D85</f>
        <v>5220.2771273119315</v>
      </c>
      <c r="E85" s="11">
        <f>ave_other_primary_care_2014+('2014 inpatient total'!E85*inpatient_norm_fctr_2014+'2014 outpatient total'!E85*outpatient_norm_fctr_2014+'2014 GP and pharma total'!E85)/'2014 population'!E85</f>
        <v>4906.957640585154</v>
      </c>
      <c r="F85" s="11">
        <f>ave_other_primary_care_2014+('2014 inpatient total'!F85*inpatient_norm_fctr_2014+'2014 outpatient total'!F85*outpatient_norm_fctr_2014+'2014 GP and pharma total'!F85)/'2014 population'!F85</f>
        <v>4503.9195984146727</v>
      </c>
      <c r="G85" s="11">
        <f>ave_other_primary_care_2014+('2014 inpatient total'!G85*inpatient_norm_fctr_2014+'2014 outpatient total'!G85*outpatient_norm_fctr_2014+'2014 GP and pharma total'!G85)/'2014 population'!G85</f>
        <v>4324.6151959108347</v>
      </c>
      <c r="H85" s="11">
        <f>ave_other_primary_care_2014+('2014 inpatient total'!H85*inpatient_norm_fctr_2014+'2014 outpatient total'!H85*outpatient_norm_fctr_2014+'2014 GP and pharma total'!H85)/'2014 population'!H85</f>
        <v>4250.8310838764328</v>
      </c>
      <c r="I85" s="96">
        <f>(D85*'2014 population'!D85+'2014 overall results'!E85*'2014 population'!E85+'2014 overall results'!F85*'2014 population'!F85+'2014 overall results'!G85*'2014 population'!G85+'2014 overall results'!H85*'2014 population'!H85)/SUM('2014 population'!D85:H85)</f>
        <v>4590.2081775558445</v>
      </c>
      <c r="J85" s="11">
        <f>ave_other_primary_care_2014+('2014 inpatient total'!J85*inpatient_norm_fctr_2014+'2014 outpatient total'!J85*outpatient_norm_fctr_2014+'2014 GP and pharma total'!J85)/'2014 population'!J85</f>
        <v>5992.4214278494355</v>
      </c>
      <c r="K85" s="11">
        <f>ave_other_primary_care_2014+('2014 inpatient total'!K85*inpatient_norm_fctr_2014+'2014 outpatient total'!K85*outpatient_norm_fctr_2014+'2014 GP and pharma total'!K85)/'2014 population'!K85</f>
        <v>5677.3700673232324</v>
      </c>
      <c r="L85" s="11">
        <f>ave_other_primary_care_2014+('2014 inpatient total'!L85*inpatient_norm_fctr_2014+'2014 outpatient total'!L85*outpatient_norm_fctr_2014+'2014 GP and pharma total'!L85)/'2014 population'!L85</f>
        <v>5369.822491157458</v>
      </c>
      <c r="M85" s="11">
        <f>ave_other_primary_care_2014+('2014 inpatient total'!M85*inpatient_norm_fctr_2014+'2014 outpatient total'!M85*outpatient_norm_fctr_2014+'2014 GP and pharma total'!M85)/'2014 population'!M85</f>
        <v>5302.3006406274362</v>
      </c>
      <c r="N85" s="11">
        <f>ave_other_primary_care_2014+('2014 inpatient total'!N85*inpatient_norm_fctr_2014+'2014 outpatient total'!N85*outpatient_norm_fctr_2014+'2014 GP and pharma total'!N85)/'2014 population'!N85</f>
        <v>5075.8570731666196</v>
      </c>
      <c r="O85" s="96">
        <f>(J85*'2014 population'!J85+'2014 overall results'!K85*'2014 population'!K85+'2014 overall results'!L85*'2014 population'!L85+'2014 overall results'!M85*'2014 population'!M85+'2014 overall results'!N85*'2014 population'!N85)/SUM('2014 population'!J85:N85)</f>
        <v>5425.0643779519214</v>
      </c>
      <c r="P85" s="2">
        <f>(D85*'2014 population'!D85+'2014 overall results'!J85*'2014 population'!J85)/('2014 population'!D85+'2014 population'!J85)</f>
        <v>5541.3184515830499</v>
      </c>
      <c r="Q85" s="2">
        <f>(E85*'2014 population'!E85+'2014 overall results'!K85*'2014 population'!K85)/('2014 population'!E85+'2014 population'!K85)</f>
        <v>5233.9182127902241</v>
      </c>
      <c r="R85" s="2">
        <f>(F85*'2014 population'!F85+'2014 overall results'!L85*'2014 population'!L85)/('2014 population'!F85+'2014 population'!L85)</f>
        <v>4878.810674101901</v>
      </c>
      <c r="S85" s="2">
        <f>(G85*'2014 population'!G85+'2014 overall results'!M85*'2014 population'!M85)/('2014 population'!G85+'2014 population'!M85)</f>
        <v>4755.5242435534428</v>
      </c>
      <c r="T85" s="2">
        <f>(H85*'2014 population'!H85+'2014 overall results'!N85*'2014 population'!N85)/('2014 population'!H85+'2014 population'!N85)</f>
        <v>4624.3991167845152</v>
      </c>
      <c r="U85" s="56">
        <f>(I85*SUM('2014 population'!D85:H85)+'2014 overall results'!O85*SUM('2014 population'!J85:N85))/SUM('2014 population'!D85:N85)</f>
        <v>4953.5928386955902</v>
      </c>
      <c r="W85" s="99">
        <f>H85*SUM('2014 population'!D85:H85)+'2014 overall results'!N85*SUM('2014 population'!J85:N85)</f>
        <v>1274974882.3415203</v>
      </c>
      <c r="X85" s="1">
        <f>U85*SUM('2014 population'!D85:N85)</f>
        <v>1370020124.9908781</v>
      </c>
    </row>
    <row r="86" spans="2:24" x14ac:dyDescent="0.25">
      <c r="B86">
        <v>82</v>
      </c>
      <c r="C86" s="67"/>
      <c r="D86" s="11">
        <f>ave_other_primary_care_2014+('2014 inpatient total'!D86*inpatient_norm_fctr_2014+'2014 outpatient total'!D86*outpatient_norm_fctr_2014+'2014 GP and pharma total'!D86)/'2014 population'!D86</f>
        <v>5305.9868266527556</v>
      </c>
      <c r="E86" s="11">
        <f>ave_other_primary_care_2014+('2014 inpatient total'!E86*inpatient_norm_fctr_2014+'2014 outpatient total'!E86*outpatient_norm_fctr_2014+'2014 GP and pharma total'!E86)/'2014 population'!E86</f>
        <v>4966.7166233245644</v>
      </c>
      <c r="F86" s="11">
        <f>ave_other_primary_care_2014+('2014 inpatient total'!F86*inpatient_norm_fctr_2014+'2014 outpatient total'!F86*outpatient_norm_fctr_2014+'2014 GP and pharma total'!F86)/'2014 population'!F86</f>
        <v>4736.2563193410888</v>
      </c>
      <c r="G86" s="11">
        <f>ave_other_primary_care_2014+('2014 inpatient total'!G86*inpatient_norm_fctr_2014+'2014 outpatient total'!G86*outpatient_norm_fctr_2014+'2014 GP and pharma total'!G86)/'2014 population'!G86</f>
        <v>4673.1666126969276</v>
      </c>
      <c r="H86" s="11">
        <f>ave_other_primary_care_2014+('2014 inpatient total'!H86*inpatient_norm_fctr_2014+'2014 outpatient total'!H86*outpatient_norm_fctr_2014+'2014 GP and pharma total'!H86)/'2014 population'!H86</f>
        <v>4508.9031202666883</v>
      </c>
      <c r="I86" s="96">
        <f>(D86*'2014 population'!D86+'2014 overall results'!E86*'2014 population'!E86+'2014 overall results'!F86*'2014 population'!F86+'2014 overall results'!G86*'2014 population'!G86+'2014 overall results'!H86*'2014 population'!H86)/SUM('2014 population'!D86:H86)</f>
        <v>4801.4068316573612</v>
      </c>
      <c r="J86" s="11">
        <f>ave_other_primary_care_2014+('2014 inpatient total'!J86*inpatient_norm_fctr_2014+'2014 outpatient total'!J86*outpatient_norm_fctr_2014+'2014 GP and pharma total'!J86)/'2014 population'!J86</f>
        <v>6169.3235795065248</v>
      </c>
      <c r="K86" s="11">
        <f>ave_other_primary_care_2014+('2014 inpatient total'!K86*inpatient_norm_fctr_2014+'2014 outpatient total'!K86*outpatient_norm_fctr_2014+'2014 GP and pharma total'!K86)/'2014 population'!K86</f>
        <v>5688.0644051592981</v>
      </c>
      <c r="L86" s="11">
        <f>ave_other_primary_care_2014+('2014 inpatient total'!L86*inpatient_norm_fctr_2014+'2014 outpatient total'!L86*outpatient_norm_fctr_2014+'2014 GP and pharma total'!L86)/'2014 population'!L86</f>
        <v>5519.336523463794</v>
      </c>
      <c r="M86" s="11">
        <f>ave_other_primary_care_2014+('2014 inpatient total'!M86*inpatient_norm_fctr_2014+'2014 outpatient total'!M86*outpatient_norm_fctr_2014+'2014 GP and pharma total'!M86)/'2014 population'!M86</f>
        <v>5368.7488159140348</v>
      </c>
      <c r="N86" s="11">
        <f>ave_other_primary_care_2014+('2014 inpatient total'!N86*inpatient_norm_fctr_2014+'2014 outpatient total'!N86*outpatient_norm_fctr_2014+'2014 GP and pharma total'!N86)/'2014 population'!N86</f>
        <v>5349.9423015286893</v>
      </c>
      <c r="O86" s="96">
        <f>(J86*'2014 population'!J86+'2014 overall results'!K86*'2014 population'!K86+'2014 overall results'!L86*'2014 population'!L86+'2014 overall results'!M86*'2014 population'!M86+'2014 overall results'!N86*'2014 population'!N86)/SUM('2014 population'!J86:N86)</f>
        <v>5564.2676928319925</v>
      </c>
      <c r="P86" s="2">
        <f>(D86*'2014 population'!D86+'2014 overall results'!J86*'2014 population'!J86)/('2014 population'!D86+'2014 population'!J86)</f>
        <v>5653.7951599629214</v>
      </c>
      <c r="Q86" s="2">
        <f>(E86*'2014 population'!E86+'2014 overall results'!K86*'2014 population'!K86)/('2014 population'!E86+'2014 population'!K86)</f>
        <v>5266.4992989602242</v>
      </c>
      <c r="R86" s="2">
        <f>(F86*'2014 population'!F86+'2014 overall results'!L86*'2014 population'!L86)/('2014 population'!F86+'2014 population'!L86)</f>
        <v>5071.9817876513371</v>
      </c>
      <c r="S86" s="2">
        <f>(G86*'2014 population'!G86+'2014 overall results'!M86*'2014 population'!M86)/('2014 population'!G86+'2014 population'!M86)</f>
        <v>4975.8878945182951</v>
      </c>
      <c r="T86" s="2">
        <f>(H86*'2014 population'!H86+'2014 overall results'!N86*'2014 population'!N86)/('2014 population'!H86+'2014 population'!N86)</f>
        <v>4883.2695240481498</v>
      </c>
      <c r="U86" s="56">
        <f>(I86*SUM('2014 population'!D86:H86)+'2014 overall results'!O86*SUM('2014 population'!J86:N86))/SUM('2014 population'!D86:N86)</f>
        <v>5127.7689569072872</v>
      </c>
      <c r="W86" s="99">
        <f>H86*SUM('2014 population'!D86:H86)+'2014 overall results'!N86*SUM('2014 population'!J86:N86)</f>
        <v>1295641891.4612064</v>
      </c>
      <c r="X86" s="1">
        <f>U86*SUM('2014 population'!D86:N86)</f>
        <v>1364581363.7363396</v>
      </c>
    </row>
    <row r="87" spans="2:24" x14ac:dyDescent="0.25">
      <c r="B87">
        <v>83</v>
      </c>
      <c r="C87" s="67"/>
      <c r="D87" s="11">
        <f>ave_other_primary_care_2014+('2014 inpatient total'!D87*inpatient_norm_fctr_2014+'2014 outpatient total'!D87*outpatient_norm_fctr_2014+'2014 GP and pharma total'!D87)/'2014 population'!D87</f>
        <v>5374.172587883797</v>
      </c>
      <c r="E87" s="11">
        <f>ave_other_primary_care_2014+('2014 inpatient total'!E87*inpatient_norm_fctr_2014+'2014 outpatient total'!E87*outpatient_norm_fctr_2014+'2014 GP and pharma total'!E87)/'2014 population'!E87</f>
        <v>5186.6455318998151</v>
      </c>
      <c r="F87" s="11">
        <f>ave_other_primary_care_2014+('2014 inpatient total'!F87*inpatient_norm_fctr_2014+'2014 outpatient total'!F87*outpatient_norm_fctr_2014+'2014 GP and pharma total'!F87)/'2014 population'!F87</f>
        <v>4939.5673048840017</v>
      </c>
      <c r="G87" s="11">
        <f>ave_other_primary_care_2014+('2014 inpatient total'!G87*inpatient_norm_fctr_2014+'2014 outpatient total'!G87*outpatient_norm_fctr_2014+'2014 GP and pharma total'!G87)/'2014 population'!G87</f>
        <v>4714.3062753661334</v>
      </c>
      <c r="H87" s="11">
        <f>ave_other_primary_care_2014+('2014 inpatient total'!H87*inpatient_norm_fctr_2014+'2014 outpatient total'!H87*outpatient_norm_fctr_2014+'2014 GP and pharma total'!H87)/'2014 population'!H87</f>
        <v>4636.1372042563644</v>
      </c>
      <c r="I87" s="96">
        <f>(D87*'2014 population'!D87+'2014 overall results'!E87*'2014 population'!E87+'2014 overall results'!F87*'2014 population'!F87+'2014 overall results'!G87*'2014 population'!G87+'2014 overall results'!H87*'2014 population'!H87)/SUM('2014 population'!D87:H87)</f>
        <v>4934.3975121653002</v>
      </c>
      <c r="J87" s="11">
        <f>ave_other_primary_care_2014+('2014 inpatient total'!J87*inpatient_norm_fctr_2014+'2014 outpatient total'!J87*outpatient_norm_fctr_2014+'2014 GP and pharma total'!J87)/'2014 population'!J87</f>
        <v>6191.159848503371</v>
      </c>
      <c r="K87" s="11">
        <f>ave_other_primary_care_2014+('2014 inpatient total'!K87*inpatient_norm_fctr_2014+'2014 outpatient total'!K87*outpatient_norm_fctr_2014+'2014 GP and pharma total'!K87)/'2014 population'!K87</f>
        <v>6110.320588548253</v>
      </c>
      <c r="L87" s="11">
        <f>ave_other_primary_care_2014+('2014 inpatient total'!L87*inpatient_norm_fctr_2014+'2014 outpatient total'!L87*outpatient_norm_fctr_2014+'2014 GP and pharma total'!L87)/'2014 population'!L87</f>
        <v>5850.2599094014195</v>
      </c>
      <c r="M87" s="11">
        <f>ave_other_primary_care_2014+('2014 inpatient total'!M87*inpatient_norm_fctr_2014+'2014 outpatient total'!M87*outpatient_norm_fctr_2014+'2014 GP and pharma total'!M87)/'2014 population'!M87</f>
        <v>5706.8712500318834</v>
      </c>
      <c r="N87" s="11">
        <f>ave_other_primary_care_2014+('2014 inpatient total'!N87*inpatient_norm_fctr_2014+'2014 outpatient total'!N87*outpatient_norm_fctr_2014+'2014 GP and pharma total'!N87)/'2014 population'!N87</f>
        <v>5518.9441155341437</v>
      </c>
      <c r="O87" s="96">
        <f>(J87*'2014 population'!J87+'2014 overall results'!K87*'2014 population'!K87+'2014 overall results'!L87*'2014 population'!L87+'2014 overall results'!M87*'2014 population'!M87+'2014 overall results'!N87*'2014 population'!N87)/SUM('2014 population'!J87:N87)</f>
        <v>5829.7243318646388</v>
      </c>
      <c r="P87" s="2">
        <f>(D87*'2014 population'!D87+'2014 overall results'!J87*'2014 population'!J87)/('2014 population'!D87+'2014 population'!J87)</f>
        <v>5694.0023782162125</v>
      </c>
      <c r="Q87" s="2">
        <f>(E87*'2014 population'!E87+'2014 overall results'!K87*'2014 population'!K87)/('2014 population'!E87+'2014 population'!K87)</f>
        <v>5557.967225237403</v>
      </c>
      <c r="R87" s="2">
        <f>(F87*'2014 population'!F87+'2014 overall results'!L87*'2014 population'!L87)/('2014 population'!F87+'2014 population'!L87)</f>
        <v>5316.5439196026828</v>
      </c>
      <c r="S87" s="2">
        <f>(G87*'2014 population'!G87+'2014 overall results'!M87*'2014 population'!M87)/('2014 population'!G87+'2014 population'!M87)</f>
        <v>5142.2162320026609</v>
      </c>
      <c r="T87" s="2">
        <f>(H87*'2014 population'!H87+'2014 overall results'!N87*'2014 population'!N87)/('2014 population'!H87+'2014 population'!N87)</f>
        <v>5017.0684167618538</v>
      </c>
      <c r="U87" s="56">
        <f>(I87*SUM('2014 population'!D87:H87)+'2014 overall results'!O87*SUM('2014 population'!J87:N87))/SUM('2014 population'!D87:N87)</f>
        <v>5307.2131890409019</v>
      </c>
      <c r="W87" s="99">
        <f>H87*SUM('2014 population'!D87:H87)+'2014 overall results'!N87*SUM('2014 population'!J87:N87)</f>
        <v>1248297921.507895</v>
      </c>
      <c r="X87" s="1">
        <f>U87*SUM('2014 population'!D87:N87)</f>
        <v>1324006395.909601</v>
      </c>
    </row>
    <row r="88" spans="2:24" x14ac:dyDescent="0.25">
      <c r="B88">
        <v>84</v>
      </c>
      <c r="C88" s="67"/>
      <c r="D88" s="11">
        <f>ave_other_primary_care_2014+('2014 inpatient total'!D88*inpatient_norm_fctr_2014+'2014 outpatient total'!D88*outpatient_norm_fctr_2014+'2014 GP and pharma total'!D88)/'2014 population'!D88</f>
        <v>5329.9694748049169</v>
      </c>
      <c r="E88" s="11">
        <f>ave_other_primary_care_2014+('2014 inpatient total'!E88*inpatient_norm_fctr_2014+'2014 outpatient total'!E88*outpatient_norm_fctr_2014+'2014 GP and pharma total'!E88)/'2014 population'!E88</f>
        <v>5136.0304244950075</v>
      </c>
      <c r="F88" s="11">
        <f>ave_other_primary_care_2014+('2014 inpatient total'!F88*inpatient_norm_fctr_2014+'2014 outpatient total'!F88*outpatient_norm_fctr_2014+'2014 GP and pharma total'!F88)/'2014 population'!F88</f>
        <v>4961.7199105637374</v>
      </c>
      <c r="G88" s="11">
        <f>ave_other_primary_care_2014+('2014 inpatient total'!G88*inpatient_norm_fctr_2014+'2014 outpatient total'!G88*outpatient_norm_fctr_2014+'2014 GP and pharma total'!G88)/'2014 population'!G88</f>
        <v>4909.63924069527</v>
      </c>
      <c r="H88" s="11">
        <f>ave_other_primary_care_2014+('2014 inpatient total'!H88*inpatient_norm_fctr_2014+'2014 outpatient total'!H88*outpatient_norm_fctr_2014+'2014 GP and pharma total'!H88)/'2014 population'!H88</f>
        <v>4671.896494484854</v>
      </c>
      <c r="I88" s="96">
        <f>(D88*'2014 population'!D88+'2014 overall results'!E88*'2014 population'!E88+'2014 overall results'!F88*'2014 population'!F88+'2014 overall results'!G88*'2014 population'!G88+'2014 overall results'!H88*'2014 population'!H88)/SUM('2014 population'!D88:H88)</f>
        <v>4973.9109275620458</v>
      </c>
      <c r="J88" s="11">
        <f>ave_other_primary_care_2014+('2014 inpatient total'!J88*inpatient_norm_fctr_2014+'2014 outpatient total'!J88*outpatient_norm_fctr_2014+'2014 GP and pharma total'!J88)/'2014 population'!J88</f>
        <v>6216.9268861880137</v>
      </c>
      <c r="K88" s="11">
        <f>ave_other_primary_care_2014+('2014 inpatient total'!K88*inpatient_norm_fctr_2014+'2014 outpatient total'!K88*outpatient_norm_fctr_2014+'2014 GP and pharma total'!K88)/'2014 population'!K88</f>
        <v>5968.8511661775628</v>
      </c>
      <c r="L88" s="11">
        <f>ave_other_primary_care_2014+('2014 inpatient total'!L88*inpatient_norm_fctr_2014+'2014 outpatient total'!L88*outpatient_norm_fctr_2014+'2014 GP and pharma total'!L88)/'2014 population'!L88</f>
        <v>5790.1573622358901</v>
      </c>
      <c r="M88" s="11">
        <f>ave_other_primary_care_2014+('2014 inpatient total'!M88*inpatient_norm_fctr_2014+'2014 outpatient total'!M88*outpatient_norm_fctr_2014+'2014 GP and pharma total'!M88)/'2014 population'!M88</f>
        <v>5761.4540314978576</v>
      </c>
      <c r="N88" s="11">
        <f>ave_other_primary_care_2014+('2014 inpatient total'!N88*inpatient_norm_fctr_2014+'2014 outpatient total'!N88*outpatient_norm_fctr_2014+'2014 GP and pharma total'!N88)/'2014 population'!N88</f>
        <v>5624.9157217047759</v>
      </c>
      <c r="O88" s="96">
        <f>(J88*'2014 population'!J88+'2014 overall results'!K88*'2014 population'!K88+'2014 overall results'!L88*'2014 population'!L88+'2014 overall results'!M88*'2014 population'!M88+'2014 overall results'!N88*'2014 population'!N88)/SUM('2014 population'!J88:N88)</f>
        <v>5835.051826384376</v>
      </c>
      <c r="P88" s="2">
        <f>(D88*'2014 population'!D88+'2014 overall results'!J88*'2014 population'!J88)/('2014 population'!D88+'2014 population'!J88)</f>
        <v>5670.4933733793678</v>
      </c>
      <c r="Q88" s="2">
        <f>(E88*'2014 population'!E88+'2014 overall results'!K88*'2014 population'!K88)/('2014 population'!E88+'2014 population'!K88)</f>
        <v>5461.7471543403162</v>
      </c>
      <c r="R88" s="2">
        <f>(F88*'2014 population'!F88+'2014 overall results'!L88*'2014 population'!L88)/('2014 population'!F88+'2014 population'!L88)</f>
        <v>5297.5738513673532</v>
      </c>
      <c r="S88" s="2">
        <f>(G88*'2014 population'!G88+'2014 overall results'!M88*'2014 population'!M88)/('2014 population'!G88+'2014 population'!M88)</f>
        <v>5257.1637953116706</v>
      </c>
      <c r="T88" s="2">
        <f>(H88*'2014 population'!H88+'2014 overall results'!N88*'2014 population'!N88)/('2014 population'!H88+'2014 population'!N88)</f>
        <v>5075.8959149342963</v>
      </c>
      <c r="U88" s="56">
        <f>(I88*SUM('2014 population'!D88:H88)+'2014 overall results'!O88*SUM('2014 population'!J88:N88))/SUM('2014 population'!D88:N88)</f>
        <v>5322.2455307285836</v>
      </c>
      <c r="W88" s="99">
        <f>H88*SUM('2014 population'!D88:H88)+'2014 overall results'!N88*SUM('2014 population'!J88:N88)</f>
        <v>1157552017.4801061</v>
      </c>
      <c r="X88" s="1">
        <f>U88*SUM('2014 population'!D88:N88)</f>
        <v>1218171523.8097503</v>
      </c>
    </row>
    <row r="89" spans="2:24" x14ac:dyDescent="0.25">
      <c r="B89" s="15">
        <v>85</v>
      </c>
      <c r="C89" s="68"/>
      <c r="D89" s="9">
        <f>ave_other_primary_care_2014+('2014 inpatient total'!D89*inpatient_norm_fctr_2014+'2014 outpatient total'!D89*outpatient_norm_fctr_2014+'2014 GP and pharma total'!D89)/'2014 population'!D89</f>
        <v>5891.3501149472731</v>
      </c>
      <c r="E89" s="9">
        <f>ave_other_primary_care_2014+('2014 inpatient total'!E89*inpatient_norm_fctr_2014+'2014 outpatient total'!E89*outpatient_norm_fctr_2014+'2014 GP and pharma total'!E89)/'2014 population'!E89</f>
        <v>5663.5633143937303</v>
      </c>
      <c r="F89" s="9">
        <f>ave_other_primary_care_2014+('2014 inpatient total'!F89*inpatient_norm_fctr_2014+'2014 outpatient total'!F89*outpatient_norm_fctr_2014+'2014 GP and pharma total'!F89)/'2014 population'!F89</f>
        <v>5421.213173561061</v>
      </c>
      <c r="G89" s="9">
        <f>ave_other_primary_care_2014+('2014 inpatient total'!G89*inpatient_norm_fctr_2014+'2014 outpatient total'!G89*outpatient_norm_fctr_2014+'2014 GP and pharma total'!G89)/'2014 population'!G89</f>
        <v>5380.2924975102542</v>
      </c>
      <c r="H89" s="9">
        <f>ave_other_primary_care_2014+('2014 inpatient total'!H89*inpatient_norm_fctr_2014+'2014 outpatient total'!H89*outpatient_norm_fctr_2014+'2014 GP and pharma total'!H89)/'2014 population'!H89</f>
        <v>5285.518563826171</v>
      </c>
      <c r="I89" s="57">
        <f>(D89*'2014 population'!D89+'2014 overall results'!E89*'2014 population'!E89+'2014 overall results'!F89*'2014 population'!F89+'2014 overall results'!G89*'2014 population'!G89+'2014 overall results'!H89*'2014 population'!H89)/SUM('2014 population'!D89:H89)</f>
        <v>5498.3675162190157</v>
      </c>
      <c r="J89" s="9">
        <f>ave_other_primary_care_2014+('2014 inpatient total'!J89*inpatient_norm_fctr_2014+'2014 outpatient total'!J89*outpatient_norm_fctr_2014+'2014 GP and pharma total'!J89)/'2014 population'!J89</f>
        <v>6864.1965413506005</v>
      </c>
      <c r="K89" s="9">
        <f>ave_other_primary_care_2014+('2014 inpatient total'!K89*inpatient_norm_fctr_2014+'2014 outpatient total'!K89*outpatient_norm_fctr_2014+'2014 GP and pharma total'!K89)/'2014 population'!K89</f>
        <v>6688.2018808785624</v>
      </c>
      <c r="L89" s="9">
        <f>ave_other_primary_care_2014+('2014 inpatient total'!L89*inpatient_norm_fctr_2014+'2014 outpatient total'!L89*outpatient_norm_fctr_2014+'2014 GP and pharma total'!L89)/'2014 population'!L89</f>
        <v>6498.6951393830104</v>
      </c>
      <c r="M89" s="9">
        <f>ave_other_primary_care_2014+('2014 inpatient total'!M89*inpatient_norm_fctr_2014+'2014 outpatient total'!M89*outpatient_norm_fctr_2014+'2014 GP and pharma total'!M89)/'2014 population'!M89</f>
        <v>6304.3956298740759</v>
      </c>
      <c r="N89" s="9">
        <f>ave_other_primary_care_2014+('2014 inpatient total'!N89*inpatient_norm_fctr_2014+'2014 outpatient total'!N89*outpatient_norm_fctr_2014+'2014 GP and pharma total'!N89)/'2014 population'!N89</f>
        <v>6229.6184331014911</v>
      </c>
      <c r="O89" s="57">
        <f>(J89*'2014 population'!J89+'2014 overall results'!K89*'2014 population'!K89+'2014 overall results'!L89*'2014 population'!L89+'2014 overall results'!M89*'2014 population'!M89+'2014 overall results'!N89*'2014 population'!N89)/SUM('2014 population'!J89:N89)</f>
        <v>6473.2604270847105</v>
      </c>
      <c r="P89" s="9">
        <f>(D89*'2014 population'!D89+'2014 overall results'!J89*'2014 population'!J89)/('2014 population'!D89+'2014 population'!J89)</f>
        <v>6254.1229768795738</v>
      </c>
      <c r="Q89" s="9">
        <f>(E89*'2014 population'!E89+'2014 overall results'!K89*'2014 population'!K89)/('2014 population'!E89+'2014 population'!K89)</f>
        <v>6056.6529886297722</v>
      </c>
      <c r="R89" s="9">
        <f>(F89*'2014 population'!F89+'2014 overall results'!L89*'2014 population'!L89)/('2014 population'!F89+'2014 population'!L89)</f>
        <v>5845.1571047794569</v>
      </c>
      <c r="S89" s="9">
        <f>(G89*'2014 population'!G89+'2014 overall results'!M89*'2014 population'!M89)/('2014 population'!G89+'2014 population'!M89)</f>
        <v>5754.5796830548816</v>
      </c>
      <c r="T89" s="9">
        <f>(H89*'2014 population'!H89+'2014 overall results'!N89*'2014 population'!N89)/('2014 population'!H89+'2014 population'!N89)</f>
        <v>5674.7096332257142</v>
      </c>
      <c r="U89" s="57">
        <f>(I89*SUM('2014 population'!D89:H89)+'2014 overall results'!O89*SUM('2014 population'!J89:N89))/SUM('2014 population'!D89:N89)</f>
        <v>5884.0243890166248</v>
      </c>
      <c r="W89" s="100">
        <f>H89*SUM('2014 population'!D89:H89)+'2014 overall results'!N89*SUM('2014 population'!J89:N89)</f>
        <v>1148209892.6077137</v>
      </c>
      <c r="X89" s="103">
        <f>U89*SUM('2014 population'!D89:N89)</f>
        <v>1193868548.5314732</v>
      </c>
    </row>
    <row r="90" spans="2:24" x14ac:dyDescent="0.25">
      <c r="C90" s="67"/>
      <c r="I90" s="67"/>
      <c r="W90" s="101">
        <f>SUM(W4:W89)</f>
        <v>83471608290.130127</v>
      </c>
      <c r="X90" s="101">
        <f>SUM(X4:X89)</f>
        <v>97894691600.000015</v>
      </c>
    </row>
    <row r="91" spans="2:24" x14ac:dyDescent="0.25">
      <c r="I91" s="67"/>
      <c r="W91" s="102" t="s">
        <v>98</v>
      </c>
    </row>
    <row r="92" spans="2:24" x14ac:dyDescent="0.25">
      <c r="I92" s="67"/>
      <c r="W92" s="101">
        <f>X90-W90</f>
        <v>14423083309.869888</v>
      </c>
      <c r="X92" s="97"/>
    </row>
    <row r="93" spans="2:24" x14ac:dyDescent="0.25">
      <c r="I93" s="67"/>
    </row>
    <row r="94" spans="2:24" x14ac:dyDescent="0.25">
      <c r="I94" s="67"/>
    </row>
    <row r="95" spans="2:24" x14ac:dyDescent="0.25">
      <c r="I95" s="67"/>
    </row>
    <row r="96" spans="2:24" x14ac:dyDescent="0.25">
      <c r="I96" s="67"/>
    </row>
  </sheetData>
  <mergeCells count="3">
    <mergeCell ref="J2:O2"/>
    <mergeCell ref="D2:I2"/>
    <mergeCell ref="P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/>
  </sheetViews>
  <sheetFormatPr defaultRowHeight="15" x14ac:dyDescent="0.25"/>
  <cols>
    <col min="2" max="2" width="34.7109375" bestFit="1" customWidth="1"/>
    <col min="3" max="5" width="18" bestFit="1" customWidth="1"/>
    <col min="6" max="7" width="17" bestFit="1" customWidth="1"/>
    <col min="9" max="13" width="17" bestFit="1" customWidth="1"/>
    <col min="15" max="15" width="18.140625" bestFit="1" customWidth="1"/>
  </cols>
  <sheetData>
    <row r="1" spans="2:15" ht="15.75" thickBot="1" x14ac:dyDescent="0.3"/>
    <row r="2" spans="2:15" ht="15.75" thickBot="1" x14ac:dyDescent="0.3">
      <c r="B2" s="48" t="s">
        <v>43</v>
      </c>
    </row>
    <row r="3" spans="2:15" x14ac:dyDescent="0.25">
      <c r="B3" s="19"/>
      <c r="C3" s="44" t="s">
        <v>1</v>
      </c>
      <c r="D3" s="45" t="s">
        <v>22</v>
      </c>
    </row>
    <row r="4" spans="2:15" x14ac:dyDescent="0.25">
      <c r="B4" s="41" t="s">
        <v>39</v>
      </c>
      <c r="C4" s="3"/>
      <c r="D4" s="36"/>
    </row>
    <row r="5" spans="2:15" x14ac:dyDescent="0.25">
      <c r="B5" s="40" t="s">
        <v>0</v>
      </c>
      <c r="C5" s="22">
        <f>SUM('2011 population'!D4:N89)</f>
        <v>52690703</v>
      </c>
      <c r="D5" s="23">
        <f>SUM('2014 population'!D4:N89)</f>
        <v>53244002</v>
      </c>
    </row>
    <row r="6" spans="2:15" x14ac:dyDescent="0.25">
      <c r="B6" s="40" t="s">
        <v>6</v>
      </c>
      <c r="C6" s="22">
        <v>68758764000</v>
      </c>
      <c r="D6" s="23">
        <v>75805017600</v>
      </c>
    </row>
    <row r="7" spans="2:15" ht="15.75" thickBot="1" x14ac:dyDescent="0.3">
      <c r="B7" s="50" t="s">
        <v>41</v>
      </c>
      <c r="C7" s="27">
        <f>tot_gp_and_pharma_cost_2011+tot_den_cost_2011+tot_opt_cost_2011</f>
        <v>21495802000</v>
      </c>
      <c r="D7" s="28">
        <f>tot_gp_and_pharma_cost_2014+tot_den_cost_2014+tot_opt_cost_2014</f>
        <v>22089674000</v>
      </c>
    </row>
    <row r="8" spans="2:15" ht="15.75" thickBot="1" x14ac:dyDescent="0.3"/>
    <row r="9" spans="2:15" ht="30.75" thickBot="1" x14ac:dyDescent="0.3">
      <c r="B9" s="49" t="s">
        <v>71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 x14ac:dyDescent="0.25">
      <c r="B10" s="29"/>
      <c r="C10" s="111" t="s">
        <v>14</v>
      </c>
      <c r="D10" s="111"/>
      <c r="E10" s="111"/>
      <c r="F10" s="111"/>
      <c r="G10" s="111"/>
      <c r="H10" s="30"/>
      <c r="I10" s="111" t="s">
        <v>15</v>
      </c>
      <c r="J10" s="111"/>
      <c r="K10" s="111"/>
      <c r="L10" s="111"/>
      <c r="M10" s="111"/>
      <c r="N10" s="30"/>
      <c r="O10" s="21" t="s">
        <v>26</v>
      </c>
    </row>
    <row r="11" spans="2:15" x14ac:dyDescent="0.25">
      <c r="B11" s="82"/>
      <c r="C11" s="54" t="s">
        <v>16</v>
      </c>
      <c r="D11" s="54" t="s">
        <v>17</v>
      </c>
      <c r="E11" s="54" t="s">
        <v>18</v>
      </c>
      <c r="F11" s="54" t="s">
        <v>19</v>
      </c>
      <c r="G11" s="54" t="s">
        <v>20</v>
      </c>
      <c r="H11" s="54"/>
      <c r="I11" s="54" t="s">
        <v>16</v>
      </c>
      <c r="J11" s="54" t="s">
        <v>17</v>
      </c>
      <c r="K11" s="54" t="s">
        <v>18</v>
      </c>
      <c r="L11" s="54" t="s">
        <v>19</v>
      </c>
      <c r="M11" s="54" t="s">
        <v>20</v>
      </c>
      <c r="N11" s="18"/>
      <c r="O11" s="24"/>
    </row>
    <row r="12" spans="2:15" x14ac:dyDescent="0.25">
      <c r="B12" s="40" t="s">
        <v>72</v>
      </c>
      <c r="C12" s="22">
        <f>'Primary care summary'!C31</f>
        <v>2785397067.1762819</v>
      </c>
      <c r="D12" s="22">
        <f>'Primary care summary'!D31</f>
        <v>2617857350.2871928</v>
      </c>
      <c r="E12" s="22">
        <f>'Primary care summary'!E31</f>
        <v>2505407356.5030742</v>
      </c>
      <c r="F12" s="22">
        <f>'Primary care summary'!F31</f>
        <v>2393245703.8432617</v>
      </c>
      <c r="G12" s="22">
        <f>'Primary care summary'!G31</f>
        <v>2269982949.6506453</v>
      </c>
      <c r="H12" s="22"/>
      <c r="I12" s="22">
        <f>'Primary care summary'!I31</f>
        <v>1963333632.2985153</v>
      </c>
      <c r="J12" s="22">
        <f>'Primary care summary'!J31</f>
        <v>1836760499.5651526</v>
      </c>
      <c r="K12" s="22">
        <f>'Primary care summary'!K31</f>
        <v>1779042417.0476465</v>
      </c>
      <c r="L12" s="22">
        <f>'Primary care summary'!L31</f>
        <v>1705102735.4945247</v>
      </c>
      <c r="M12" s="22">
        <f>'Primary care summary'!M31</f>
        <v>1639672288.1337061</v>
      </c>
      <c r="N12" s="22"/>
      <c r="O12" s="23">
        <f>SUM(C12:M12)</f>
        <v>21495802000.000004</v>
      </c>
    </row>
    <row r="13" spans="2:15" x14ac:dyDescent="0.25">
      <c r="B13" s="40" t="s">
        <v>73</v>
      </c>
      <c r="C13" s="22">
        <f>'Secondary care summary'!C22</f>
        <v>8771359024.386261</v>
      </c>
      <c r="D13" s="22">
        <f>'Secondary care summary'!D22</f>
        <v>8201588434.6840096</v>
      </c>
      <c r="E13" s="22">
        <f>'Secondary care summary'!E22</f>
        <v>7808647372.8920422</v>
      </c>
      <c r="F13" s="22">
        <f>'Secondary care summary'!F22</f>
        <v>7357477885.4515409</v>
      </c>
      <c r="G13" s="22">
        <f>'Secondary care summary'!G22</f>
        <v>6820990572.3088331</v>
      </c>
      <c r="H13" s="22"/>
      <c r="I13" s="22">
        <f>'Secondary care summary'!I22</f>
        <v>6521849733.582922</v>
      </c>
      <c r="J13" s="22">
        <f>'Secondary care summary'!J22</f>
        <v>6093668706.7726879</v>
      </c>
      <c r="K13" s="22">
        <f>'Secondary care summary'!K22</f>
        <v>6006776001.5995083</v>
      </c>
      <c r="L13" s="22">
        <f>'Secondary care summary'!L22</f>
        <v>5761693225.9213848</v>
      </c>
      <c r="M13" s="22">
        <f>'Secondary care summary'!M22</f>
        <v>5414713041.920145</v>
      </c>
      <c r="N13" s="22"/>
      <c r="O13" s="23">
        <f>SUM(C13:M13)</f>
        <v>68758763999.519348</v>
      </c>
    </row>
    <row r="14" spans="2:15" ht="15.75" thickBot="1" x14ac:dyDescent="0.3">
      <c r="B14" s="46" t="s">
        <v>74</v>
      </c>
      <c r="C14" s="80">
        <f>C13+C12</f>
        <v>11556756091.562542</v>
      </c>
      <c r="D14" s="80">
        <f t="shared" ref="D14:O14" si="0">D13+D12</f>
        <v>10819445784.971203</v>
      </c>
      <c r="E14" s="80">
        <f t="shared" si="0"/>
        <v>10314054729.395117</v>
      </c>
      <c r="F14" s="80">
        <f t="shared" si="0"/>
        <v>9750723589.2948036</v>
      </c>
      <c r="G14" s="80">
        <f t="shared" si="0"/>
        <v>9090973521.9594784</v>
      </c>
      <c r="H14" s="80"/>
      <c r="I14" s="80">
        <f t="shared" si="0"/>
        <v>8485183365.8814373</v>
      </c>
      <c r="J14" s="80">
        <f t="shared" si="0"/>
        <v>7930429206.337841</v>
      </c>
      <c r="K14" s="80">
        <f t="shared" si="0"/>
        <v>7785818418.6471548</v>
      </c>
      <c r="L14" s="80">
        <f t="shared" si="0"/>
        <v>7466795961.4159098</v>
      </c>
      <c r="M14" s="80">
        <f t="shared" si="0"/>
        <v>7054385330.0538511</v>
      </c>
      <c r="N14" s="80"/>
      <c r="O14" s="81">
        <f t="shared" si="0"/>
        <v>90254565999.519348</v>
      </c>
    </row>
    <row r="15" spans="2:15" ht="15.75" thickBot="1" x14ac:dyDescent="0.3"/>
    <row r="16" spans="2:15" ht="30.75" thickBot="1" x14ac:dyDescent="0.3">
      <c r="B16" s="49" t="s">
        <v>75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x14ac:dyDescent="0.25">
      <c r="B17" s="29"/>
      <c r="C17" s="111" t="s">
        <v>14</v>
      </c>
      <c r="D17" s="111"/>
      <c r="E17" s="111"/>
      <c r="F17" s="111"/>
      <c r="G17" s="111"/>
      <c r="H17" s="30"/>
      <c r="I17" s="111" t="s">
        <v>15</v>
      </c>
      <c r="J17" s="111"/>
      <c r="K17" s="111"/>
      <c r="L17" s="111"/>
      <c r="M17" s="111"/>
      <c r="N17" s="30"/>
      <c r="O17" s="21" t="s">
        <v>26</v>
      </c>
    </row>
    <row r="18" spans="2:15" x14ac:dyDescent="0.25">
      <c r="B18" s="82"/>
      <c r="C18" s="54" t="s">
        <v>16</v>
      </c>
      <c r="D18" s="54" t="s">
        <v>17</v>
      </c>
      <c r="E18" s="54" t="s">
        <v>18</v>
      </c>
      <c r="F18" s="54" t="s">
        <v>19</v>
      </c>
      <c r="G18" s="54" t="s">
        <v>20</v>
      </c>
      <c r="H18" s="54"/>
      <c r="I18" s="54" t="s">
        <v>16</v>
      </c>
      <c r="J18" s="54" t="s">
        <v>17</v>
      </c>
      <c r="K18" s="54" t="s">
        <v>18</v>
      </c>
      <c r="L18" s="54" t="s">
        <v>19</v>
      </c>
      <c r="M18" s="54" t="s">
        <v>20</v>
      </c>
      <c r="N18" s="18"/>
      <c r="O18" s="24"/>
    </row>
    <row r="19" spans="2:15" x14ac:dyDescent="0.25">
      <c r="B19" s="40" t="s">
        <v>72</v>
      </c>
      <c r="C19" s="22">
        <f>'Primary care summary'!C38</f>
        <v>2906770261.9069319</v>
      </c>
      <c r="D19" s="22">
        <f>'Primary care summary'!D38</f>
        <v>2722852538.2794967</v>
      </c>
      <c r="E19" s="22">
        <f>'Primary care summary'!E38</f>
        <v>2536124263.9189434</v>
      </c>
      <c r="F19" s="22">
        <f>'Primary care summary'!F38</f>
        <v>2399489818.8977866</v>
      </c>
      <c r="G19" s="22">
        <f>'Primary care summary'!G38</f>
        <v>2253286382.1124754</v>
      </c>
      <c r="H19" s="22"/>
      <c r="I19" s="22">
        <f>'Primary care summary'!I38</f>
        <v>2088902388.6282597</v>
      </c>
      <c r="J19" s="22">
        <f>'Primary care summary'!J38</f>
        <v>1956791610.3867512</v>
      </c>
      <c r="K19" s="22">
        <f>'Primary care summary'!K38</f>
        <v>1840033043.9198604</v>
      </c>
      <c r="L19" s="22">
        <f>'Primary care summary'!L38</f>
        <v>1740221580.8789625</v>
      </c>
      <c r="M19" s="22">
        <f>'Primary care summary'!M38</f>
        <v>1645202111.0705364</v>
      </c>
      <c r="N19" s="22"/>
      <c r="O19" s="23">
        <f>SUM(C19:M19)</f>
        <v>22089674000.000008</v>
      </c>
    </row>
    <row r="20" spans="2:15" x14ac:dyDescent="0.25">
      <c r="B20" s="40" t="s">
        <v>73</v>
      </c>
      <c r="C20" s="22">
        <f>'Secondary care summary'!C31</f>
        <v>9784500242.7962132</v>
      </c>
      <c r="D20" s="22">
        <f>'Secondary care summary'!D31</f>
        <v>9080805965.4325752</v>
      </c>
      <c r="E20" s="22">
        <f>'Secondary care summary'!E31</f>
        <v>8407463732.7284451</v>
      </c>
      <c r="F20" s="22">
        <f>'Secondary care summary'!F31</f>
        <v>7861858368.1455469</v>
      </c>
      <c r="G20" s="22">
        <f>'Secondary care summary'!G31</f>
        <v>7245504101.259326</v>
      </c>
      <c r="H20" s="22"/>
      <c r="I20" s="22">
        <f>'Secondary care summary'!I31</f>
        <v>7529358071.2644844</v>
      </c>
      <c r="J20" s="22">
        <f>'Secondary care summary'!J31</f>
        <v>6987916151.6806526</v>
      </c>
      <c r="K20" s="22">
        <f>'Secondary care summary'!K31</f>
        <v>6677914491.4139862</v>
      </c>
      <c r="L20" s="22">
        <f>'Secondary care summary'!L31</f>
        <v>6314378593.6285038</v>
      </c>
      <c r="M20" s="22">
        <f>'Secondary care summary'!M31</f>
        <v>5915317881.6502609</v>
      </c>
      <c r="N20" s="22"/>
      <c r="O20" s="23">
        <f>SUM(C20:M20)</f>
        <v>75805017600</v>
      </c>
    </row>
    <row r="21" spans="2:15" ht="15.75" thickBot="1" x14ac:dyDescent="0.3">
      <c r="B21" s="46" t="s">
        <v>74</v>
      </c>
      <c r="C21" s="80">
        <f>C20+C19</f>
        <v>12691270504.703144</v>
      </c>
      <c r="D21" s="80">
        <f t="shared" ref="D21" si="1">D20+D19</f>
        <v>11803658503.712072</v>
      </c>
      <c r="E21" s="80">
        <f t="shared" ref="E21" si="2">E20+E19</f>
        <v>10943587996.647388</v>
      </c>
      <c r="F21" s="80">
        <f t="shared" ref="F21" si="3">F20+F19</f>
        <v>10261348187.043333</v>
      </c>
      <c r="G21" s="80">
        <f t="shared" ref="G21" si="4">G20+G19</f>
        <v>9498790483.3718014</v>
      </c>
      <c r="H21" s="80"/>
      <c r="I21" s="80">
        <f t="shared" ref="I21" si="5">I20+I19</f>
        <v>9618260459.8927441</v>
      </c>
      <c r="J21" s="80">
        <f t="shared" ref="J21" si="6">J20+J19</f>
        <v>8944707762.0674038</v>
      </c>
      <c r="K21" s="80">
        <f t="shared" ref="K21" si="7">K20+K19</f>
        <v>8517947535.333847</v>
      </c>
      <c r="L21" s="80">
        <f t="shared" ref="L21" si="8">L20+L19</f>
        <v>8054600174.5074663</v>
      </c>
      <c r="M21" s="80">
        <f t="shared" ref="M21" si="9">M20+M19</f>
        <v>7560519992.7207975</v>
      </c>
      <c r="N21" s="80"/>
      <c r="O21" s="81">
        <f t="shared" ref="O21" si="10">O20+O19</f>
        <v>97894691600</v>
      </c>
    </row>
    <row r="22" spans="2:15" ht="15.75" thickBot="1" x14ac:dyDescent="0.3"/>
    <row r="23" spans="2:15" ht="30.75" thickBot="1" x14ac:dyDescent="0.3">
      <c r="B23" s="49" t="s">
        <v>76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2:15" x14ac:dyDescent="0.25">
      <c r="B24" s="29"/>
      <c r="C24" s="111" t="s">
        <v>14</v>
      </c>
      <c r="D24" s="111"/>
      <c r="E24" s="111"/>
      <c r="F24" s="111"/>
      <c r="G24" s="111"/>
      <c r="H24" s="30"/>
      <c r="I24" s="111" t="s">
        <v>15</v>
      </c>
      <c r="J24" s="111"/>
      <c r="K24" s="111"/>
      <c r="L24" s="111"/>
      <c r="M24" s="112"/>
    </row>
    <row r="25" spans="2:15" x14ac:dyDescent="0.25">
      <c r="B25" s="82"/>
      <c r="C25" s="54" t="s">
        <v>16</v>
      </c>
      <c r="D25" s="54" t="s">
        <v>17</v>
      </c>
      <c r="E25" s="54" t="s">
        <v>18</v>
      </c>
      <c r="F25" s="54" t="s">
        <v>19</v>
      </c>
      <c r="G25" s="54" t="s">
        <v>20</v>
      </c>
      <c r="H25" s="54"/>
      <c r="I25" s="54" t="s">
        <v>16</v>
      </c>
      <c r="J25" s="54" t="s">
        <v>17</v>
      </c>
      <c r="K25" s="54" t="s">
        <v>18</v>
      </c>
      <c r="L25" s="54" t="s">
        <v>19</v>
      </c>
      <c r="M25" s="36" t="s">
        <v>20</v>
      </c>
    </row>
    <row r="26" spans="2:15" x14ac:dyDescent="0.25">
      <c r="B26" s="40" t="s">
        <v>78</v>
      </c>
      <c r="C26" s="22">
        <f>'Primary care summary'!C45</f>
        <v>526.60270326590478</v>
      </c>
      <c r="D26" s="22">
        <f>'Primary care summary'!D45</f>
        <v>491.52252992943744</v>
      </c>
      <c r="E26" s="22">
        <f>'Primary care summary'!E45</f>
        <v>467.07217161134099</v>
      </c>
      <c r="F26" s="22">
        <f>'Primary care summary'!F45</f>
        <v>448.70903069549547</v>
      </c>
      <c r="G26" s="22">
        <f>'Primary care summary'!G45</f>
        <v>423.76969113876834</v>
      </c>
      <c r="H26" s="22"/>
      <c r="I26" s="22">
        <f>'Primary care summary'!I45</f>
        <v>379.97098395539194</v>
      </c>
      <c r="J26" s="22">
        <f>'Primary care summary'!J45</f>
        <v>352.01029444606968</v>
      </c>
      <c r="K26" s="22">
        <f>'Primary care summary'!K45</f>
        <v>340.3137271609113</v>
      </c>
      <c r="L26" s="22">
        <f>'Primary care summary'!L45</f>
        <v>328.81905830247501</v>
      </c>
      <c r="M26" s="23">
        <f>'Primary care summary'!M45</f>
        <v>313.94446440397144</v>
      </c>
    </row>
    <row r="27" spans="2:15" x14ac:dyDescent="0.25">
      <c r="B27" s="40" t="s">
        <v>79</v>
      </c>
      <c r="C27" s="22">
        <f>'Secondary care summary'!C38</f>
        <v>1658.2990726848732</v>
      </c>
      <c r="D27" s="22">
        <f>'Secondary care summary'!D38</f>
        <v>1539.9102997012606</v>
      </c>
      <c r="E27" s="22">
        <f>'Secondary care summary'!E38</f>
        <v>1455.7320893694771</v>
      </c>
      <c r="F27" s="22">
        <f>'Secondary care summary'!F38</f>
        <v>1379.4516647592473</v>
      </c>
      <c r="G27" s="22">
        <f>'Secondary care summary'!G38</f>
        <v>1273.3703874439334</v>
      </c>
      <c r="H27" s="22"/>
      <c r="I27" s="22">
        <f>'Secondary care summary'!I38</f>
        <v>1262.1969184002287</v>
      </c>
      <c r="J27" s="22">
        <f>'Secondary care summary'!J38</f>
        <v>1167.8354996395472</v>
      </c>
      <c r="K27" s="22">
        <f>'Secondary care summary'!K38</f>
        <v>1149.038555650299</v>
      </c>
      <c r="L27" s="22">
        <f>'Secondary care summary'!L38</f>
        <v>1111.1087334135023</v>
      </c>
      <c r="M27" s="23">
        <f>'Secondary care summary'!M38</f>
        <v>1036.7432554353204</v>
      </c>
    </row>
    <row r="28" spans="2:15" ht="15.75" thickBot="1" x14ac:dyDescent="0.3">
      <c r="B28" s="46" t="s">
        <v>77</v>
      </c>
      <c r="C28" s="80">
        <f>C27+C26</f>
        <v>2184.9017759507778</v>
      </c>
      <c r="D28" s="80">
        <f t="shared" ref="D28" si="11">D27+D26</f>
        <v>2031.4328296306981</v>
      </c>
      <c r="E28" s="80">
        <f t="shared" ref="E28" si="12">E27+E26</f>
        <v>1922.8042609808181</v>
      </c>
      <c r="F28" s="80">
        <f t="shared" ref="F28" si="13">F27+F26</f>
        <v>1828.1606954547428</v>
      </c>
      <c r="G28" s="80">
        <f t="shared" ref="G28" si="14">G27+G26</f>
        <v>1697.1400785827018</v>
      </c>
      <c r="H28" s="80"/>
      <c r="I28" s="80">
        <f t="shared" ref="I28" si="15">I27+I26</f>
        <v>1642.1679023556208</v>
      </c>
      <c r="J28" s="80">
        <f t="shared" ref="J28" si="16">J27+J26</f>
        <v>1519.8457940856169</v>
      </c>
      <c r="K28" s="80">
        <f t="shared" ref="K28" si="17">K27+K26</f>
        <v>1489.3522828112104</v>
      </c>
      <c r="L28" s="80">
        <f t="shared" ref="L28" si="18">L27+L26</f>
        <v>1439.9277917159773</v>
      </c>
      <c r="M28" s="81">
        <f t="shared" ref="M28" si="19">M27+M26</f>
        <v>1350.6877198392917</v>
      </c>
    </row>
    <row r="29" spans="2:15" ht="15.75" thickBot="1" x14ac:dyDescent="0.3"/>
    <row r="30" spans="2:15" ht="30.75" thickBot="1" x14ac:dyDescent="0.3">
      <c r="B30" s="49" t="s">
        <v>80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2:15" x14ac:dyDescent="0.25">
      <c r="B31" s="29"/>
      <c r="C31" s="111" t="s">
        <v>14</v>
      </c>
      <c r="D31" s="111"/>
      <c r="E31" s="111"/>
      <c r="F31" s="111"/>
      <c r="G31" s="111"/>
      <c r="H31" s="30"/>
      <c r="I31" s="111" t="s">
        <v>15</v>
      </c>
      <c r="J31" s="111"/>
      <c r="K31" s="111"/>
      <c r="L31" s="111"/>
      <c r="M31" s="112"/>
    </row>
    <row r="32" spans="2:15" x14ac:dyDescent="0.25">
      <c r="B32" s="82"/>
      <c r="C32" s="54" t="s">
        <v>16</v>
      </c>
      <c r="D32" s="54" t="s">
        <v>17</v>
      </c>
      <c r="E32" s="54" t="s">
        <v>18</v>
      </c>
      <c r="F32" s="54" t="s">
        <v>19</v>
      </c>
      <c r="G32" s="54" t="s">
        <v>20</v>
      </c>
      <c r="H32" s="54"/>
      <c r="I32" s="54" t="s">
        <v>16</v>
      </c>
      <c r="J32" s="54" t="s">
        <v>17</v>
      </c>
      <c r="K32" s="54" t="s">
        <v>18</v>
      </c>
      <c r="L32" s="54" t="s">
        <v>19</v>
      </c>
      <c r="M32" s="36" t="s">
        <v>20</v>
      </c>
    </row>
    <row r="33" spans="2:13" x14ac:dyDescent="0.25">
      <c r="B33" s="40" t="s">
        <v>78</v>
      </c>
      <c r="C33" s="22">
        <f>'Primary care summary'!C52</f>
        <v>534.64834885203959</v>
      </c>
      <c r="D33" s="22">
        <f>'Primary care summary'!D52</f>
        <v>496.85322114988543</v>
      </c>
      <c r="E33" s="22">
        <f>'Primary care summary'!E52</f>
        <v>472.06946227276603</v>
      </c>
      <c r="F33" s="22">
        <f>'Primary care summary'!F52</f>
        <v>452.31063361416233</v>
      </c>
      <c r="G33" s="22">
        <f>'Primary care summary'!G52</f>
        <v>430.44306735902109</v>
      </c>
      <c r="H33" s="22"/>
      <c r="I33" s="22">
        <f>'Primary care summary'!I52</f>
        <v>389.96308499823857</v>
      </c>
      <c r="J33" s="22">
        <f>'Primary care summary'!J52</f>
        <v>358.61688717205163</v>
      </c>
      <c r="K33" s="22">
        <f>'Primary care summary'!K52</f>
        <v>346.89891960269102</v>
      </c>
      <c r="L33" s="22">
        <f>'Primary care summary'!L52</f>
        <v>334.3991585126825</v>
      </c>
      <c r="M33" s="23">
        <f>'Primary care summary'!M52</f>
        <v>323.00190166252634</v>
      </c>
    </row>
    <row r="34" spans="2:13" x14ac:dyDescent="0.25">
      <c r="B34" s="40" t="s">
        <v>79</v>
      </c>
      <c r="C34" s="22">
        <f>'Secondary care summary'!C45</f>
        <v>1799.6836446653003</v>
      </c>
      <c r="D34" s="22">
        <f>'Secondary care summary'!D45</f>
        <v>1657.0224171644577</v>
      </c>
      <c r="E34" s="22">
        <f>'Secondary care summary'!E45</f>
        <v>1564.9496910904318</v>
      </c>
      <c r="F34" s="22">
        <f>'Secondary care summary'!F45</f>
        <v>1481.9825914136104</v>
      </c>
      <c r="G34" s="22">
        <f>'Secondary care summary'!G45</f>
        <v>1384.1014771431546</v>
      </c>
      <c r="H34" s="22"/>
      <c r="I34" s="22">
        <f>'Secondary care summary'!I45</f>
        <v>1405.6050285120364</v>
      </c>
      <c r="J34" s="22">
        <f>'Secondary care summary'!J45</f>
        <v>1280.6599971264804</v>
      </c>
      <c r="K34" s="22">
        <f>'Secondary care summary'!K45</f>
        <v>1258.9781090755021</v>
      </c>
      <c r="L34" s="22">
        <f>'Secondary care summary'!L45</f>
        <v>1213.3643849959412</v>
      </c>
      <c r="M34" s="23">
        <f>'Secondary care summary'!M45</f>
        <v>1161.3520988421974</v>
      </c>
    </row>
    <row r="35" spans="2:13" ht="15.75" thickBot="1" x14ac:dyDescent="0.3">
      <c r="B35" s="46" t="s">
        <v>77</v>
      </c>
      <c r="C35" s="80">
        <f>C34+C33</f>
        <v>2334.3319935173399</v>
      </c>
      <c r="D35" s="80">
        <f t="shared" ref="D35" si="20">D34+D33</f>
        <v>2153.8756383143432</v>
      </c>
      <c r="E35" s="80">
        <f t="shared" ref="E35" si="21">E34+E33</f>
        <v>2037.0191533631978</v>
      </c>
      <c r="F35" s="80">
        <f t="shared" ref="F35" si="22">F34+F33</f>
        <v>1934.2932250277727</v>
      </c>
      <c r="G35" s="80">
        <f t="shared" ref="G35" si="23">G34+G33</f>
        <v>1814.5445445021758</v>
      </c>
      <c r="H35" s="80"/>
      <c r="I35" s="80">
        <f t="shared" ref="I35" si="24">I34+I33</f>
        <v>1795.568113510275</v>
      </c>
      <c r="J35" s="80">
        <f t="shared" ref="J35" si="25">J34+J33</f>
        <v>1639.276884298532</v>
      </c>
      <c r="K35" s="80">
        <f t="shared" ref="K35" si="26">K34+K33</f>
        <v>1605.877028678193</v>
      </c>
      <c r="L35" s="80">
        <f t="shared" ref="L35" si="27">L34+L33</f>
        <v>1547.7635435086238</v>
      </c>
      <c r="M35" s="81">
        <f t="shared" ref="M35" si="28">M34+M33</f>
        <v>1484.3540005047237</v>
      </c>
    </row>
    <row r="37" spans="2:13" x14ac:dyDescent="0.25">
      <c r="M37" s="55"/>
    </row>
  </sheetData>
  <mergeCells count="8">
    <mergeCell ref="C31:G31"/>
    <mergeCell ref="I31:M31"/>
    <mergeCell ref="C10:G10"/>
    <mergeCell ref="I10:M10"/>
    <mergeCell ref="C17:G17"/>
    <mergeCell ref="I17:M17"/>
    <mergeCell ref="C24:G24"/>
    <mergeCell ref="I24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workbookViewId="0"/>
  </sheetViews>
  <sheetFormatPr defaultRowHeight="15" x14ac:dyDescent="0.25"/>
  <cols>
    <col min="2" max="2" width="39.28515625" bestFit="1" customWidth="1"/>
    <col min="3" max="7" width="16.85546875" bestFit="1" customWidth="1"/>
    <col min="9" max="13" width="16.85546875" bestFit="1" customWidth="1"/>
    <col min="15" max="15" width="18" bestFit="1" customWidth="1"/>
  </cols>
  <sheetData>
    <row r="1" spans="2:4" ht="15.75" thickBot="1" x14ac:dyDescent="0.3"/>
    <row r="2" spans="2:4" ht="15.75" thickBot="1" x14ac:dyDescent="0.3">
      <c r="B2" s="48" t="s">
        <v>44</v>
      </c>
    </row>
    <row r="3" spans="2:4" x14ac:dyDescent="0.25">
      <c r="B3" s="19"/>
      <c r="C3" s="52" t="s">
        <v>1</v>
      </c>
      <c r="D3" s="53" t="s">
        <v>22</v>
      </c>
    </row>
    <row r="4" spans="2:4" x14ac:dyDescent="0.25">
      <c r="B4" s="41" t="s">
        <v>46</v>
      </c>
      <c r="C4" s="18"/>
      <c r="D4" s="24"/>
    </row>
    <row r="5" spans="2:4" x14ac:dyDescent="0.25">
      <c r="B5" s="40" t="s">
        <v>47</v>
      </c>
      <c r="C5" s="22">
        <v>7761467000</v>
      </c>
      <c r="D5" s="23">
        <v>8480826000</v>
      </c>
    </row>
    <row r="6" spans="2:4" x14ac:dyDescent="0.25">
      <c r="B6" s="42" t="s">
        <v>48</v>
      </c>
      <c r="C6" s="22">
        <v>8248643000</v>
      </c>
      <c r="D6" s="23">
        <v>8206256000</v>
      </c>
    </row>
    <row r="7" spans="2:4" x14ac:dyDescent="0.25">
      <c r="B7" s="42" t="s">
        <v>49</v>
      </c>
      <c r="C7" s="22">
        <v>2135655000</v>
      </c>
      <c r="D7" s="23">
        <v>2128584000</v>
      </c>
    </row>
    <row r="8" spans="2:4" x14ac:dyDescent="0.25">
      <c r="B8" s="73" t="s">
        <v>56</v>
      </c>
      <c r="C8" s="22">
        <f>tot_gp_cost_2011+tot_presc_cost_2011+tot_pharma_cost_2011</f>
        <v>18145765000</v>
      </c>
      <c r="D8" s="23">
        <f>tot_gp_cost_2014+tot_presc_cost_2014+tot_pharma_cost_2014</f>
        <v>18815666000</v>
      </c>
    </row>
    <row r="9" spans="2:4" x14ac:dyDescent="0.25">
      <c r="B9" s="42" t="s">
        <v>55</v>
      </c>
      <c r="C9" s="22">
        <f>SUM('2011 GP visits'!D4:H89)+SUM('2011 GP visits'!J4:N89)</f>
        <v>167134701.945438</v>
      </c>
      <c r="D9" s="23">
        <f>SUM('2014 GP visits'!D4:H89)+SUM('2014 GP visits'!J4:N89)</f>
        <v>166346153.49898398</v>
      </c>
    </row>
    <row r="10" spans="2:4" x14ac:dyDescent="0.25">
      <c r="B10" s="42"/>
      <c r="C10" s="18"/>
      <c r="D10" s="23"/>
    </row>
    <row r="11" spans="2:4" x14ac:dyDescent="0.25">
      <c r="B11" s="51" t="s">
        <v>45</v>
      </c>
      <c r="C11" s="18"/>
      <c r="D11" s="23"/>
    </row>
    <row r="12" spans="2:4" x14ac:dyDescent="0.25">
      <c r="B12" s="42" t="s">
        <v>50</v>
      </c>
      <c r="C12" s="22">
        <v>2859325000</v>
      </c>
      <c r="D12" s="23">
        <v>2746308000</v>
      </c>
    </row>
    <row r="13" spans="2:4" x14ac:dyDescent="0.25">
      <c r="B13" s="42" t="s">
        <v>51</v>
      </c>
      <c r="C13" s="22">
        <v>490712000</v>
      </c>
      <c r="D13" s="23">
        <v>527700000</v>
      </c>
    </row>
    <row r="14" spans="2:4" x14ac:dyDescent="0.25">
      <c r="B14" s="73" t="s">
        <v>64</v>
      </c>
      <c r="C14" s="22">
        <f>tot_opt_cost_2011+tot_den_cost_2011</f>
        <v>3350037000</v>
      </c>
      <c r="D14" s="23">
        <f>tot_opt_cost_2014+tot_den_cost_2014</f>
        <v>3274008000</v>
      </c>
    </row>
    <row r="15" spans="2:4" ht="15.75" thickBot="1" x14ac:dyDescent="0.3">
      <c r="B15" s="77" t="s">
        <v>65</v>
      </c>
      <c r="C15" s="78">
        <f>tot_other_primary_care_2011/population_2011</f>
        <v>63.579280769892179</v>
      </c>
      <c r="D15" s="79">
        <f>tot_other_primary_care_2014/population_2014</f>
        <v>61.490644523677993</v>
      </c>
    </row>
    <row r="16" spans="2:4" ht="15.75" thickBot="1" x14ac:dyDescent="0.3"/>
    <row r="17" spans="2:15" ht="15.75" thickBot="1" x14ac:dyDescent="0.3">
      <c r="B17" s="58" t="s">
        <v>60</v>
      </c>
    </row>
    <row r="18" spans="2:15" x14ac:dyDescent="0.25">
      <c r="B18" s="19"/>
      <c r="C18" s="20" t="s">
        <v>13</v>
      </c>
      <c r="D18" s="20" t="s">
        <v>14</v>
      </c>
      <c r="E18" s="21" t="s">
        <v>15</v>
      </c>
    </row>
    <row r="19" spans="2:15" x14ac:dyDescent="0.25">
      <c r="B19" s="40" t="s">
        <v>58</v>
      </c>
      <c r="C19" s="18">
        <v>0</v>
      </c>
      <c r="D19" s="18">
        <v>3.428569</v>
      </c>
      <c r="E19" s="24">
        <v>3.7613289999999999</v>
      </c>
    </row>
    <row r="20" spans="2:15" x14ac:dyDescent="0.25">
      <c r="B20" s="40" t="s">
        <v>57</v>
      </c>
      <c r="C20" s="18">
        <v>5</v>
      </c>
      <c r="D20" s="18">
        <v>1.6708460000000001</v>
      </c>
      <c r="E20" s="24">
        <v>1.583844</v>
      </c>
    </row>
    <row r="21" spans="2:15" x14ac:dyDescent="0.25">
      <c r="B21" s="40" t="s">
        <v>52</v>
      </c>
      <c r="C21" s="18">
        <v>16</v>
      </c>
      <c r="D21" s="18">
        <v>3.1975069999999999</v>
      </c>
      <c r="E21" s="24">
        <v>1.5825480000000001</v>
      </c>
    </row>
    <row r="22" spans="2:15" x14ac:dyDescent="0.25">
      <c r="B22" s="40" t="s">
        <v>53</v>
      </c>
      <c r="C22" s="18">
        <v>45</v>
      </c>
      <c r="D22" s="18">
        <v>4.031269</v>
      </c>
      <c r="E22" s="24">
        <v>2.7616990000000001</v>
      </c>
    </row>
    <row r="23" spans="2:15" x14ac:dyDescent="0.25">
      <c r="B23" s="40" t="s">
        <v>54</v>
      </c>
      <c r="C23" s="18">
        <v>65</v>
      </c>
      <c r="D23" s="18">
        <v>5.1496459999999997</v>
      </c>
      <c r="E23" s="24">
        <v>4.460909</v>
      </c>
    </row>
    <row r="24" spans="2:15" ht="15.75" thickBot="1" x14ac:dyDescent="0.3">
      <c r="B24" s="60" t="s">
        <v>59</v>
      </c>
      <c r="C24" s="59">
        <v>75</v>
      </c>
      <c r="D24" s="59">
        <v>6.8174109999999999</v>
      </c>
      <c r="E24" s="35">
        <v>6.24803</v>
      </c>
    </row>
    <row r="25" spans="2:15" ht="15.75" thickBot="1" x14ac:dyDescent="0.3"/>
    <row r="26" spans="2:15" ht="30.75" thickBot="1" x14ac:dyDescent="0.3">
      <c r="B26" s="49" t="s">
        <v>67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2:15" x14ac:dyDescent="0.25">
      <c r="B27" s="29"/>
      <c r="C27" s="111" t="s">
        <v>14</v>
      </c>
      <c r="D27" s="111"/>
      <c r="E27" s="111"/>
      <c r="F27" s="111"/>
      <c r="G27" s="111"/>
      <c r="H27" s="30"/>
      <c r="I27" s="111" t="s">
        <v>15</v>
      </c>
      <c r="J27" s="111"/>
      <c r="K27" s="111"/>
      <c r="L27" s="111"/>
      <c r="M27" s="111"/>
      <c r="N27" s="30"/>
      <c r="O27" s="21" t="s">
        <v>26</v>
      </c>
    </row>
    <row r="28" spans="2:15" ht="90" x14ac:dyDescent="0.25">
      <c r="B28" s="47" t="s">
        <v>61</v>
      </c>
      <c r="C28" s="54" t="s">
        <v>16</v>
      </c>
      <c r="D28" s="54" t="s">
        <v>17</v>
      </c>
      <c r="E28" s="54" t="s">
        <v>18</v>
      </c>
      <c r="F28" s="54" t="s">
        <v>19</v>
      </c>
      <c r="G28" s="54" t="s">
        <v>20</v>
      </c>
      <c r="H28" s="54"/>
      <c r="I28" s="54" t="s">
        <v>16</v>
      </c>
      <c r="J28" s="54" t="s">
        <v>17</v>
      </c>
      <c r="K28" s="54" t="s">
        <v>18</v>
      </c>
      <c r="L28" s="54" t="s">
        <v>19</v>
      </c>
      <c r="M28" s="54" t="s">
        <v>20</v>
      </c>
      <c r="N28" s="18"/>
      <c r="O28" s="24"/>
    </row>
    <row r="29" spans="2:15" x14ac:dyDescent="0.25">
      <c r="B29" s="76" t="s">
        <v>62</v>
      </c>
      <c r="C29" s="22">
        <f>SUM('2011 GP and pharma total'!D4:D89)</f>
        <v>2449102663.2711568</v>
      </c>
      <c r="D29" s="22">
        <f>SUM('2011 GP and pharma total'!E4:E89)</f>
        <v>2279233020.0589738</v>
      </c>
      <c r="E29" s="22">
        <f>SUM('2011 GP and pharma total'!F4:F89)</f>
        <v>2164363707.4829993</v>
      </c>
      <c r="F29" s="22">
        <f>SUM('2011 GP and pharma total'!G4:G89)</f>
        <v>2054137662.4469457</v>
      </c>
      <c r="G29" s="22">
        <f>SUM('2011 GP and pharma total'!H4:H89)</f>
        <v>1929411440.3695679</v>
      </c>
      <c r="H29" s="22"/>
      <c r="I29" s="22">
        <f>SUM('2011 GP and pharma total'!J4:J89)</f>
        <v>1634815546.6450746</v>
      </c>
      <c r="J29" s="22">
        <f>SUM('2011 GP and pharma total'!K4:K89)</f>
        <v>1505009089.5881591</v>
      </c>
      <c r="K29" s="22">
        <f>SUM('2011 GP and pharma total'!L4:L89)</f>
        <v>1446671935.6137965</v>
      </c>
      <c r="L29" s="22">
        <f>SUM('2011 GP and pharma total'!M4:M89)</f>
        <v>1375410149.7874219</v>
      </c>
      <c r="M29" s="22">
        <f>SUM('2011 GP and pharma total'!N4:N89)</f>
        <v>1307609784.7359054</v>
      </c>
      <c r="N29" s="22"/>
      <c r="O29" s="23">
        <f>SUM(C29:M29)</f>
        <v>18145765000</v>
      </c>
    </row>
    <row r="30" spans="2:15" x14ac:dyDescent="0.25">
      <c r="B30" s="40" t="s">
        <v>63</v>
      </c>
      <c r="C30" s="22">
        <f>SUM('2011 population'!D4:D89)*ave_other_primary_care_2011</f>
        <v>336294403.90512538</v>
      </c>
      <c r="D30" s="22">
        <f>SUM('2011 population'!E4:E89)*ave_other_primary_care_2011</f>
        <v>338624330.22821885</v>
      </c>
      <c r="E30" s="22">
        <f>SUM('2011 population'!F4:F89)*ave_other_primary_care_2011</f>
        <v>341043649.02007478</v>
      </c>
      <c r="F30" s="22">
        <f>SUM('2011 population'!G4:G89)*ave_other_primary_care_2011</f>
        <v>339108041.39631617</v>
      </c>
      <c r="G30" s="22">
        <f>SUM('2011 population'!H4:H89)*ave_other_primary_care_2011</f>
        <v>340571509.28107756</v>
      </c>
      <c r="H30" s="22"/>
      <c r="I30" s="22">
        <f>SUM('2011 population'!J4:J89)*ave_other_primary_care_2011</f>
        <v>328518085.65344059</v>
      </c>
      <c r="J30" s="22">
        <f>SUM('2011 population'!K4:K89)*ave_other_primary_care_2011</f>
        <v>331751409.9769935</v>
      </c>
      <c r="K30" s="22">
        <f>SUM('2011 population'!L4:L89)*ave_other_primary_care_2011</f>
        <v>332370481.43384993</v>
      </c>
      <c r="L30" s="22">
        <f>SUM('2011 population'!M4:M89)*ave_other_primary_care_2011</f>
        <v>329692585.70710284</v>
      </c>
      <c r="M30" s="22">
        <f>SUM('2011 population'!N4:N89)*ave_other_primary_care_2011</f>
        <v>332062503.39780056</v>
      </c>
      <c r="N30" s="22"/>
      <c r="O30" s="23">
        <f>SUM(C30:M30)</f>
        <v>3350037000</v>
      </c>
    </row>
    <row r="31" spans="2:15" ht="15.75" thickBot="1" x14ac:dyDescent="0.3">
      <c r="B31" s="46" t="s">
        <v>41</v>
      </c>
      <c r="C31" s="80">
        <f>SUM(C29:C30)</f>
        <v>2785397067.1762819</v>
      </c>
      <c r="D31" s="80">
        <f t="shared" ref="D31:O31" si="0">SUM(D29:D30)</f>
        <v>2617857350.2871928</v>
      </c>
      <c r="E31" s="80">
        <f t="shared" si="0"/>
        <v>2505407356.5030742</v>
      </c>
      <c r="F31" s="80">
        <f t="shared" si="0"/>
        <v>2393245703.8432617</v>
      </c>
      <c r="G31" s="80">
        <f t="shared" si="0"/>
        <v>2269982949.6506453</v>
      </c>
      <c r="H31" s="80"/>
      <c r="I31" s="80">
        <f t="shared" si="0"/>
        <v>1963333632.2985153</v>
      </c>
      <c r="J31" s="80">
        <f t="shared" si="0"/>
        <v>1836760499.5651526</v>
      </c>
      <c r="K31" s="80">
        <f t="shared" si="0"/>
        <v>1779042417.0476465</v>
      </c>
      <c r="L31" s="80">
        <f t="shared" si="0"/>
        <v>1705102735.4945247</v>
      </c>
      <c r="M31" s="80">
        <f t="shared" si="0"/>
        <v>1639672288.1337061</v>
      </c>
      <c r="N31" s="80"/>
      <c r="O31" s="81">
        <f t="shared" si="0"/>
        <v>21495802000</v>
      </c>
    </row>
    <row r="32" spans="2:15" ht="15.75" thickBot="1" x14ac:dyDescent="0.3"/>
    <row r="33" spans="2:15" ht="30.75" thickBot="1" x14ac:dyDescent="0.3">
      <c r="B33" s="49" t="s">
        <v>66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15" x14ac:dyDescent="0.25">
      <c r="B34" s="29"/>
      <c r="C34" s="111" t="s">
        <v>14</v>
      </c>
      <c r="D34" s="111"/>
      <c r="E34" s="111"/>
      <c r="F34" s="111"/>
      <c r="G34" s="111"/>
      <c r="H34" s="30"/>
      <c r="I34" s="111" t="s">
        <v>15</v>
      </c>
      <c r="J34" s="111"/>
      <c r="K34" s="111"/>
      <c r="L34" s="111"/>
      <c r="M34" s="111"/>
      <c r="N34" s="30"/>
      <c r="O34" s="21" t="s">
        <v>26</v>
      </c>
    </row>
    <row r="35" spans="2:15" ht="90" x14ac:dyDescent="0.25">
      <c r="B35" s="47" t="s">
        <v>61</v>
      </c>
      <c r="C35" s="54" t="s">
        <v>16</v>
      </c>
      <c r="D35" s="54" t="s">
        <v>17</v>
      </c>
      <c r="E35" s="54" t="s">
        <v>18</v>
      </c>
      <c r="F35" s="54" t="s">
        <v>19</v>
      </c>
      <c r="G35" s="54" t="s">
        <v>20</v>
      </c>
      <c r="H35" s="54"/>
      <c r="I35" s="54" t="s">
        <v>16</v>
      </c>
      <c r="J35" s="54" t="s">
        <v>17</v>
      </c>
      <c r="K35" s="54" t="s">
        <v>18</v>
      </c>
      <c r="L35" s="54" t="s">
        <v>19</v>
      </c>
      <c r="M35" s="54" t="s">
        <v>20</v>
      </c>
      <c r="N35" s="18"/>
      <c r="O35" s="24"/>
    </row>
    <row r="36" spans="2:15" x14ac:dyDescent="0.25">
      <c r="B36" s="76" t="s">
        <v>62</v>
      </c>
      <c r="C36" s="22">
        <f>SUM('2014 GP and pharma total'!D4:D89)</f>
        <v>2572458602.1576891</v>
      </c>
      <c r="D36" s="22">
        <f>SUM('2014 GP and pharma total'!E4:E89)</f>
        <v>2385871815.614059</v>
      </c>
      <c r="E36" s="22">
        <f>SUM('2014 GP and pharma total'!F4:F89)</f>
        <v>2205774753.8495841</v>
      </c>
      <c r="F36" s="22">
        <f>SUM('2014 GP and pharma total'!G4:G89)</f>
        <v>2073284409.3254559</v>
      </c>
      <c r="G36" s="22">
        <f>SUM('2014 GP and pharma total'!H4:H89)</f>
        <v>1931394725.725414</v>
      </c>
      <c r="H36" s="22"/>
      <c r="I36" s="22">
        <f>SUM('2014 GP and pharma total'!J4:J89)</f>
        <v>1759517482.2995429</v>
      </c>
      <c r="J36" s="22">
        <f>SUM('2014 GP and pharma total'!K4:K89)</f>
        <v>1621268154.5058804</v>
      </c>
      <c r="K36" s="22">
        <f>SUM('2014 GP and pharma total'!L4:L89)</f>
        <v>1513872276.5554538</v>
      </c>
      <c r="L36" s="22">
        <f>SUM('2014 GP and pharma total'!M4:M89)</f>
        <v>1420222729.5116291</v>
      </c>
      <c r="M36" s="22">
        <f>SUM('2014 GP and pharma total'!N4:N89)</f>
        <v>1332001050.4552956</v>
      </c>
      <c r="N36" s="22"/>
      <c r="O36" s="23">
        <f>SUM(C36:M36)</f>
        <v>18815666000.000004</v>
      </c>
    </row>
    <row r="37" spans="2:15" x14ac:dyDescent="0.25">
      <c r="B37" s="40" t="s">
        <v>63</v>
      </c>
      <c r="C37" s="22">
        <f>SUM('2014 population'!D4:D89)*ave_other_primary_care_2014</f>
        <v>334311659.74924272</v>
      </c>
      <c r="D37" s="22">
        <f>SUM('2014 population'!E4:E89)*ave_other_primary_care_2014</f>
        <v>336980722.66543752</v>
      </c>
      <c r="E37" s="22">
        <f>SUM('2014 population'!F4:F89)*ave_other_primary_care_2014</f>
        <v>330349510.06935954</v>
      </c>
      <c r="F37" s="22">
        <f>SUM('2014 population'!G4:G89)*ave_other_primary_care_2014</f>
        <v>326205409.57233083</v>
      </c>
      <c r="G37" s="22">
        <f>SUM('2014 population'!H4:H89)*ave_other_primary_care_2014</f>
        <v>321891656.38706124</v>
      </c>
      <c r="H37" s="22"/>
      <c r="I37" s="22">
        <f>SUM('2014 population'!J4:J89)*ave_other_primary_care_2014</f>
        <v>329384906.32871664</v>
      </c>
      <c r="J37" s="22">
        <f>SUM('2014 population'!K4:K89)*ave_other_primary_care_2014</f>
        <v>335523455.88087088</v>
      </c>
      <c r="K37" s="22">
        <f>SUM('2014 population'!L4:L89)*ave_other_primary_care_2014</f>
        <v>326160767.36440665</v>
      </c>
      <c r="L37" s="22">
        <f>SUM('2014 population'!M4:M89)*ave_other_primary_care_2014</f>
        <v>319998851.36733335</v>
      </c>
      <c r="M37" s="22">
        <f>SUM('2014 population'!N4:N89)*ave_other_primary_care_2014</f>
        <v>313201060.61524075</v>
      </c>
      <c r="N37" s="22"/>
      <c r="O37" s="23">
        <f>SUM(C37:M37)</f>
        <v>3274008000</v>
      </c>
    </row>
    <row r="38" spans="2:15" ht="15.75" thickBot="1" x14ac:dyDescent="0.3">
      <c r="B38" s="46" t="s">
        <v>41</v>
      </c>
      <c r="C38" s="80">
        <f>SUM(C36:C37)</f>
        <v>2906770261.9069319</v>
      </c>
      <c r="D38" s="80">
        <f t="shared" ref="D38" si="1">SUM(D36:D37)</f>
        <v>2722852538.2794967</v>
      </c>
      <c r="E38" s="80">
        <f t="shared" ref="E38" si="2">SUM(E36:E37)</f>
        <v>2536124263.9189434</v>
      </c>
      <c r="F38" s="80">
        <f t="shared" ref="F38" si="3">SUM(F36:F37)</f>
        <v>2399489818.8977866</v>
      </c>
      <c r="G38" s="80">
        <f t="shared" ref="G38" si="4">SUM(G36:G37)</f>
        <v>2253286382.1124754</v>
      </c>
      <c r="H38" s="80"/>
      <c r="I38" s="80">
        <f t="shared" ref="I38" si="5">SUM(I36:I37)</f>
        <v>2088902388.6282597</v>
      </c>
      <c r="J38" s="80">
        <f t="shared" ref="J38" si="6">SUM(J36:J37)</f>
        <v>1956791610.3867512</v>
      </c>
      <c r="K38" s="80">
        <f t="shared" ref="K38" si="7">SUM(K36:K37)</f>
        <v>1840033043.9198604</v>
      </c>
      <c r="L38" s="80">
        <f t="shared" ref="L38" si="8">SUM(L36:L37)</f>
        <v>1740221580.8789625</v>
      </c>
      <c r="M38" s="80">
        <f t="shared" ref="M38" si="9">SUM(M36:M37)</f>
        <v>1645202111.0705364</v>
      </c>
      <c r="N38" s="80"/>
      <c r="O38" s="81">
        <f t="shared" ref="O38" si="10">SUM(O36:O37)</f>
        <v>22089674000.000004</v>
      </c>
    </row>
    <row r="39" spans="2:15" ht="15.75" thickBot="1" x14ac:dyDescent="0.3"/>
    <row r="40" spans="2:15" ht="30.75" thickBot="1" x14ac:dyDescent="0.3">
      <c r="B40" s="49" t="s">
        <v>69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2:15" x14ac:dyDescent="0.25">
      <c r="B41" s="29"/>
      <c r="C41" s="111" t="s">
        <v>14</v>
      </c>
      <c r="D41" s="111"/>
      <c r="E41" s="111"/>
      <c r="F41" s="111"/>
      <c r="G41" s="111"/>
      <c r="H41" s="30"/>
      <c r="I41" s="111" t="s">
        <v>15</v>
      </c>
      <c r="J41" s="111"/>
      <c r="K41" s="111"/>
      <c r="L41" s="111"/>
      <c r="M41" s="112"/>
    </row>
    <row r="42" spans="2:15" ht="90" x14ac:dyDescent="0.25">
      <c r="B42" s="47" t="s">
        <v>61</v>
      </c>
      <c r="C42" s="54" t="s">
        <v>16</v>
      </c>
      <c r="D42" s="54" t="s">
        <v>17</v>
      </c>
      <c r="E42" s="54" t="s">
        <v>18</v>
      </c>
      <c r="F42" s="54" t="s">
        <v>19</v>
      </c>
      <c r="G42" s="54" t="s">
        <v>20</v>
      </c>
      <c r="H42" s="54"/>
      <c r="I42" s="54" t="s">
        <v>16</v>
      </c>
      <c r="J42" s="54" t="s">
        <v>17</v>
      </c>
      <c r="K42" s="54" t="s">
        <v>18</v>
      </c>
      <c r="L42" s="54" t="s">
        <v>19</v>
      </c>
      <c r="M42" s="36" t="s">
        <v>20</v>
      </c>
    </row>
    <row r="43" spans="2:15" x14ac:dyDescent="0.25">
      <c r="B43" s="76" t="s">
        <v>62</v>
      </c>
      <c r="C43" s="37">
        <f>C29/SUM('2011 population'!D4:D89)</f>
        <v>463.02342249601264</v>
      </c>
      <c r="D43" s="37">
        <f>D29/SUM('2011 population'!E4:E89)</f>
        <v>427.94324915954525</v>
      </c>
      <c r="E43" s="37">
        <f>E29/SUM('2011 population'!F4:F89)</f>
        <v>403.4928908414488</v>
      </c>
      <c r="F43" s="37">
        <f>F29/SUM('2011 population'!G4:G89)</f>
        <v>385.12974992560328</v>
      </c>
      <c r="G43" s="37">
        <f>G29/SUM('2011 population'!H4:H89)</f>
        <v>360.19041036887614</v>
      </c>
      <c r="H43" s="37"/>
      <c r="I43" s="37">
        <f>I29/SUM('2011 population'!J4:J89)</f>
        <v>316.39170318549975</v>
      </c>
      <c r="J43" s="37">
        <f>J29/SUM('2011 population'!K4:K89)</f>
        <v>288.43101367617749</v>
      </c>
      <c r="K43" s="37">
        <f>K29/SUM('2011 population'!L4:L89)</f>
        <v>276.73444639101911</v>
      </c>
      <c r="L43" s="37">
        <f>L29/SUM('2011 population'!M4:M89)</f>
        <v>265.23977753258282</v>
      </c>
      <c r="M43" s="38">
        <f>M29/SUM('2011 population'!N4:N89)</f>
        <v>250.36518363407924</v>
      </c>
    </row>
    <row r="44" spans="2:15" x14ac:dyDescent="0.25">
      <c r="B44" s="40" t="s">
        <v>63</v>
      </c>
      <c r="C44" s="37">
        <f>C30/SUM('2011 population'!D4:D89)</f>
        <v>63.579280769892179</v>
      </c>
      <c r="D44" s="37">
        <f>D30/SUM('2011 population'!E4:E89)</f>
        <v>63.579280769892186</v>
      </c>
      <c r="E44" s="37">
        <f>E30/SUM('2011 population'!F4:F89)</f>
        <v>63.579280769892179</v>
      </c>
      <c r="F44" s="37">
        <f>F30/SUM('2011 population'!G4:G89)</f>
        <v>63.579280769892179</v>
      </c>
      <c r="G44" s="37">
        <f>G30/SUM('2011 population'!H4:H89)</f>
        <v>63.579280769892179</v>
      </c>
      <c r="H44" s="37"/>
      <c r="I44" s="37">
        <f>I30/SUM('2011 population'!J4:J89)</f>
        <v>63.579280769892172</v>
      </c>
      <c r="J44" s="37">
        <f>J30/SUM('2011 population'!K4:K89)</f>
        <v>63.579280769892179</v>
      </c>
      <c r="K44" s="37">
        <f>K30/SUM('2011 population'!L4:L89)</f>
        <v>63.579280769892179</v>
      </c>
      <c r="L44" s="37">
        <f>L30/SUM('2011 population'!M4:M89)</f>
        <v>63.579280769892179</v>
      </c>
      <c r="M44" s="38">
        <f>M30/SUM('2011 population'!N4:N89)</f>
        <v>63.579280769892179</v>
      </c>
    </row>
    <row r="45" spans="2:15" ht="15.75" thickBot="1" x14ac:dyDescent="0.3">
      <c r="B45" s="46" t="s">
        <v>70</v>
      </c>
      <c r="C45" s="34">
        <f>C43+C44</f>
        <v>526.60270326590478</v>
      </c>
      <c r="D45" s="34">
        <f t="shared" ref="D45:M45" si="11">D43+D44</f>
        <v>491.52252992943744</v>
      </c>
      <c r="E45" s="34">
        <f t="shared" si="11"/>
        <v>467.07217161134099</v>
      </c>
      <c r="F45" s="34">
        <f t="shared" si="11"/>
        <v>448.70903069549547</v>
      </c>
      <c r="G45" s="34">
        <f t="shared" si="11"/>
        <v>423.76969113876834</v>
      </c>
      <c r="H45" s="34"/>
      <c r="I45" s="34">
        <f t="shared" si="11"/>
        <v>379.97098395539194</v>
      </c>
      <c r="J45" s="34">
        <f t="shared" si="11"/>
        <v>352.01029444606968</v>
      </c>
      <c r="K45" s="34">
        <f t="shared" si="11"/>
        <v>340.3137271609113</v>
      </c>
      <c r="L45" s="34">
        <f t="shared" si="11"/>
        <v>328.81905830247501</v>
      </c>
      <c r="M45" s="39">
        <f t="shared" si="11"/>
        <v>313.94446440397144</v>
      </c>
    </row>
    <row r="46" spans="2:15" ht="15.75" thickBot="1" x14ac:dyDescent="0.3"/>
    <row r="47" spans="2:15" ht="30.75" thickBot="1" x14ac:dyDescent="0.3">
      <c r="B47" s="49" t="s">
        <v>68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2:15" x14ac:dyDescent="0.25">
      <c r="B48" s="29"/>
      <c r="C48" s="111" t="s">
        <v>14</v>
      </c>
      <c r="D48" s="111"/>
      <c r="E48" s="111"/>
      <c r="F48" s="111"/>
      <c r="G48" s="111"/>
      <c r="H48" s="30"/>
      <c r="I48" s="111" t="s">
        <v>15</v>
      </c>
      <c r="J48" s="111"/>
      <c r="K48" s="111"/>
      <c r="L48" s="111"/>
      <c r="M48" s="112"/>
    </row>
    <row r="49" spans="2:13" ht="90" x14ac:dyDescent="0.25">
      <c r="B49" s="47" t="s">
        <v>61</v>
      </c>
      <c r="C49" s="54" t="s">
        <v>16</v>
      </c>
      <c r="D49" s="54" t="s">
        <v>17</v>
      </c>
      <c r="E49" s="54" t="s">
        <v>18</v>
      </c>
      <c r="F49" s="54" t="s">
        <v>19</v>
      </c>
      <c r="G49" s="54" t="s">
        <v>20</v>
      </c>
      <c r="H49" s="54"/>
      <c r="I49" s="54" t="s">
        <v>16</v>
      </c>
      <c r="J49" s="54" t="s">
        <v>17</v>
      </c>
      <c r="K49" s="54" t="s">
        <v>18</v>
      </c>
      <c r="L49" s="54" t="s">
        <v>19</v>
      </c>
      <c r="M49" s="36" t="s">
        <v>20</v>
      </c>
    </row>
    <row r="50" spans="2:13" x14ac:dyDescent="0.25">
      <c r="B50" s="76" t="s">
        <v>62</v>
      </c>
      <c r="C50" s="37">
        <f>C36/SUM('2014 population'!D4:D89)</f>
        <v>473.15770432836166</v>
      </c>
      <c r="D50" s="37">
        <f>D36/SUM('2014 population'!E4:E89)</f>
        <v>435.36257662620744</v>
      </c>
      <c r="E50" s="37">
        <f>E36/SUM('2014 population'!F4:F89)</f>
        <v>410.57881774908805</v>
      </c>
      <c r="F50" s="37">
        <f>F36/SUM('2014 population'!G4:G89)</f>
        <v>390.81998909048434</v>
      </c>
      <c r="G50" s="37">
        <f>G36/SUM('2014 population'!H4:H89)</f>
        <v>368.9524228353431</v>
      </c>
      <c r="H50" s="37"/>
      <c r="I50" s="37">
        <f>I36/SUM('2014 population'!J4:J89)</f>
        <v>328.47244047456059</v>
      </c>
      <c r="J50" s="37">
        <f>J36/SUM('2014 population'!K4:K89)</f>
        <v>297.12624264837365</v>
      </c>
      <c r="K50" s="37">
        <f>K36/SUM('2014 population'!L4:L89)</f>
        <v>285.40827507901304</v>
      </c>
      <c r="L50" s="37">
        <f>L36/SUM('2014 population'!M4:M89)</f>
        <v>272.90851398900452</v>
      </c>
      <c r="M50" s="38">
        <f>M36/SUM('2014 population'!N4:N89)</f>
        <v>261.51125713884835</v>
      </c>
    </row>
    <row r="51" spans="2:13" x14ac:dyDescent="0.25">
      <c r="B51" s="40" t="s">
        <v>63</v>
      </c>
      <c r="C51" s="37">
        <f>C37/SUM('2014 population'!D4:D89)</f>
        <v>61.490644523677986</v>
      </c>
      <c r="D51" s="37">
        <f>D37/SUM('2014 population'!E4:E89)</f>
        <v>61.490644523677993</v>
      </c>
      <c r="E51" s="37">
        <f>E37/SUM('2014 population'!F4:F89)</f>
        <v>61.490644523677986</v>
      </c>
      <c r="F51" s="37">
        <f>F37/SUM('2014 population'!G4:G89)</f>
        <v>61.490644523678</v>
      </c>
      <c r="G51" s="37">
        <f>G37/SUM('2014 population'!H4:H89)</f>
        <v>61.490644523677993</v>
      </c>
      <c r="H51" s="37"/>
      <c r="I51" s="37">
        <f>I37/SUM('2014 population'!J4:J89)</f>
        <v>61.490644523677993</v>
      </c>
      <c r="J51" s="37">
        <f>J37/SUM('2014 population'!K4:K89)</f>
        <v>61.490644523677993</v>
      </c>
      <c r="K51" s="37">
        <f>K37/SUM('2014 population'!L4:L89)</f>
        <v>61.490644523678</v>
      </c>
      <c r="L51" s="37">
        <f>L37/SUM('2014 population'!M4:M89)</f>
        <v>61.490644523677993</v>
      </c>
      <c r="M51" s="38">
        <f>M37/SUM('2014 population'!N4:N89)</f>
        <v>61.490644523677993</v>
      </c>
    </row>
    <row r="52" spans="2:13" ht="15.75" thickBot="1" x14ac:dyDescent="0.3">
      <c r="B52" s="46" t="s">
        <v>70</v>
      </c>
      <c r="C52" s="34">
        <f>C50+C51</f>
        <v>534.64834885203959</v>
      </c>
      <c r="D52" s="34">
        <f t="shared" ref="D52" si="12">D50+D51</f>
        <v>496.85322114988543</v>
      </c>
      <c r="E52" s="34">
        <f t="shared" ref="E52" si="13">E50+E51</f>
        <v>472.06946227276603</v>
      </c>
      <c r="F52" s="34">
        <f t="shared" ref="F52" si="14">F50+F51</f>
        <v>452.31063361416233</v>
      </c>
      <c r="G52" s="34">
        <f t="shared" ref="G52" si="15">G50+G51</f>
        <v>430.44306735902109</v>
      </c>
      <c r="H52" s="34"/>
      <c r="I52" s="34">
        <f t="shared" ref="I52" si="16">I50+I51</f>
        <v>389.96308499823857</v>
      </c>
      <c r="J52" s="34">
        <f t="shared" ref="J52" si="17">J50+J51</f>
        <v>358.61688717205163</v>
      </c>
      <c r="K52" s="34">
        <f t="shared" ref="K52" si="18">K50+K51</f>
        <v>346.89891960269102</v>
      </c>
      <c r="L52" s="34">
        <f t="shared" ref="L52" si="19">L50+L51</f>
        <v>334.3991585126825</v>
      </c>
      <c r="M52" s="39">
        <f t="shared" ref="M52" si="20">M50+M51</f>
        <v>323.00190166252634</v>
      </c>
    </row>
  </sheetData>
  <mergeCells count="8">
    <mergeCell ref="C48:G48"/>
    <mergeCell ref="I48:M48"/>
    <mergeCell ref="I27:M27"/>
    <mergeCell ref="I34:M34"/>
    <mergeCell ref="I41:M41"/>
    <mergeCell ref="C27:G27"/>
    <mergeCell ref="C34:G34"/>
    <mergeCell ref="C41:G4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showGridLines="0" zoomScaleNormal="100" workbookViewId="0"/>
  </sheetViews>
  <sheetFormatPr defaultRowHeight="15" x14ac:dyDescent="0.25"/>
  <cols>
    <col min="2" max="2" width="66" customWidth="1"/>
    <col min="3" max="7" width="16.85546875" bestFit="1" customWidth="1"/>
    <col min="8" max="8" width="4" customWidth="1"/>
    <col min="9" max="13" width="16.85546875" bestFit="1" customWidth="1"/>
    <col min="15" max="15" width="18" bestFit="1" customWidth="1"/>
    <col min="16" max="16" width="19.42578125" bestFit="1" customWidth="1"/>
  </cols>
  <sheetData>
    <row r="1" spans="2:4" ht="15.75" thickBot="1" x14ac:dyDescent="0.3"/>
    <row r="2" spans="2:4" ht="15.75" thickBot="1" x14ac:dyDescent="0.3">
      <c r="B2" s="48" t="s">
        <v>42</v>
      </c>
    </row>
    <row r="3" spans="2:4" x14ac:dyDescent="0.25">
      <c r="B3" s="19"/>
      <c r="C3" s="44" t="s">
        <v>1</v>
      </c>
      <c r="D3" s="45" t="s">
        <v>22</v>
      </c>
    </row>
    <row r="4" spans="2:4" x14ac:dyDescent="0.25">
      <c r="B4" s="41" t="s">
        <v>4</v>
      </c>
      <c r="C4" s="22"/>
      <c r="D4" s="24"/>
    </row>
    <row r="5" spans="2:4" x14ac:dyDescent="0.25">
      <c r="B5" s="40" t="s">
        <v>2</v>
      </c>
      <c r="C5" s="22">
        <v>18756921</v>
      </c>
      <c r="D5" s="23"/>
    </row>
    <row r="6" spans="2:4" x14ac:dyDescent="0.25">
      <c r="B6" s="42" t="s">
        <v>10</v>
      </c>
      <c r="C6" s="25">
        <f>num_inpatient_epi_2011/population_2011</f>
        <v>0.35598160457263212</v>
      </c>
      <c r="D6" s="26"/>
    </row>
    <row r="7" spans="2:4" x14ac:dyDescent="0.25">
      <c r="B7" s="40" t="s">
        <v>7</v>
      </c>
      <c r="C7" s="22">
        <v>27381691309</v>
      </c>
      <c r="D7" s="23">
        <f>tot_secondary_health_spend_2014*(cost_inpatient_epi_2011/tot_secondary_health_spend_2011)</f>
        <v>30187709476.518688</v>
      </c>
    </row>
    <row r="8" spans="2:4" x14ac:dyDescent="0.25">
      <c r="B8" s="42" t="s">
        <v>8</v>
      </c>
      <c r="C8" s="22">
        <f>cost_inpatient_epi_2011/population_2011</f>
        <v>519.66836177911694</v>
      </c>
      <c r="D8" s="23">
        <f>cost_inpatient_epi_2014/population_2014</f>
        <v>566.96920484148973</v>
      </c>
    </row>
    <row r="9" spans="2:4" x14ac:dyDescent="0.25">
      <c r="B9" s="42"/>
      <c r="C9" s="22"/>
      <c r="D9" s="23"/>
    </row>
    <row r="10" spans="2:4" x14ac:dyDescent="0.25">
      <c r="B10" s="41" t="s">
        <v>5</v>
      </c>
      <c r="C10" s="22"/>
      <c r="D10" s="23"/>
    </row>
    <row r="11" spans="2:4" x14ac:dyDescent="0.25">
      <c r="B11" s="40" t="s">
        <v>3</v>
      </c>
      <c r="C11" s="22">
        <f>SUM('2011 outpatient appointments'!D4:N89)</f>
        <v>88305767</v>
      </c>
      <c r="D11" s="23"/>
    </row>
    <row r="12" spans="2:4" x14ac:dyDescent="0.25">
      <c r="B12" s="42" t="s">
        <v>12</v>
      </c>
      <c r="C12" s="25">
        <f>num_outpatient_apt_2011/population_2011</f>
        <v>1.6759269087755386</v>
      </c>
      <c r="D12" s="26"/>
    </row>
    <row r="13" spans="2:4" x14ac:dyDescent="0.25">
      <c r="B13" s="40" t="s">
        <v>11</v>
      </c>
      <c r="C13" s="22">
        <f>tot_secondary_health_spend_2011-cost_inpatient_epi_2011</f>
        <v>41377072691</v>
      </c>
      <c r="D13" s="23">
        <f>tot_secondary_health_spend_2014-cost_inpatient_epi_2014</f>
        <v>45617308123.481308</v>
      </c>
    </row>
    <row r="14" spans="2:4" x14ac:dyDescent="0.25">
      <c r="B14" s="40" t="s">
        <v>27</v>
      </c>
      <c r="C14" s="22">
        <f>cost_outpatient_appt_2011/num_outpatient_apt_2011</f>
        <v>468.56591700290653</v>
      </c>
      <c r="D14" s="23"/>
    </row>
    <row r="15" spans="2:4" ht="16.5" customHeight="1" thickBot="1" x14ac:dyDescent="0.3">
      <c r="B15" s="43" t="s">
        <v>9</v>
      </c>
      <c r="C15" s="27">
        <f>cost_outpatient_appt_2011/population_2011</f>
        <v>785.28222884025672</v>
      </c>
      <c r="D15" s="28">
        <f>cost_outpatient_appt_2014/population_2014</f>
        <v>856.75956746229008</v>
      </c>
    </row>
    <row r="16" spans="2:4" ht="15.75" thickBot="1" x14ac:dyDescent="0.3">
      <c r="D16" s="1"/>
    </row>
    <row r="17" spans="2:16" ht="15.75" thickBot="1" x14ac:dyDescent="0.3">
      <c r="B17" s="49" t="s">
        <v>35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2:16" x14ac:dyDescent="0.25">
      <c r="B18" s="29"/>
      <c r="C18" s="111" t="s">
        <v>14</v>
      </c>
      <c r="D18" s="111"/>
      <c r="E18" s="111"/>
      <c r="F18" s="111"/>
      <c r="G18" s="111"/>
      <c r="H18" s="30"/>
      <c r="I18" s="111" t="s">
        <v>15</v>
      </c>
      <c r="J18" s="111"/>
      <c r="K18" s="111"/>
      <c r="L18" s="111"/>
      <c r="M18" s="111"/>
      <c r="N18" s="30"/>
      <c r="O18" s="21" t="s">
        <v>26</v>
      </c>
      <c r="P18" s="18"/>
    </row>
    <row r="19" spans="2:16" x14ac:dyDescent="0.25">
      <c r="B19" s="47" t="s">
        <v>40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/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  <c r="N19" s="18"/>
      <c r="O19" s="24"/>
      <c r="P19" s="18"/>
    </row>
    <row r="20" spans="2:16" x14ac:dyDescent="0.25">
      <c r="B20" s="40" t="s">
        <v>23</v>
      </c>
      <c r="C20" s="22">
        <f>SUM('2011 inpatient total'!D4:D89)</f>
        <v>3393605035.2139688</v>
      </c>
      <c r="D20" s="22">
        <f>SUM('2011 inpatient total'!E4:E89)</f>
        <v>3173918784.741271</v>
      </c>
      <c r="E20" s="22">
        <f>SUM('2011 inpatient total'!F4:F89)</f>
        <v>3044295368.4978404</v>
      </c>
      <c r="F20" s="22">
        <f>SUM('2011 inpatient total'!G4:G89)</f>
        <v>2853714130.1393356</v>
      </c>
      <c r="G20" s="22">
        <f>SUM('2011 inpatient total'!H4:H89)</f>
        <v>2602871159.924439</v>
      </c>
      <c r="H20" s="22"/>
      <c r="I20" s="22">
        <f>SUM('2011 inpatient total'!J4:J89)</f>
        <v>2731356228.3351388</v>
      </c>
      <c r="J20" s="22">
        <f>SUM('2011 inpatient total'!K4:K89)</f>
        <v>2522873108.7278066</v>
      </c>
      <c r="K20" s="22">
        <f>SUM('2011 inpatient total'!L4:L89)</f>
        <v>2492456653.5309892</v>
      </c>
      <c r="L20" s="22">
        <f>SUM('2011 inpatient total'!M4:M89)</f>
        <v>2376379914.6880226</v>
      </c>
      <c r="M20" s="22">
        <f>SUM('2011 inpatient total'!N4:N89)</f>
        <v>2190220924.7205224</v>
      </c>
      <c r="N20" s="22"/>
      <c r="O20" s="23">
        <f>SUM(C20:M20)</f>
        <v>27381691308.519337</v>
      </c>
      <c r="P20" s="18"/>
    </row>
    <row r="21" spans="2:16" x14ac:dyDescent="0.25">
      <c r="B21" s="40" t="s">
        <v>24</v>
      </c>
      <c r="C21" s="22">
        <f>SUM('2011 outpatient total'!D4:D89)</f>
        <v>5377753989.1722918</v>
      </c>
      <c r="D21" s="22">
        <f>SUM('2011 outpatient total'!E4:E89)</f>
        <v>5027669649.9427385</v>
      </c>
      <c r="E21" s="22">
        <f>SUM('2011 outpatient total'!F4:F89)</f>
        <v>4764352004.3942013</v>
      </c>
      <c r="F21" s="22">
        <f>SUM('2011 outpatient total'!G4:G89)</f>
        <v>4503763755.3122053</v>
      </c>
      <c r="G21" s="22">
        <f>SUM('2011 outpatient total'!H4:H89)</f>
        <v>4218119412.3843942</v>
      </c>
      <c r="H21" s="22"/>
      <c r="I21" s="22">
        <f>SUM('2011 outpatient total'!J4:J89)</f>
        <v>3790493505.2477827</v>
      </c>
      <c r="J21" s="22">
        <f>SUM('2011 outpatient total'!K4:K89)</f>
        <v>3570795598.0448809</v>
      </c>
      <c r="K21" s="22">
        <f>SUM('2011 outpatient total'!L4:L89)</f>
        <v>3514319348.0685191</v>
      </c>
      <c r="L21" s="22">
        <f>SUM('2011 outpatient total'!M4:M89)</f>
        <v>3385313311.2333627</v>
      </c>
      <c r="M21" s="22">
        <f>SUM('2011 outpatient total'!N4:N89)</f>
        <v>3224492117.1996231</v>
      </c>
      <c r="N21" s="22"/>
      <c r="O21" s="23">
        <f>SUM(C21:M21)</f>
        <v>41377072691</v>
      </c>
      <c r="P21" s="18"/>
    </row>
    <row r="22" spans="2:16" ht="15.75" thickBot="1" x14ac:dyDescent="0.3">
      <c r="B22" s="46" t="s">
        <v>25</v>
      </c>
      <c r="C22" s="34">
        <f>SUM(C20:C21)</f>
        <v>8771359024.386261</v>
      </c>
      <c r="D22" s="34">
        <f t="shared" ref="D22:O22" si="0">SUM(D20:D21)</f>
        <v>8201588434.6840096</v>
      </c>
      <c r="E22" s="34">
        <f t="shared" si="0"/>
        <v>7808647372.8920422</v>
      </c>
      <c r="F22" s="34">
        <f t="shared" si="0"/>
        <v>7357477885.4515409</v>
      </c>
      <c r="G22" s="34">
        <f t="shared" si="0"/>
        <v>6820990572.3088331</v>
      </c>
      <c r="H22" s="34"/>
      <c r="I22" s="34">
        <f t="shared" si="0"/>
        <v>6521849733.582922</v>
      </c>
      <c r="J22" s="34">
        <f t="shared" si="0"/>
        <v>6093668706.7726879</v>
      </c>
      <c r="K22" s="34">
        <f t="shared" si="0"/>
        <v>6006776001.5995083</v>
      </c>
      <c r="L22" s="34">
        <f t="shared" si="0"/>
        <v>5761693225.9213848</v>
      </c>
      <c r="M22" s="34">
        <f t="shared" si="0"/>
        <v>5414713041.920145</v>
      </c>
      <c r="N22" s="34"/>
      <c r="O22" s="39">
        <f t="shared" si="0"/>
        <v>68758763999.519333</v>
      </c>
      <c r="P22" s="18"/>
    </row>
    <row r="23" spans="2:16" ht="15.75" thickBot="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ht="15.75" thickBot="1" x14ac:dyDescent="0.3">
      <c r="B24" s="49" t="s">
        <v>36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8"/>
    </row>
    <row r="25" spans="2:16" x14ac:dyDescent="0.25">
      <c r="B25" s="19"/>
      <c r="C25" s="111" t="s">
        <v>14</v>
      </c>
      <c r="D25" s="111"/>
      <c r="E25" s="111"/>
      <c r="F25" s="111"/>
      <c r="G25" s="111"/>
      <c r="H25" s="30"/>
      <c r="I25" s="111" t="s">
        <v>15</v>
      </c>
      <c r="J25" s="111"/>
      <c r="K25" s="111"/>
      <c r="L25" s="111"/>
      <c r="M25" s="111"/>
      <c r="N25" s="30"/>
      <c r="O25" s="20" t="s">
        <v>26</v>
      </c>
      <c r="P25" s="21" t="s">
        <v>28</v>
      </c>
    </row>
    <row r="26" spans="2:16" x14ac:dyDescent="0.25">
      <c r="B26" s="32" t="s">
        <v>33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s="3"/>
      <c r="I26" s="3" t="s">
        <v>16</v>
      </c>
      <c r="J26" s="3" t="s">
        <v>17</v>
      </c>
      <c r="K26" s="3" t="s">
        <v>18</v>
      </c>
      <c r="L26" s="3" t="s">
        <v>19</v>
      </c>
      <c r="M26" s="3" t="s">
        <v>20</v>
      </c>
      <c r="N26" s="18"/>
      <c r="O26" s="18"/>
      <c r="P26" s="24"/>
    </row>
    <row r="27" spans="2:16" x14ac:dyDescent="0.25">
      <c r="B27" s="40" t="s">
        <v>31</v>
      </c>
      <c r="C27" s="22">
        <f>SUM('2014 inpatient total'!D4:D89)</f>
        <v>3498688646.9121327</v>
      </c>
      <c r="D27" s="22">
        <f>SUM('2014 inpatient total'!E4:E89)</f>
        <v>3216783042.9786477</v>
      </c>
      <c r="E27" s="22">
        <f>SUM('2014 inpatient total'!F4:F89)</f>
        <v>2990916051.3732419</v>
      </c>
      <c r="F27" s="22">
        <f>SUM('2014 inpatient total'!G4:G89)</f>
        <v>2787929667.8318763</v>
      </c>
      <c r="G27" s="22">
        <f>SUM('2014 inpatient total'!H4:H89)</f>
        <v>2543108534.5319004</v>
      </c>
      <c r="H27" s="22"/>
      <c r="I27" s="22">
        <f>SUM('2014 inpatient total'!J4:J89)</f>
        <v>2972876308.7685404</v>
      </c>
      <c r="J27" s="22">
        <f>SUM('2014 inpatient total'!K4:K89)</f>
        <v>2716627325.2533751</v>
      </c>
      <c r="K27" s="22">
        <f>SUM('2014 inpatient total'!L4:L89)</f>
        <v>2597249630.503252</v>
      </c>
      <c r="L27" s="22">
        <f>SUM('2014 inpatient total'!M4:M89)</f>
        <v>2444342178.5225101</v>
      </c>
      <c r="M27" s="22">
        <f>SUM('2014 inpatient total'!N4:N89)</f>
        <v>2258438668.3274007</v>
      </c>
      <c r="N27" s="22"/>
      <c r="O27" s="22">
        <f>SUM(C27:M27)</f>
        <v>28026960055.00288</v>
      </c>
      <c r="P27" s="33">
        <f>cost_inpatient_epi_2014/O27</f>
        <v>1.0770953901984139</v>
      </c>
    </row>
    <row r="28" spans="2:16" x14ac:dyDescent="0.25">
      <c r="B28" s="40" t="s">
        <v>30</v>
      </c>
      <c r="C28" s="22">
        <f>C27*inpatient_norm_fctr_2014</f>
        <v>3768421413.3285847</v>
      </c>
      <c r="D28" s="22">
        <f>D27*inpatient_norm_fctr_2014</f>
        <v>3464782186.8607278</v>
      </c>
      <c r="E28" s="22">
        <f>E27*inpatient_norm_fctr_2014</f>
        <v>3221501891.4045615</v>
      </c>
      <c r="F28" s="22">
        <f>F27*inpatient_norm_fctr_2014</f>
        <v>3002866193.4191093</v>
      </c>
      <c r="G28" s="22">
        <f>G27*inpatient_norm_fctr_2014</f>
        <v>2739170479.3185539</v>
      </c>
      <c r="H28" s="22"/>
      <c r="I28" s="22">
        <f>I27*inpatient_norm_fctr_2014</f>
        <v>3202071367.8046713</v>
      </c>
      <c r="J28" s="22">
        <f>J27*inpatient_norm_fctr_2014</f>
        <v>2926066768.9174576</v>
      </c>
      <c r="K28" s="22">
        <f>K27*inpatient_norm_fctr_2014</f>
        <v>2797485604.2095866</v>
      </c>
      <c r="L28" s="22">
        <f>L27*inpatient_norm_fctr_2014</f>
        <v>2632789692.5541444</v>
      </c>
      <c r="M28" s="22">
        <f>M27*inpatient_norm_fctr_2014</f>
        <v>2432553878.7012882</v>
      </c>
      <c r="N28" s="22"/>
      <c r="O28" s="22">
        <f>SUM(C28:M28)</f>
        <v>30187709476.518684</v>
      </c>
      <c r="P28" s="24"/>
    </row>
    <row r="29" spans="2:16" x14ac:dyDescent="0.25">
      <c r="B29" s="40" t="s">
        <v>29</v>
      </c>
      <c r="C29" s="22">
        <f>SUM('2014 outpatient total'!D4:D89)</f>
        <v>5951778327.6915188</v>
      </c>
      <c r="D29" s="22">
        <f>SUM('2014 outpatient total'!E4:E89)</f>
        <v>5555999108.486084</v>
      </c>
      <c r="E29" s="22">
        <f>SUM('2014 outpatient total'!F4:F89)</f>
        <v>5130533719.7780771</v>
      </c>
      <c r="F29" s="22">
        <f>SUM('2014 outpatient total'!G4:G89)</f>
        <v>4807058740.3720293</v>
      </c>
      <c r="G29" s="22">
        <f>SUM('2014 outpatient total'!H4:H89)</f>
        <v>4458169440.3741903</v>
      </c>
      <c r="H29" s="22"/>
      <c r="I29" s="22">
        <f>SUM('2014 outpatient total'!J4:J89)</f>
        <v>4281036194.7399702</v>
      </c>
      <c r="J29" s="22">
        <f>SUM('2014 outpatient total'!K4:K89)</f>
        <v>4018435896.8608217</v>
      </c>
      <c r="K29" s="22">
        <f>SUM('2014 outpatient total'!L4:L89)</f>
        <v>3838954443.197516</v>
      </c>
      <c r="L29" s="22">
        <f>SUM('2014 outpatient total'!M4:M89)</f>
        <v>3642239680.3638673</v>
      </c>
      <c r="M29" s="22">
        <f>SUM('2014 outpatient total'!N4:N89)</f>
        <v>3445539844.2726455</v>
      </c>
      <c r="N29" s="22"/>
      <c r="O29" s="22">
        <f t="shared" ref="O29:O30" si="1">SUM(C29:M29)</f>
        <v>45129745396.136719</v>
      </c>
      <c r="P29" s="33">
        <f>cost_outpatient_appt_2014/O29</f>
        <v>1.0108035780628695</v>
      </c>
    </row>
    <row r="30" spans="2:16" x14ac:dyDescent="0.25">
      <c r="B30" s="40" t="s">
        <v>32</v>
      </c>
      <c r="C30" s="22">
        <f>C29*outpatient_norm_fctr_2014</f>
        <v>6016078829.4676285</v>
      </c>
      <c r="D30" s="22">
        <f>D29*outpatient_norm_fctr_2014</f>
        <v>5616023778.571847</v>
      </c>
      <c r="E30" s="22">
        <f>E29*outpatient_norm_fctr_2014</f>
        <v>5185961841.323884</v>
      </c>
      <c r="F30" s="22">
        <f>F29*outpatient_norm_fctr_2014</f>
        <v>4858992174.7264376</v>
      </c>
      <c r="G30" s="22">
        <f>G29*outpatient_norm_fctr_2014</f>
        <v>4506333621.9407721</v>
      </c>
      <c r="H30" s="22"/>
      <c r="I30" s="22">
        <f>I29*outpatient_norm_fctr_2014</f>
        <v>4327286703.4598131</v>
      </c>
      <c r="J30" s="22">
        <f>J29*outpatient_norm_fctr_2014</f>
        <v>4061849382.7631946</v>
      </c>
      <c r="K30" s="22">
        <f>K29*outpatient_norm_fctr_2014</f>
        <v>3880428887.2044001</v>
      </c>
      <c r="L30" s="22">
        <f>L29*outpatient_norm_fctr_2014</f>
        <v>3681588901.0743589</v>
      </c>
      <c r="M30" s="22">
        <f>M29*outpatient_norm_fctr_2014</f>
        <v>3482764002.9489722</v>
      </c>
      <c r="N30" s="22"/>
      <c r="O30" s="22">
        <f t="shared" si="1"/>
        <v>45617308123.4813</v>
      </c>
      <c r="P30" s="24"/>
    </row>
    <row r="31" spans="2:16" ht="15.75" thickBot="1" x14ac:dyDescent="0.3">
      <c r="B31" s="46" t="s">
        <v>25</v>
      </c>
      <c r="C31" s="34">
        <f>C28+C30</f>
        <v>9784500242.7962132</v>
      </c>
      <c r="D31" s="34">
        <f t="shared" ref="D31:O31" si="2">D28+D30</f>
        <v>9080805965.4325752</v>
      </c>
      <c r="E31" s="34">
        <f t="shared" si="2"/>
        <v>8407463732.7284451</v>
      </c>
      <c r="F31" s="34">
        <f t="shared" si="2"/>
        <v>7861858368.1455469</v>
      </c>
      <c r="G31" s="34">
        <f t="shared" si="2"/>
        <v>7245504101.259326</v>
      </c>
      <c r="H31" s="34"/>
      <c r="I31" s="34">
        <f t="shared" si="2"/>
        <v>7529358071.2644844</v>
      </c>
      <c r="J31" s="34">
        <f t="shared" si="2"/>
        <v>6987916151.6806526</v>
      </c>
      <c r="K31" s="34">
        <f t="shared" si="2"/>
        <v>6677914491.4139862</v>
      </c>
      <c r="L31" s="34">
        <f t="shared" si="2"/>
        <v>6314378593.6285038</v>
      </c>
      <c r="M31" s="34">
        <f t="shared" si="2"/>
        <v>5915317881.6502609</v>
      </c>
      <c r="N31" s="34"/>
      <c r="O31" s="34">
        <f t="shared" si="2"/>
        <v>75805017599.999985</v>
      </c>
      <c r="P31" s="35"/>
    </row>
    <row r="32" spans="2:16" ht="15.75" thickBot="1" x14ac:dyDescent="0.3"/>
    <row r="33" spans="2:13" ht="15.75" thickBot="1" x14ac:dyDescent="0.3">
      <c r="B33" s="48" t="s">
        <v>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2:13" x14ac:dyDescent="0.25">
      <c r="B34" s="29"/>
      <c r="C34" s="111" t="s">
        <v>14</v>
      </c>
      <c r="D34" s="111"/>
      <c r="E34" s="111"/>
      <c r="F34" s="111"/>
      <c r="G34" s="111"/>
      <c r="H34" s="30"/>
      <c r="I34" s="111" t="s">
        <v>15</v>
      </c>
      <c r="J34" s="111"/>
      <c r="K34" s="111"/>
      <c r="L34" s="111"/>
      <c r="M34" s="112"/>
    </row>
    <row r="35" spans="2:13" x14ac:dyDescent="0.25">
      <c r="B35" s="47" t="s">
        <v>40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s="3"/>
      <c r="I35" s="3" t="s">
        <v>16</v>
      </c>
      <c r="J35" s="3" t="s">
        <v>17</v>
      </c>
      <c r="K35" s="3" t="s">
        <v>18</v>
      </c>
      <c r="L35" s="3" t="s">
        <v>19</v>
      </c>
      <c r="M35" s="36" t="s">
        <v>20</v>
      </c>
    </row>
    <row r="36" spans="2:13" x14ac:dyDescent="0.25">
      <c r="B36" s="40" t="s">
        <v>23</v>
      </c>
      <c r="C36" s="37">
        <f>C20/SUM('2011 population'!D4:D89)</f>
        <v>641.58952646996568</v>
      </c>
      <c r="D36" s="37">
        <f>D20/SUM('2011 population'!E4:E89)</f>
        <v>595.92727262066023</v>
      </c>
      <c r="E36" s="37">
        <f>E20/SUM('2011 population'!F4:F89)</f>
        <v>567.53471450457482</v>
      </c>
      <c r="F36" s="37">
        <f>F20/SUM('2011 population'!G4:G89)</f>
        <v>535.04213928413333</v>
      </c>
      <c r="G36" s="37">
        <f>G20/SUM('2011 population'!H4:H89)</f>
        <v>485.91462225958293</v>
      </c>
      <c r="H36" s="37"/>
      <c r="I36" s="37">
        <f>I20/SUM('2011 population'!J4:J89)</f>
        <v>528.60914545541334</v>
      </c>
      <c r="J36" s="37">
        <f>J20/SUM('2011 population'!K4:K89)</f>
        <v>483.50196232094271</v>
      </c>
      <c r="K36" s="37">
        <f>K20/SUM('2011 population'!L4:L89)</f>
        <v>476.78301844976528</v>
      </c>
      <c r="L36" s="37">
        <f>L20/SUM('2011 population'!M4:M89)</f>
        <v>458.27092376929721</v>
      </c>
      <c r="M36" s="38">
        <f>M20/SUM('2011 population'!N4:N89)</f>
        <v>419.35680691438563</v>
      </c>
    </row>
    <row r="37" spans="2:13" x14ac:dyDescent="0.25">
      <c r="B37" s="40" t="s">
        <v>24</v>
      </c>
      <c r="C37" s="37">
        <f>C21/SUM('2011 population'!D4:D89)</f>
        <v>1016.7095462149075</v>
      </c>
      <c r="D37" s="37">
        <f>D21/SUM('2011 population'!E4:E89)</f>
        <v>943.98302708060044</v>
      </c>
      <c r="E37" s="37">
        <f>E21/SUM('2011 population'!F4:F89)</f>
        <v>888.19737486490226</v>
      </c>
      <c r="F37" s="37">
        <f>F21/SUM('2011 population'!G4:G89)</f>
        <v>844.40952547511404</v>
      </c>
      <c r="G37" s="37">
        <f>G21/SUM('2011 population'!H4:H89)</f>
        <v>787.45576518435041</v>
      </c>
      <c r="H37" s="37"/>
      <c r="I37" s="37">
        <f>I21/SUM('2011 population'!J4:J89)</f>
        <v>733.58777294481524</v>
      </c>
      <c r="J37" s="37">
        <f>J21/SUM('2011 population'!K4:K89)</f>
        <v>684.3335373186045</v>
      </c>
      <c r="K37" s="37">
        <f>K21/SUM('2011 population'!L4:L89)</f>
        <v>672.25553720053381</v>
      </c>
      <c r="L37" s="37">
        <f>L21/SUM('2011 population'!M4:M89)</f>
        <v>652.83780964420498</v>
      </c>
      <c r="M37" s="38">
        <f>M21/SUM('2011 population'!N4:N89)</f>
        <v>617.38644852093478</v>
      </c>
    </row>
    <row r="38" spans="2:13" ht="15.75" thickBot="1" x14ac:dyDescent="0.3">
      <c r="B38" s="46" t="s">
        <v>34</v>
      </c>
      <c r="C38" s="34">
        <f>C36+C37</f>
        <v>1658.2990726848732</v>
      </c>
      <c r="D38" s="34">
        <f t="shared" ref="D38:M38" si="3">D36+D37</f>
        <v>1539.9102997012606</v>
      </c>
      <c r="E38" s="34">
        <f t="shared" si="3"/>
        <v>1455.7320893694771</v>
      </c>
      <c r="F38" s="34">
        <f t="shared" si="3"/>
        <v>1379.4516647592473</v>
      </c>
      <c r="G38" s="34">
        <f t="shared" si="3"/>
        <v>1273.3703874439334</v>
      </c>
      <c r="H38" s="34"/>
      <c r="I38" s="34">
        <f t="shared" si="3"/>
        <v>1262.1969184002287</v>
      </c>
      <c r="J38" s="34">
        <f t="shared" si="3"/>
        <v>1167.8354996395472</v>
      </c>
      <c r="K38" s="34">
        <f t="shared" si="3"/>
        <v>1149.038555650299</v>
      </c>
      <c r="L38" s="34">
        <f t="shared" si="3"/>
        <v>1111.1087334135023</v>
      </c>
      <c r="M38" s="39">
        <f t="shared" si="3"/>
        <v>1036.7432554353204</v>
      </c>
    </row>
    <row r="39" spans="2:13" ht="15.75" thickBot="1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2:13" ht="15.75" thickBot="1" x14ac:dyDescent="0.3">
      <c r="B40" s="48" t="s">
        <v>38</v>
      </c>
      <c r="C40" s="31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2:13" x14ac:dyDescent="0.25">
      <c r="B41" s="19"/>
      <c r="C41" s="111" t="s">
        <v>14</v>
      </c>
      <c r="D41" s="111"/>
      <c r="E41" s="111"/>
      <c r="F41" s="111"/>
      <c r="G41" s="111"/>
      <c r="H41" s="30"/>
      <c r="I41" s="111" t="s">
        <v>15</v>
      </c>
      <c r="J41" s="111"/>
      <c r="K41" s="111"/>
      <c r="L41" s="111"/>
      <c r="M41" s="112"/>
    </row>
    <row r="42" spans="2:13" x14ac:dyDescent="0.25">
      <c r="B42" s="32" t="s">
        <v>33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/>
      <c r="I42" s="3" t="s">
        <v>16</v>
      </c>
      <c r="J42" s="3" t="s">
        <v>17</v>
      </c>
      <c r="K42" s="3" t="s">
        <v>18</v>
      </c>
      <c r="L42" s="3" t="s">
        <v>19</v>
      </c>
      <c r="M42" s="36" t="s">
        <v>20</v>
      </c>
    </row>
    <row r="43" spans="2:13" x14ac:dyDescent="0.25">
      <c r="B43" s="40" t="s">
        <v>23</v>
      </c>
      <c r="C43" s="37">
        <f>C28/SUM('2014 population'!D4:D89)</f>
        <v>693.13365174344358</v>
      </c>
      <c r="D43" s="37">
        <f>D28/SUM('2014 population'!E4:E89)</f>
        <v>632.23702566436555</v>
      </c>
      <c r="E43" s="37">
        <f>E28/SUM('2014 population'!F4:F89)</f>
        <v>599.64438147682779</v>
      </c>
      <c r="F43" s="37">
        <f>F28/SUM('2014 population'!G4:G89)</f>
        <v>566.04879083331627</v>
      </c>
      <c r="G43" s="37">
        <f>G28/SUM('2014 population'!H4:H89)</f>
        <v>523.26102553896521</v>
      </c>
      <c r="H43" s="37"/>
      <c r="I43" s="37">
        <f>I28/SUM('2014 population'!J4:J89)</f>
        <v>597.77308684759964</v>
      </c>
      <c r="J43" s="37">
        <f>J28/SUM('2014 population'!K4:K89)</f>
        <v>536.25380993909971</v>
      </c>
      <c r="K43" s="37">
        <f>K28/SUM('2014 population'!L4:L89)</f>
        <v>527.40614464022258</v>
      </c>
      <c r="L43" s="37">
        <f>L28/SUM('2014 population'!M4:M89)</f>
        <v>505.91411312477254</v>
      </c>
      <c r="M43" s="38">
        <f>M28/SUM('2014 population'!N4:N89)</f>
        <v>477.58237327193876</v>
      </c>
    </row>
    <row r="44" spans="2:13" x14ac:dyDescent="0.25">
      <c r="B44" s="40" t="s">
        <v>24</v>
      </c>
      <c r="C44" s="37">
        <f>C30/SUM('2014 population'!D4:D89)</f>
        <v>1106.5499929218568</v>
      </c>
      <c r="D44" s="37">
        <f>D30/SUM('2014 population'!E4:E89)</f>
        <v>1024.7853915000921</v>
      </c>
      <c r="E44" s="37">
        <f>E30/SUM('2014 population'!F4:F89)</f>
        <v>965.30530961360398</v>
      </c>
      <c r="F44" s="37">
        <f>F30/SUM('2014 population'!G4:G89)</f>
        <v>915.93380058029425</v>
      </c>
      <c r="G44" s="37">
        <f>G30/SUM('2014 population'!H4:H89)</f>
        <v>860.84045160418941</v>
      </c>
      <c r="H44" s="37"/>
      <c r="I44" s="37">
        <f>I30/SUM('2014 population'!J4:J89)</f>
        <v>807.83194166443673</v>
      </c>
      <c r="J44" s="37">
        <f>J30/SUM('2014 population'!K4:K89)</f>
        <v>744.40618718738085</v>
      </c>
      <c r="K44" s="37">
        <f>K30/SUM('2014 population'!L4:L89)</f>
        <v>731.57196443527948</v>
      </c>
      <c r="L44" s="37">
        <f>L30/SUM('2014 population'!M4:M89)</f>
        <v>707.45027187116875</v>
      </c>
      <c r="M44" s="38">
        <f>M30/SUM('2014 population'!N4:N89)</f>
        <v>683.76972557025852</v>
      </c>
    </row>
    <row r="45" spans="2:13" ht="15.75" thickBot="1" x14ac:dyDescent="0.3">
      <c r="B45" s="46" t="s">
        <v>34</v>
      </c>
      <c r="C45" s="34">
        <f>C43+C44</f>
        <v>1799.6836446653003</v>
      </c>
      <c r="D45" s="34">
        <f t="shared" ref="D45:M45" si="4">D43+D44</f>
        <v>1657.0224171644577</v>
      </c>
      <c r="E45" s="34">
        <f t="shared" si="4"/>
        <v>1564.9496910904318</v>
      </c>
      <c r="F45" s="34">
        <f t="shared" si="4"/>
        <v>1481.9825914136104</v>
      </c>
      <c r="G45" s="34">
        <f t="shared" si="4"/>
        <v>1384.1014771431546</v>
      </c>
      <c r="H45" s="34"/>
      <c r="I45" s="34">
        <f t="shared" si="4"/>
        <v>1405.6050285120364</v>
      </c>
      <c r="J45" s="34">
        <f t="shared" si="4"/>
        <v>1280.6599971264804</v>
      </c>
      <c r="K45" s="34">
        <f t="shared" si="4"/>
        <v>1258.9781090755021</v>
      </c>
      <c r="L45" s="34">
        <f t="shared" si="4"/>
        <v>1213.3643849959412</v>
      </c>
      <c r="M45" s="39">
        <f t="shared" si="4"/>
        <v>1161.3520988421974</v>
      </c>
    </row>
    <row r="48" spans="2:13" x14ac:dyDescent="0.25">
      <c r="C48" s="55"/>
    </row>
  </sheetData>
  <mergeCells count="9">
    <mergeCell ref="C34:G34"/>
    <mergeCell ref="I34:M34"/>
    <mergeCell ref="I41:M41"/>
    <mergeCell ref="C41:G41"/>
    <mergeCell ref="C18:G18"/>
    <mergeCell ref="I18:M18"/>
    <mergeCell ref="I25:M25"/>
    <mergeCell ref="C25:G25"/>
    <mergeCell ref="C24:O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>
      <selection activeCell="A91" sqref="A91"/>
    </sheetView>
  </sheetViews>
  <sheetFormatPr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>
        <v>89037</v>
      </c>
      <c r="E4">
        <v>74925</v>
      </c>
      <c r="F4">
        <v>63430</v>
      </c>
      <c r="G4">
        <v>55516</v>
      </c>
      <c r="H4">
        <v>53091</v>
      </c>
      <c r="J4">
        <v>93400</v>
      </c>
      <c r="K4">
        <v>79115</v>
      </c>
      <c r="L4">
        <v>67175</v>
      </c>
      <c r="M4">
        <v>58501</v>
      </c>
      <c r="N4">
        <v>56088</v>
      </c>
    </row>
    <row r="5" spans="2:14" x14ac:dyDescent="0.25">
      <c r="B5">
        <v>1</v>
      </c>
      <c r="D5">
        <v>85954</v>
      </c>
      <c r="E5">
        <v>72495</v>
      </c>
      <c r="F5">
        <v>61982</v>
      </c>
      <c r="G5">
        <v>55038</v>
      </c>
      <c r="H5">
        <v>53972</v>
      </c>
      <c r="J5">
        <v>89986</v>
      </c>
      <c r="K5">
        <v>75974</v>
      </c>
      <c r="L5">
        <v>65458</v>
      </c>
      <c r="M5">
        <v>58283</v>
      </c>
      <c r="N5">
        <v>57325</v>
      </c>
    </row>
    <row r="6" spans="2:14" x14ac:dyDescent="0.25">
      <c r="B6">
        <v>2</v>
      </c>
      <c r="D6">
        <v>83754</v>
      </c>
      <c r="E6">
        <v>69726</v>
      </c>
      <c r="F6">
        <v>60252</v>
      </c>
      <c r="G6">
        <v>54991</v>
      </c>
      <c r="H6">
        <v>55528</v>
      </c>
      <c r="J6">
        <v>87907</v>
      </c>
      <c r="K6">
        <v>73121</v>
      </c>
      <c r="L6">
        <v>63690</v>
      </c>
      <c r="M6">
        <v>58085</v>
      </c>
      <c r="N6">
        <v>58583</v>
      </c>
    </row>
    <row r="7" spans="2:14" x14ac:dyDescent="0.25">
      <c r="B7">
        <v>3</v>
      </c>
      <c r="D7">
        <v>82711</v>
      </c>
      <c r="E7">
        <v>68513</v>
      </c>
      <c r="F7">
        <v>60475</v>
      </c>
      <c r="G7">
        <v>56140</v>
      </c>
      <c r="H7">
        <v>58073</v>
      </c>
      <c r="J7">
        <v>85987</v>
      </c>
      <c r="K7">
        <v>72399</v>
      </c>
      <c r="L7">
        <v>63201</v>
      </c>
      <c r="M7">
        <v>59172</v>
      </c>
      <c r="N7">
        <v>62104</v>
      </c>
    </row>
    <row r="8" spans="2:14" x14ac:dyDescent="0.25">
      <c r="B8">
        <v>4</v>
      </c>
      <c r="D8">
        <v>77283</v>
      </c>
      <c r="E8">
        <v>64846</v>
      </c>
      <c r="F8">
        <v>56940</v>
      </c>
      <c r="G8">
        <v>54980</v>
      </c>
      <c r="H8">
        <v>58567</v>
      </c>
      <c r="J8">
        <v>81606</v>
      </c>
      <c r="K8">
        <v>67688</v>
      </c>
      <c r="L8">
        <v>60451</v>
      </c>
      <c r="M8">
        <v>57957</v>
      </c>
      <c r="N8">
        <v>61622</v>
      </c>
    </row>
    <row r="9" spans="2:14" x14ac:dyDescent="0.25">
      <c r="B9">
        <v>5</v>
      </c>
      <c r="D9">
        <v>73942</v>
      </c>
      <c r="E9">
        <v>61491</v>
      </c>
      <c r="F9">
        <v>55033</v>
      </c>
      <c r="G9">
        <v>53820</v>
      </c>
      <c r="H9">
        <v>58161</v>
      </c>
      <c r="J9">
        <v>77635</v>
      </c>
      <c r="K9">
        <v>64059</v>
      </c>
      <c r="L9">
        <v>58408</v>
      </c>
      <c r="M9">
        <v>57000</v>
      </c>
      <c r="N9">
        <v>60742</v>
      </c>
    </row>
    <row r="10" spans="2:14" x14ac:dyDescent="0.25">
      <c r="B10">
        <v>6</v>
      </c>
      <c r="D10">
        <v>71037</v>
      </c>
      <c r="E10">
        <v>59163</v>
      </c>
      <c r="F10">
        <v>54461</v>
      </c>
      <c r="G10">
        <v>53817</v>
      </c>
      <c r="H10">
        <v>58080</v>
      </c>
      <c r="J10">
        <v>74171</v>
      </c>
      <c r="K10">
        <v>61861</v>
      </c>
      <c r="L10">
        <v>57102</v>
      </c>
      <c r="M10">
        <v>55988</v>
      </c>
      <c r="N10">
        <v>61131</v>
      </c>
    </row>
    <row r="11" spans="2:14" x14ac:dyDescent="0.25">
      <c r="B11">
        <v>7</v>
      </c>
      <c r="D11">
        <v>67592</v>
      </c>
      <c r="E11">
        <v>57513</v>
      </c>
      <c r="F11">
        <v>53737</v>
      </c>
      <c r="G11">
        <v>53783</v>
      </c>
      <c r="H11">
        <v>59450</v>
      </c>
      <c r="J11">
        <v>70657</v>
      </c>
      <c r="K11">
        <v>60166</v>
      </c>
      <c r="L11">
        <v>56571</v>
      </c>
      <c r="M11">
        <v>56693</v>
      </c>
      <c r="N11">
        <v>62454</v>
      </c>
    </row>
    <row r="12" spans="2:14" x14ac:dyDescent="0.25">
      <c r="B12">
        <v>8</v>
      </c>
      <c r="D12">
        <v>64085</v>
      </c>
      <c r="E12">
        <v>54509</v>
      </c>
      <c r="F12">
        <v>51736</v>
      </c>
      <c r="G12">
        <v>52711</v>
      </c>
      <c r="H12">
        <v>58273</v>
      </c>
      <c r="J12">
        <v>67861</v>
      </c>
      <c r="K12">
        <v>57697</v>
      </c>
      <c r="L12">
        <v>54449</v>
      </c>
      <c r="M12">
        <v>55028</v>
      </c>
      <c r="N12">
        <v>61523</v>
      </c>
    </row>
    <row r="13" spans="2:14" x14ac:dyDescent="0.25">
      <c r="B13">
        <v>9</v>
      </c>
      <c r="D13">
        <v>61575</v>
      </c>
      <c r="E13">
        <v>52710</v>
      </c>
      <c r="F13">
        <v>51133</v>
      </c>
      <c r="G13">
        <v>51903</v>
      </c>
      <c r="H13">
        <v>57022</v>
      </c>
      <c r="J13">
        <v>63929</v>
      </c>
      <c r="K13">
        <v>55204</v>
      </c>
      <c r="L13">
        <v>52828</v>
      </c>
      <c r="M13">
        <v>54021</v>
      </c>
      <c r="N13">
        <v>60260</v>
      </c>
    </row>
    <row r="14" spans="2:14" x14ac:dyDescent="0.25">
      <c r="B14">
        <v>10</v>
      </c>
      <c r="D14">
        <v>59521</v>
      </c>
      <c r="E14">
        <v>52192</v>
      </c>
      <c r="F14">
        <v>50759</v>
      </c>
      <c r="G14">
        <v>52832</v>
      </c>
      <c r="H14">
        <v>59142</v>
      </c>
      <c r="J14">
        <v>61408</v>
      </c>
      <c r="K14">
        <v>53544</v>
      </c>
      <c r="L14">
        <v>53098</v>
      </c>
      <c r="M14">
        <v>54774</v>
      </c>
      <c r="N14">
        <v>61904</v>
      </c>
    </row>
    <row r="15" spans="2:14" x14ac:dyDescent="0.25">
      <c r="B15">
        <v>11</v>
      </c>
      <c r="D15">
        <v>59456</v>
      </c>
      <c r="E15">
        <v>52817</v>
      </c>
      <c r="F15">
        <v>52365</v>
      </c>
      <c r="G15">
        <v>54577</v>
      </c>
      <c r="H15">
        <v>60732</v>
      </c>
      <c r="J15">
        <v>61878</v>
      </c>
      <c r="K15">
        <v>55154</v>
      </c>
      <c r="L15">
        <v>54853</v>
      </c>
      <c r="M15">
        <v>57251</v>
      </c>
      <c r="N15">
        <v>64101</v>
      </c>
    </row>
    <row r="16" spans="2:14" x14ac:dyDescent="0.25">
      <c r="B16">
        <v>12</v>
      </c>
      <c r="D16">
        <v>60011</v>
      </c>
      <c r="E16">
        <v>54455</v>
      </c>
      <c r="F16">
        <v>54333</v>
      </c>
      <c r="G16">
        <v>55751</v>
      </c>
      <c r="H16">
        <v>62483</v>
      </c>
      <c r="J16">
        <v>62876</v>
      </c>
      <c r="K16">
        <v>56651</v>
      </c>
      <c r="L16">
        <v>56619</v>
      </c>
      <c r="M16">
        <v>58920</v>
      </c>
      <c r="N16">
        <v>65894</v>
      </c>
    </row>
    <row r="17" spans="2:14" x14ac:dyDescent="0.25">
      <c r="B17">
        <v>13</v>
      </c>
      <c r="D17">
        <v>61099</v>
      </c>
      <c r="E17">
        <v>55997</v>
      </c>
      <c r="F17">
        <v>55156</v>
      </c>
      <c r="G17">
        <v>57341</v>
      </c>
      <c r="H17">
        <v>63122</v>
      </c>
      <c r="J17">
        <v>63823</v>
      </c>
      <c r="K17">
        <v>57532</v>
      </c>
      <c r="L17">
        <v>57699</v>
      </c>
      <c r="M17">
        <v>59641</v>
      </c>
      <c r="N17">
        <v>67080</v>
      </c>
    </row>
    <row r="18" spans="2:14" x14ac:dyDescent="0.25">
      <c r="B18">
        <v>14</v>
      </c>
      <c r="D18">
        <v>62942</v>
      </c>
      <c r="E18">
        <v>57499</v>
      </c>
      <c r="F18">
        <v>56654</v>
      </c>
      <c r="G18">
        <v>58310</v>
      </c>
      <c r="H18">
        <v>64199</v>
      </c>
      <c r="J18">
        <v>65190</v>
      </c>
      <c r="K18">
        <v>58990</v>
      </c>
      <c r="L18">
        <v>59524</v>
      </c>
      <c r="M18">
        <v>61608</v>
      </c>
      <c r="N18">
        <v>68991</v>
      </c>
    </row>
    <row r="19" spans="2:14" x14ac:dyDescent="0.25">
      <c r="B19">
        <v>15</v>
      </c>
      <c r="D19">
        <v>61781</v>
      </c>
      <c r="E19">
        <v>57423</v>
      </c>
      <c r="F19">
        <v>57273</v>
      </c>
      <c r="G19">
        <v>58497</v>
      </c>
      <c r="H19">
        <v>64330</v>
      </c>
      <c r="J19">
        <v>63650</v>
      </c>
      <c r="K19">
        <v>59852</v>
      </c>
      <c r="L19">
        <v>59469</v>
      </c>
      <c r="M19">
        <v>61736</v>
      </c>
      <c r="N19">
        <v>69073</v>
      </c>
    </row>
    <row r="20" spans="2:14" x14ac:dyDescent="0.25">
      <c r="B20">
        <v>16</v>
      </c>
      <c r="D20">
        <v>61602</v>
      </c>
      <c r="E20">
        <v>57179</v>
      </c>
      <c r="F20">
        <v>57673</v>
      </c>
      <c r="G20">
        <v>59127</v>
      </c>
      <c r="H20">
        <v>65252</v>
      </c>
      <c r="J20">
        <v>64854</v>
      </c>
      <c r="K20">
        <v>60607</v>
      </c>
      <c r="L20">
        <v>60581</v>
      </c>
      <c r="M20">
        <v>63464</v>
      </c>
      <c r="N20">
        <v>69543</v>
      </c>
    </row>
    <row r="21" spans="2:14" x14ac:dyDescent="0.25">
      <c r="B21">
        <v>17</v>
      </c>
      <c r="D21">
        <v>64423</v>
      </c>
      <c r="E21">
        <v>59380</v>
      </c>
      <c r="F21">
        <v>59163</v>
      </c>
      <c r="G21">
        <v>61051</v>
      </c>
      <c r="H21">
        <v>66243</v>
      </c>
      <c r="J21">
        <v>67181</v>
      </c>
      <c r="K21">
        <v>62542</v>
      </c>
      <c r="L21">
        <v>62489</v>
      </c>
      <c r="M21">
        <v>64567</v>
      </c>
      <c r="N21">
        <v>72052</v>
      </c>
    </row>
    <row r="22" spans="2:14" x14ac:dyDescent="0.25">
      <c r="B22">
        <v>18</v>
      </c>
      <c r="D22">
        <v>68658</v>
      </c>
      <c r="E22">
        <v>62426</v>
      </c>
      <c r="F22">
        <v>61199</v>
      </c>
      <c r="G22">
        <v>61158</v>
      </c>
      <c r="H22">
        <v>64846</v>
      </c>
      <c r="J22">
        <v>71281</v>
      </c>
      <c r="K22">
        <v>65602</v>
      </c>
      <c r="L22">
        <v>64510</v>
      </c>
      <c r="M22">
        <v>65875</v>
      </c>
      <c r="N22">
        <v>70211</v>
      </c>
    </row>
    <row r="23" spans="2:14" x14ac:dyDescent="0.25">
      <c r="B23">
        <v>19</v>
      </c>
      <c r="D23">
        <v>77856</v>
      </c>
      <c r="E23">
        <v>72282</v>
      </c>
      <c r="F23">
        <v>65385</v>
      </c>
      <c r="G23">
        <v>60608</v>
      </c>
      <c r="H23">
        <v>58627</v>
      </c>
      <c r="J23">
        <v>80417</v>
      </c>
      <c r="K23">
        <v>72663</v>
      </c>
      <c r="L23">
        <v>68675</v>
      </c>
      <c r="M23">
        <v>66392</v>
      </c>
      <c r="N23">
        <v>66148</v>
      </c>
    </row>
    <row r="24" spans="2:14" x14ac:dyDescent="0.25">
      <c r="B24">
        <v>20</v>
      </c>
      <c r="D24">
        <v>84694</v>
      </c>
      <c r="E24">
        <v>79341</v>
      </c>
      <c r="F24">
        <v>69313</v>
      </c>
      <c r="G24">
        <v>59043</v>
      </c>
      <c r="H24">
        <v>51055</v>
      </c>
      <c r="J24">
        <v>84230</v>
      </c>
      <c r="K24">
        <v>81290</v>
      </c>
      <c r="L24">
        <v>74241</v>
      </c>
      <c r="M24">
        <v>66881</v>
      </c>
      <c r="N24">
        <v>61024</v>
      </c>
    </row>
    <row r="25" spans="2:14" x14ac:dyDescent="0.25">
      <c r="B25">
        <v>21</v>
      </c>
      <c r="D25">
        <v>87496</v>
      </c>
      <c r="E25">
        <v>82922</v>
      </c>
      <c r="F25">
        <v>69956</v>
      </c>
      <c r="G25">
        <v>59540</v>
      </c>
      <c r="H25">
        <v>50180</v>
      </c>
      <c r="J25">
        <v>85954</v>
      </c>
      <c r="K25">
        <v>84195</v>
      </c>
      <c r="L25">
        <v>75100</v>
      </c>
      <c r="M25">
        <v>66212</v>
      </c>
      <c r="N25">
        <v>59580</v>
      </c>
    </row>
    <row r="26" spans="2:14" x14ac:dyDescent="0.25">
      <c r="B26">
        <v>22</v>
      </c>
      <c r="D26">
        <v>89592</v>
      </c>
      <c r="E26">
        <v>83827</v>
      </c>
      <c r="F26">
        <v>69743</v>
      </c>
      <c r="G26">
        <v>59257</v>
      </c>
      <c r="H26">
        <v>51993</v>
      </c>
      <c r="J26">
        <v>87654</v>
      </c>
      <c r="K26">
        <v>86592</v>
      </c>
      <c r="L26">
        <v>75106</v>
      </c>
      <c r="M26">
        <v>65880</v>
      </c>
      <c r="N26">
        <v>59932</v>
      </c>
    </row>
    <row r="27" spans="2:14" x14ac:dyDescent="0.25">
      <c r="B27">
        <v>23</v>
      </c>
      <c r="D27">
        <v>93681</v>
      </c>
      <c r="E27">
        <v>85840</v>
      </c>
      <c r="F27">
        <v>71655</v>
      </c>
      <c r="G27">
        <v>59807</v>
      </c>
      <c r="H27">
        <v>52544</v>
      </c>
      <c r="J27">
        <v>92176</v>
      </c>
      <c r="K27">
        <v>90718</v>
      </c>
      <c r="L27">
        <v>77500</v>
      </c>
      <c r="M27">
        <v>67613</v>
      </c>
      <c r="N27">
        <v>62009</v>
      </c>
    </row>
    <row r="28" spans="2:14" x14ac:dyDescent="0.25">
      <c r="B28">
        <v>24</v>
      </c>
      <c r="D28">
        <v>95642</v>
      </c>
      <c r="E28">
        <v>86570</v>
      </c>
      <c r="F28">
        <v>70621</v>
      </c>
      <c r="G28">
        <v>58320</v>
      </c>
      <c r="H28">
        <v>49634</v>
      </c>
      <c r="J28">
        <v>95602</v>
      </c>
      <c r="K28">
        <v>91846</v>
      </c>
      <c r="L28">
        <v>77531</v>
      </c>
      <c r="M28">
        <v>66208</v>
      </c>
      <c r="N28">
        <v>59768</v>
      </c>
    </row>
    <row r="29" spans="2:14" x14ac:dyDescent="0.25">
      <c r="B29">
        <v>25</v>
      </c>
      <c r="D29">
        <v>99709</v>
      </c>
      <c r="E29">
        <v>89014</v>
      </c>
      <c r="F29">
        <v>71655</v>
      </c>
      <c r="G29">
        <v>57086</v>
      </c>
      <c r="H29">
        <v>48526</v>
      </c>
      <c r="J29">
        <v>97738</v>
      </c>
      <c r="K29">
        <v>91503</v>
      </c>
      <c r="L29">
        <v>76094</v>
      </c>
      <c r="M29">
        <v>64729</v>
      </c>
      <c r="N29">
        <v>56774</v>
      </c>
    </row>
    <row r="30" spans="2:14" x14ac:dyDescent="0.25">
      <c r="B30">
        <v>26</v>
      </c>
      <c r="D30">
        <v>99971</v>
      </c>
      <c r="E30">
        <v>90784</v>
      </c>
      <c r="F30">
        <v>72318</v>
      </c>
      <c r="G30">
        <v>57144</v>
      </c>
      <c r="H30">
        <v>47788</v>
      </c>
      <c r="J30">
        <v>98521</v>
      </c>
      <c r="K30">
        <v>93804</v>
      </c>
      <c r="L30">
        <v>77258</v>
      </c>
      <c r="M30">
        <v>64752</v>
      </c>
      <c r="N30">
        <v>55913</v>
      </c>
    </row>
    <row r="31" spans="2:14" x14ac:dyDescent="0.25">
      <c r="B31">
        <v>27</v>
      </c>
      <c r="D31">
        <v>95587</v>
      </c>
      <c r="E31">
        <v>88338</v>
      </c>
      <c r="F31">
        <v>71052</v>
      </c>
      <c r="G31">
        <v>56113</v>
      </c>
      <c r="H31">
        <v>46053</v>
      </c>
      <c r="J31">
        <v>96452</v>
      </c>
      <c r="K31">
        <v>92185</v>
      </c>
      <c r="L31">
        <v>76699</v>
      </c>
      <c r="M31">
        <v>63071</v>
      </c>
      <c r="N31">
        <v>53833</v>
      </c>
    </row>
    <row r="32" spans="2:14" x14ac:dyDescent="0.25">
      <c r="B32">
        <v>28</v>
      </c>
      <c r="D32">
        <v>92266</v>
      </c>
      <c r="E32">
        <v>85015</v>
      </c>
      <c r="F32">
        <v>69016</v>
      </c>
      <c r="G32">
        <v>54435</v>
      </c>
      <c r="H32">
        <v>45001</v>
      </c>
      <c r="J32">
        <v>93795</v>
      </c>
      <c r="K32">
        <v>90771</v>
      </c>
      <c r="L32">
        <v>75380</v>
      </c>
      <c r="M32">
        <v>61331</v>
      </c>
      <c r="N32">
        <v>51416</v>
      </c>
    </row>
    <row r="33" spans="2:14" x14ac:dyDescent="0.25">
      <c r="B33">
        <v>29</v>
      </c>
      <c r="D33">
        <v>89812</v>
      </c>
      <c r="E33">
        <v>84452</v>
      </c>
      <c r="F33">
        <v>69565</v>
      </c>
      <c r="G33">
        <v>55955</v>
      </c>
      <c r="H33">
        <v>47077</v>
      </c>
      <c r="J33">
        <v>88285</v>
      </c>
      <c r="K33">
        <v>87323</v>
      </c>
      <c r="L33">
        <v>72845</v>
      </c>
      <c r="M33">
        <v>60332</v>
      </c>
      <c r="N33">
        <v>50580</v>
      </c>
    </row>
    <row r="34" spans="2:14" x14ac:dyDescent="0.25">
      <c r="B34">
        <v>30</v>
      </c>
      <c r="D34">
        <v>87360</v>
      </c>
      <c r="E34">
        <v>83805</v>
      </c>
      <c r="F34">
        <v>70713</v>
      </c>
      <c r="G34">
        <v>58979</v>
      </c>
      <c r="H34">
        <v>51500</v>
      </c>
      <c r="J34">
        <v>87772</v>
      </c>
      <c r="K34">
        <v>87037</v>
      </c>
      <c r="L34">
        <v>73383</v>
      </c>
      <c r="M34">
        <v>61345</v>
      </c>
      <c r="N34">
        <v>53143</v>
      </c>
    </row>
    <row r="35" spans="2:14" x14ac:dyDescent="0.25">
      <c r="B35">
        <v>31</v>
      </c>
      <c r="D35">
        <v>84411</v>
      </c>
      <c r="E35">
        <v>81982</v>
      </c>
      <c r="F35">
        <v>70339</v>
      </c>
      <c r="G35">
        <v>59972</v>
      </c>
      <c r="H35">
        <v>52955</v>
      </c>
      <c r="J35">
        <v>84720</v>
      </c>
      <c r="K35">
        <v>84710</v>
      </c>
      <c r="L35">
        <v>72644</v>
      </c>
      <c r="M35">
        <v>60808</v>
      </c>
      <c r="N35">
        <v>53362</v>
      </c>
    </row>
    <row r="36" spans="2:14" x14ac:dyDescent="0.25">
      <c r="B36">
        <v>32</v>
      </c>
      <c r="D36">
        <v>76669</v>
      </c>
      <c r="E36">
        <v>76905</v>
      </c>
      <c r="F36">
        <v>68090</v>
      </c>
      <c r="G36">
        <v>59246</v>
      </c>
      <c r="H36">
        <v>54279</v>
      </c>
      <c r="J36">
        <v>77867</v>
      </c>
      <c r="K36">
        <v>81081</v>
      </c>
      <c r="L36">
        <v>70078</v>
      </c>
      <c r="M36">
        <v>59864</v>
      </c>
      <c r="N36">
        <v>52551</v>
      </c>
    </row>
    <row r="37" spans="2:14" x14ac:dyDescent="0.25">
      <c r="B37">
        <v>33</v>
      </c>
      <c r="D37">
        <v>71076</v>
      </c>
      <c r="E37">
        <v>72610</v>
      </c>
      <c r="F37">
        <v>64826</v>
      </c>
      <c r="G37">
        <v>57955</v>
      </c>
      <c r="H37">
        <v>54433</v>
      </c>
      <c r="J37">
        <v>72865</v>
      </c>
      <c r="K37">
        <v>76674</v>
      </c>
      <c r="L37">
        <v>66583</v>
      </c>
      <c r="M37">
        <v>56994</v>
      </c>
      <c r="N37">
        <v>52322</v>
      </c>
    </row>
    <row r="38" spans="2:14" x14ac:dyDescent="0.25">
      <c r="B38">
        <v>34</v>
      </c>
      <c r="D38">
        <v>67419</v>
      </c>
      <c r="E38">
        <v>69240</v>
      </c>
      <c r="F38">
        <v>63701</v>
      </c>
      <c r="G38">
        <v>58245</v>
      </c>
      <c r="H38">
        <v>56156</v>
      </c>
      <c r="J38">
        <v>70095</v>
      </c>
      <c r="K38">
        <v>74020</v>
      </c>
      <c r="L38">
        <v>66011</v>
      </c>
      <c r="M38">
        <v>57211</v>
      </c>
      <c r="N38">
        <v>53272</v>
      </c>
    </row>
    <row r="39" spans="2:14" x14ac:dyDescent="0.25">
      <c r="B39">
        <v>35</v>
      </c>
      <c r="D39">
        <v>67527</v>
      </c>
      <c r="E39">
        <v>69390</v>
      </c>
      <c r="F39">
        <v>64136</v>
      </c>
      <c r="G39">
        <v>59889</v>
      </c>
      <c r="H39">
        <v>59653</v>
      </c>
      <c r="J39">
        <v>70507</v>
      </c>
      <c r="K39">
        <v>74015</v>
      </c>
      <c r="L39">
        <v>66680</v>
      </c>
      <c r="M39">
        <v>59330</v>
      </c>
      <c r="N39">
        <v>56972</v>
      </c>
    </row>
    <row r="40" spans="2:14" x14ac:dyDescent="0.25">
      <c r="B40">
        <v>36</v>
      </c>
      <c r="D40">
        <v>67109</v>
      </c>
      <c r="E40">
        <v>69362</v>
      </c>
      <c r="F40">
        <v>65952</v>
      </c>
      <c r="G40">
        <v>63141</v>
      </c>
      <c r="H40">
        <v>63870</v>
      </c>
      <c r="J40">
        <v>70591</v>
      </c>
      <c r="K40">
        <v>73849</v>
      </c>
      <c r="L40">
        <v>67529</v>
      </c>
      <c r="M40">
        <v>62401</v>
      </c>
      <c r="N40">
        <v>61325</v>
      </c>
    </row>
    <row r="41" spans="2:14" x14ac:dyDescent="0.25">
      <c r="B41">
        <v>37</v>
      </c>
      <c r="D41">
        <v>67416</v>
      </c>
      <c r="E41">
        <v>68980</v>
      </c>
      <c r="F41">
        <v>67661</v>
      </c>
      <c r="G41">
        <v>66216</v>
      </c>
      <c r="H41">
        <v>68201</v>
      </c>
      <c r="J41">
        <v>69097</v>
      </c>
      <c r="K41">
        <v>72534</v>
      </c>
      <c r="L41">
        <v>68737</v>
      </c>
      <c r="M41">
        <v>64316</v>
      </c>
      <c r="N41">
        <v>64753</v>
      </c>
    </row>
    <row r="42" spans="2:14" x14ac:dyDescent="0.25">
      <c r="B42">
        <v>38</v>
      </c>
      <c r="D42">
        <v>69211</v>
      </c>
      <c r="E42">
        <v>71859</v>
      </c>
      <c r="F42">
        <v>70907</v>
      </c>
      <c r="G42">
        <v>70830</v>
      </c>
      <c r="H42">
        <v>73051</v>
      </c>
      <c r="J42">
        <v>70187</v>
      </c>
      <c r="K42">
        <v>74864</v>
      </c>
      <c r="L42">
        <v>71861</v>
      </c>
      <c r="M42">
        <v>67732</v>
      </c>
      <c r="N42">
        <v>69383</v>
      </c>
    </row>
    <row r="43" spans="2:14" x14ac:dyDescent="0.25">
      <c r="B43">
        <v>39</v>
      </c>
      <c r="D43">
        <v>72204</v>
      </c>
      <c r="E43">
        <v>75568</v>
      </c>
      <c r="F43">
        <v>75104</v>
      </c>
      <c r="G43">
        <v>75005</v>
      </c>
      <c r="H43">
        <v>78504</v>
      </c>
      <c r="J43">
        <v>71212</v>
      </c>
      <c r="K43">
        <v>76000</v>
      </c>
      <c r="L43">
        <v>74491</v>
      </c>
      <c r="M43">
        <v>72687</v>
      </c>
      <c r="N43">
        <v>74234</v>
      </c>
    </row>
    <row r="44" spans="2:14" x14ac:dyDescent="0.25">
      <c r="B44">
        <v>40</v>
      </c>
      <c r="D44">
        <v>73543</v>
      </c>
      <c r="E44">
        <v>75875</v>
      </c>
      <c r="F44">
        <v>76175</v>
      </c>
      <c r="G44">
        <v>77312</v>
      </c>
      <c r="H44">
        <v>82845</v>
      </c>
      <c r="J44">
        <v>73072</v>
      </c>
      <c r="K44">
        <v>77271</v>
      </c>
      <c r="L44">
        <v>75236</v>
      </c>
      <c r="M44">
        <v>74408</v>
      </c>
      <c r="N44">
        <v>76265</v>
      </c>
    </row>
    <row r="45" spans="2:14" x14ac:dyDescent="0.25">
      <c r="B45">
        <v>41</v>
      </c>
      <c r="D45">
        <v>72200</v>
      </c>
      <c r="E45">
        <v>74653</v>
      </c>
      <c r="F45">
        <v>75545</v>
      </c>
      <c r="G45">
        <v>76497</v>
      </c>
      <c r="H45">
        <v>81466</v>
      </c>
      <c r="J45">
        <v>72547</v>
      </c>
      <c r="K45">
        <v>75881</v>
      </c>
      <c r="L45">
        <v>74826</v>
      </c>
      <c r="M45">
        <v>73663</v>
      </c>
      <c r="N45">
        <v>76557</v>
      </c>
    </row>
    <row r="46" spans="2:14" x14ac:dyDescent="0.25">
      <c r="B46">
        <v>42</v>
      </c>
      <c r="D46">
        <v>73192</v>
      </c>
      <c r="E46">
        <v>76476</v>
      </c>
      <c r="F46">
        <v>77667</v>
      </c>
      <c r="G46">
        <v>79406</v>
      </c>
      <c r="H46">
        <v>84249</v>
      </c>
      <c r="J46">
        <v>73030</v>
      </c>
      <c r="K46">
        <v>77187</v>
      </c>
      <c r="L46">
        <v>76508</v>
      </c>
      <c r="M46">
        <v>76883</v>
      </c>
      <c r="N46">
        <v>79939</v>
      </c>
    </row>
    <row r="47" spans="2:14" x14ac:dyDescent="0.25">
      <c r="B47">
        <v>43</v>
      </c>
      <c r="D47">
        <v>71698</v>
      </c>
      <c r="E47">
        <v>75862</v>
      </c>
      <c r="F47">
        <v>77600</v>
      </c>
      <c r="G47">
        <v>80497</v>
      </c>
      <c r="H47">
        <v>85056</v>
      </c>
      <c r="J47">
        <v>73275</v>
      </c>
      <c r="K47">
        <v>77318</v>
      </c>
      <c r="L47">
        <v>77403</v>
      </c>
      <c r="M47">
        <v>78084</v>
      </c>
      <c r="N47">
        <v>81721</v>
      </c>
    </row>
    <row r="48" spans="2:14" x14ac:dyDescent="0.25">
      <c r="B48">
        <v>44</v>
      </c>
      <c r="D48">
        <v>72454</v>
      </c>
      <c r="E48">
        <v>76619</v>
      </c>
      <c r="F48">
        <v>79513</v>
      </c>
      <c r="G48">
        <v>82571</v>
      </c>
      <c r="H48">
        <v>87926</v>
      </c>
      <c r="J48">
        <v>73305</v>
      </c>
      <c r="K48">
        <v>78107</v>
      </c>
      <c r="L48">
        <v>80018</v>
      </c>
      <c r="M48">
        <v>80775</v>
      </c>
      <c r="N48">
        <v>84012</v>
      </c>
    </row>
    <row r="49" spans="2:14" x14ac:dyDescent="0.25">
      <c r="B49">
        <v>45</v>
      </c>
      <c r="D49">
        <v>70951</v>
      </c>
      <c r="E49">
        <v>75693</v>
      </c>
      <c r="F49">
        <v>79506</v>
      </c>
      <c r="G49">
        <v>84131</v>
      </c>
      <c r="H49">
        <v>89420</v>
      </c>
      <c r="J49">
        <v>72220</v>
      </c>
      <c r="K49">
        <v>76730</v>
      </c>
      <c r="L49">
        <v>78980</v>
      </c>
      <c r="M49">
        <v>81384</v>
      </c>
      <c r="N49">
        <v>84728</v>
      </c>
    </row>
    <row r="50" spans="2:14" x14ac:dyDescent="0.25">
      <c r="B50">
        <v>46</v>
      </c>
      <c r="D50">
        <v>70690</v>
      </c>
      <c r="E50">
        <v>75352</v>
      </c>
      <c r="F50">
        <v>79645</v>
      </c>
      <c r="G50">
        <v>84302</v>
      </c>
      <c r="H50">
        <v>89781</v>
      </c>
      <c r="J50">
        <v>70941</v>
      </c>
      <c r="K50">
        <v>76248</v>
      </c>
      <c r="L50">
        <v>79154</v>
      </c>
      <c r="M50">
        <v>82510</v>
      </c>
      <c r="N50">
        <v>86437</v>
      </c>
    </row>
    <row r="51" spans="2:14" x14ac:dyDescent="0.25">
      <c r="B51">
        <v>47</v>
      </c>
      <c r="D51">
        <v>68369</v>
      </c>
      <c r="E51">
        <v>73881</v>
      </c>
      <c r="F51">
        <v>78813</v>
      </c>
      <c r="G51">
        <v>83910</v>
      </c>
      <c r="H51">
        <v>89659</v>
      </c>
      <c r="J51">
        <v>69243</v>
      </c>
      <c r="K51">
        <v>74484</v>
      </c>
      <c r="L51">
        <v>77794</v>
      </c>
      <c r="M51">
        <v>80896</v>
      </c>
      <c r="N51">
        <v>85588</v>
      </c>
    </row>
    <row r="52" spans="2:14" x14ac:dyDescent="0.25">
      <c r="B52">
        <v>48</v>
      </c>
      <c r="D52">
        <v>67964</v>
      </c>
      <c r="E52">
        <v>72662</v>
      </c>
      <c r="F52">
        <v>77190</v>
      </c>
      <c r="G52">
        <v>83082</v>
      </c>
      <c r="H52">
        <v>88141</v>
      </c>
      <c r="J52">
        <v>67133</v>
      </c>
      <c r="K52">
        <v>72192</v>
      </c>
      <c r="L52">
        <v>76096</v>
      </c>
      <c r="M52">
        <v>79319</v>
      </c>
      <c r="N52">
        <v>83868</v>
      </c>
    </row>
    <row r="53" spans="2:14" x14ac:dyDescent="0.25">
      <c r="B53">
        <v>49</v>
      </c>
      <c r="D53">
        <v>66035</v>
      </c>
      <c r="E53">
        <v>70477</v>
      </c>
      <c r="F53">
        <v>76114</v>
      </c>
      <c r="G53">
        <v>80231</v>
      </c>
      <c r="H53">
        <v>84935</v>
      </c>
      <c r="J53">
        <v>64480</v>
      </c>
      <c r="K53">
        <v>69068</v>
      </c>
      <c r="L53">
        <v>73195</v>
      </c>
      <c r="M53">
        <v>77551</v>
      </c>
      <c r="N53">
        <v>81943</v>
      </c>
    </row>
    <row r="54" spans="2:14" x14ac:dyDescent="0.25">
      <c r="B54">
        <v>50</v>
      </c>
      <c r="D54">
        <v>64675</v>
      </c>
      <c r="E54">
        <v>68611</v>
      </c>
      <c r="F54">
        <v>73633</v>
      </c>
      <c r="G54">
        <v>78053</v>
      </c>
      <c r="H54">
        <v>82632</v>
      </c>
      <c r="J54">
        <v>63139</v>
      </c>
      <c r="K54">
        <v>67543</v>
      </c>
      <c r="L54">
        <v>71511</v>
      </c>
      <c r="M54">
        <v>75643</v>
      </c>
      <c r="N54">
        <v>79349</v>
      </c>
    </row>
    <row r="55" spans="2:14" x14ac:dyDescent="0.25">
      <c r="B55">
        <v>51</v>
      </c>
      <c r="D55">
        <v>61810</v>
      </c>
      <c r="E55">
        <v>65709</v>
      </c>
      <c r="F55">
        <v>71011</v>
      </c>
      <c r="G55">
        <v>75163</v>
      </c>
      <c r="H55">
        <v>78249</v>
      </c>
      <c r="J55">
        <v>60339</v>
      </c>
      <c r="K55">
        <v>63819</v>
      </c>
      <c r="L55">
        <v>68656</v>
      </c>
      <c r="M55">
        <v>72352</v>
      </c>
      <c r="N55">
        <v>76256</v>
      </c>
    </row>
    <row r="56" spans="2:14" x14ac:dyDescent="0.25">
      <c r="B56">
        <v>52</v>
      </c>
      <c r="D56">
        <v>59408</v>
      </c>
      <c r="E56">
        <v>63907</v>
      </c>
      <c r="F56">
        <v>69859</v>
      </c>
      <c r="G56">
        <v>73515</v>
      </c>
      <c r="H56">
        <v>76684</v>
      </c>
      <c r="J56">
        <v>58473</v>
      </c>
      <c r="K56">
        <v>62618</v>
      </c>
      <c r="L56">
        <v>67572</v>
      </c>
      <c r="M56">
        <v>71538</v>
      </c>
      <c r="N56">
        <v>74960</v>
      </c>
    </row>
    <row r="57" spans="2:14" x14ac:dyDescent="0.25">
      <c r="B57">
        <v>53</v>
      </c>
      <c r="D57">
        <v>57965</v>
      </c>
      <c r="E57">
        <v>62103</v>
      </c>
      <c r="F57">
        <v>68586</v>
      </c>
      <c r="G57">
        <v>73091</v>
      </c>
      <c r="H57">
        <v>75594</v>
      </c>
      <c r="J57">
        <v>57302</v>
      </c>
      <c r="K57">
        <v>61311</v>
      </c>
      <c r="L57">
        <v>67099</v>
      </c>
      <c r="M57">
        <v>71059</v>
      </c>
      <c r="N57">
        <v>74136</v>
      </c>
    </row>
    <row r="58" spans="2:14" x14ac:dyDescent="0.25">
      <c r="B58">
        <v>54</v>
      </c>
      <c r="D58">
        <v>55460</v>
      </c>
      <c r="E58">
        <v>60054</v>
      </c>
      <c r="F58">
        <v>66050</v>
      </c>
      <c r="G58">
        <v>70815</v>
      </c>
      <c r="H58">
        <v>72027</v>
      </c>
      <c r="J58">
        <v>54187</v>
      </c>
      <c r="K58">
        <v>58425</v>
      </c>
      <c r="L58">
        <v>64094</v>
      </c>
      <c r="M58">
        <v>68891</v>
      </c>
      <c r="N58">
        <v>71151</v>
      </c>
    </row>
    <row r="59" spans="2:14" x14ac:dyDescent="0.25">
      <c r="B59">
        <v>55</v>
      </c>
      <c r="D59">
        <v>52639</v>
      </c>
      <c r="E59">
        <v>57571</v>
      </c>
      <c r="F59">
        <v>64467</v>
      </c>
      <c r="G59">
        <v>68040</v>
      </c>
      <c r="H59">
        <v>69725</v>
      </c>
      <c r="J59">
        <v>52057</v>
      </c>
      <c r="K59">
        <v>56299</v>
      </c>
      <c r="L59">
        <v>61972</v>
      </c>
      <c r="M59">
        <v>65794</v>
      </c>
      <c r="N59">
        <v>68109</v>
      </c>
    </row>
    <row r="60" spans="2:14" x14ac:dyDescent="0.25">
      <c r="B60">
        <v>56</v>
      </c>
      <c r="D60">
        <v>50204</v>
      </c>
      <c r="E60">
        <v>55449</v>
      </c>
      <c r="F60">
        <v>63264</v>
      </c>
      <c r="G60">
        <v>67369</v>
      </c>
      <c r="H60">
        <v>68299</v>
      </c>
      <c r="J60">
        <v>49753</v>
      </c>
      <c r="K60">
        <v>54263</v>
      </c>
      <c r="L60">
        <v>60888</v>
      </c>
      <c r="M60">
        <v>64362</v>
      </c>
      <c r="N60">
        <v>66487</v>
      </c>
    </row>
    <row r="61" spans="2:14" x14ac:dyDescent="0.25">
      <c r="B61">
        <v>57</v>
      </c>
      <c r="D61">
        <v>49644</v>
      </c>
      <c r="E61">
        <v>55768</v>
      </c>
      <c r="F61">
        <v>63650</v>
      </c>
      <c r="G61">
        <v>67958</v>
      </c>
      <c r="H61">
        <v>68582</v>
      </c>
      <c r="J61">
        <v>49090</v>
      </c>
      <c r="K61">
        <v>53597</v>
      </c>
      <c r="L61">
        <v>61073</v>
      </c>
      <c r="M61">
        <v>64485</v>
      </c>
      <c r="N61">
        <v>66687</v>
      </c>
    </row>
    <row r="62" spans="2:14" x14ac:dyDescent="0.25">
      <c r="B62">
        <v>58</v>
      </c>
      <c r="D62">
        <v>47740</v>
      </c>
      <c r="E62">
        <v>53927</v>
      </c>
      <c r="F62">
        <v>62728</v>
      </c>
      <c r="G62">
        <v>66716</v>
      </c>
      <c r="H62">
        <v>67880</v>
      </c>
      <c r="J62">
        <v>47704</v>
      </c>
      <c r="K62">
        <v>52397</v>
      </c>
      <c r="L62">
        <v>59618</v>
      </c>
      <c r="M62">
        <v>64349</v>
      </c>
      <c r="N62">
        <v>64868</v>
      </c>
    </row>
    <row r="63" spans="2:14" x14ac:dyDescent="0.25">
      <c r="B63">
        <v>59</v>
      </c>
      <c r="D63">
        <v>46783</v>
      </c>
      <c r="E63">
        <v>53208</v>
      </c>
      <c r="F63">
        <v>62678</v>
      </c>
      <c r="G63">
        <v>66920</v>
      </c>
      <c r="H63">
        <v>67918</v>
      </c>
      <c r="J63">
        <v>46609</v>
      </c>
      <c r="K63">
        <v>51685</v>
      </c>
      <c r="L63">
        <v>59002</v>
      </c>
      <c r="M63">
        <v>63228</v>
      </c>
      <c r="N63">
        <v>64758</v>
      </c>
    </row>
    <row r="64" spans="2:14" x14ac:dyDescent="0.25">
      <c r="B64">
        <v>60</v>
      </c>
      <c r="D64">
        <v>45688</v>
      </c>
      <c r="E64">
        <v>52925</v>
      </c>
      <c r="F64">
        <v>63409</v>
      </c>
      <c r="G64">
        <v>67667</v>
      </c>
      <c r="H64">
        <v>67902</v>
      </c>
      <c r="J64">
        <v>45538</v>
      </c>
      <c r="K64">
        <v>51037</v>
      </c>
      <c r="L64">
        <v>59709</v>
      </c>
      <c r="M64">
        <v>63955</v>
      </c>
      <c r="N64">
        <v>64758</v>
      </c>
    </row>
    <row r="65" spans="2:14" x14ac:dyDescent="0.25">
      <c r="B65">
        <v>61</v>
      </c>
      <c r="D65">
        <v>46215</v>
      </c>
      <c r="E65">
        <v>54518</v>
      </c>
      <c r="F65">
        <v>64773</v>
      </c>
      <c r="G65">
        <v>69837</v>
      </c>
      <c r="H65">
        <v>70714</v>
      </c>
      <c r="J65">
        <v>45617</v>
      </c>
      <c r="K65">
        <v>52291</v>
      </c>
      <c r="L65">
        <v>61120</v>
      </c>
      <c r="M65">
        <v>66408</v>
      </c>
      <c r="N65">
        <v>66280</v>
      </c>
    </row>
    <row r="66" spans="2:14" x14ac:dyDescent="0.25">
      <c r="B66">
        <v>62</v>
      </c>
      <c r="D66">
        <v>46325</v>
      </c>
      <c r="E66">
        <v>55212</v>
      </c>
      <c r="F66">
        <v>66568</v>
      </c>
      <c r="G66">
        <v>72605</v>
      </c>
      <c r="H66">
        <v>73101</v>
      </c>
      <c r="J66">
        <v>45277</v>
      </c>
      <c r="K66">
        <v>52678</v>
      </c>
      <c r="L66">
        <v>63640</v>
      </c>
      <c r="M66">
        <v>69854</v>
      </c>
      <c r="N66">
        <v>69390</v>
      </c>
    </row>
    <row r="67" spans="2:14" x14ac:dyDescent="0.25">
      <c r="B67">
        <v>63</v>
      </c>
      <c r="D67">
        <v>48154</v>
      </c>
      <c r="E67">
        <v>58198</v>
      </c>
      <c r="F67">
        <v>71691</v>
      </c>
      <c r="G67">
        <v>79265</v>
      </c>
      <c r="H67">
        <v>79614</v>
      </c>
      <c r="J67">
        <v>47366</v>
      </c>
      <c r="K67">
        <v>55738</v>
      </c>
      <c r="L67">
        <v>68547</v>
      </c>
      <c r="M67">
        <v>75027</v>
      </c>
      <c r="N67">
        <v>75483</v>
      </c>
    </row>
    <row r="68" spans="2:14" x14ac:dyDescent="0.25">
      <c r="B68">
        <v>64</v>
      </c>
      <c r="D68">
        <v>48875</v>
      </c>
      <c r="E68">
        <v>59907</v>
      </c>
      <c r="F68">
        <v>75449</v>
      </c>
      <c r="G68">
        <v>83394</v>
      </c>
      <c r="H68">
        <v>84029</v>
      </c>
      <c r="J68">
        <v>47185</v>
      </c>
      <c r="K68">
        <v>57105</v>
      </c>
      <c r="L68">
        <v>71305</v>
      </c>
      <c r="M68">
        <v>79435</v>
      </c>
      <c r="N68">
        <v>79764</v>
      </c>
    </row>
    <row r="69" spans="2:14" x14ac:dyDescent="0.25">
      <c r="B69">
        <v>65</v>
      </c>
      <c r="D69">
        <v>40294</v>
      </c>
      <c r="E69">
        <v>49114</v>
      </c>
      <c r="F69">
        <v>61700</v>
      </c>
      <c r="G69">
        <v>67726</v>
      </c>
      <c r="H69">
        <v>67258</v>
      </c>
      <c r="J69">
        <v>38066</v>
      </c>
      <c r="K69">
        <v>45492</v>
      </c>
      <c r="L69">
        <v>57982</v>
      </c>
      <c r="M69">
        <v>63495</v>
      </c>
      <c r="N69">
        <v>63744</v>
      </c>
    </row>
    <row r="70" spans="2:14" x14ac:dyDescent="0.25">
      <c r="B70">
        <v>66</v>
      </c>
      <c r="D70">
        <v>38197</v>
      </c>
      <c r="E70">
        <v>47713</v>
      </c>
      <c r="F70">
        <v>59600</v>
      </c>
      <c r="G70">
        <v>66057</v>
      </c>
      <c r="H70">
        <v>65934</v>
      </c>
      <c r="J70">
        <v>36110</v>
      </c>
      <c r="K70">
        <v>43994</v>
      </c>
      <c r="L70">
        <v>56108</v>
      </c>
      <c r="M70">
        <v>62077</v>
      </c>
      <c r="N70">
        <v>62045</v>
      </c>
    </row>
    <row r="71" spans="2:14" x14ac:dyDescent="0.25">
      <c r="B71">
        <v>67</v>
      </c>
      <c r="D71">
        <v>37140</v>
      </c>
      <c r="E71">
        <v>45939</v>
      </c>
      <c r="F71">
        <v>57641</v>
      </c>
      <c r="G71">
        <v>64272</v>
      </c>
      <c r="H71">
        <v>63866</v>
      </c>
      <c r="J71">
        <v>34420</v>
      </c>
      <c r="K71">
        <v>42347</v>
      </c>
      <c r="L71">
        <v>54303</v>
      </c>
      <c r="M71">
        <v>59897</v>
      </c>
      <c r="N71">
        <v>60421</v>
      </c>
    </row>
    <row r="72" spans="2:14" x14ac:dyDescent="0.25">
      <c r="B72">
        <v>68</v>
      </c>
      <c r="D72">
        <v>36990</v>
      </c>
      <c r="E72">
        <v>44679</v>
      </c>
      <c r="F72">
        <v>55063</v>
      </c>
      <c r="G72">
        <v>60561</v>
      </c>
      <c r="H72">
        <v>59715</v>
      </c>
      <c r="J72">
        <v>33366</v>
      </c>
      <c r="K72">
        <v>40605</v>
      </c>
      <c r="L72">
        <v>51507</v>
      </c>
      <c r="M72">
        <v>56347</v>
      </c>
      <c r="N72">
        <v>55447</v>
      </c>
    </row>
    <row r="73" spans="2:14" x14ac:dyDescent="0.25">
      <c r="B73">
        <v>69</v>
      </c>
      <c r="D73">
        <v>34406</v>
      </c>
      <c r="E73">
        <v>40807</v>
      </c>
      <c r="F73">
        <v>49404</v>
      </c>
      <c r="G73">
        <v>53671</v>
      </c>
      <c r="H73">
        <v>51720</v>
      </c>
      <c r="J73">
        <v>31133</v>
      </c>
      <c r="K73">
        <v>36216</v>
      </c>
      <c r="L73">
        <v>45808</v>
      </c>
      <c r="M73">
        <v>49607</v>
      </c>
      <c r="N73">
        <v>48028</v>
      </c>
    </row>
    <row r="74" spans="2:14" x14ac:dyDescent="0.25">
      <c r="B74">
        <v>70</v>
      </c>
      <c r="D74">
        <v>33371</v>
      </c>
      <c r="E74">
        <v>38421</v>
      </c>
      <c r="F74">
        <v>45745</v>
      </c>
      <c r="G74">
        <v>49153</v>
      </c>
      <c r="H74">
        <v>47519</v>
      </c>
      <c r="J74">
        <v>29527</v>
      </c>
      <c r="K74">
        <v>34588</v>
      </c>
      <c r="L74">
        <v>42228</v>
      </c>
      <c r="M74">
        <v>45165</v>
      </c>
      <c r="N74">
        <v>43548</v>
      </c>
    </row>
    <row r="75" spans="2:14" x14ac:dyDescent="0.25">
      <c r="B75">
        <v>71</v>
      </c>
      <c r="D75">
        <v>34521</v>
      </c>
      <c r="E75">
        <v>39815</v>
      </c>
      <c r="F75">
        <v>47560</v>
      </c>
      <c r="G75">
        <v>50552</v>
      </c>
      <c r="H75">
        <v>49712</v>
      </c>
      <c r="J75">
        <v>30215</v>
      </c>
      <c r="K75">
        <v>34901</v>
      </c>
      <c r="L75">
        <v>42916</v>
      </c>
      <c r="M75">
        <v>46676</v>
      </c>
      <c r="N75">
        <v>44935</v>
      </c>
    </row>
    <row r="76" spans="2:14" x14ac:dyDescent="0.25">
      <c r="B76">
        <v>72</v>
      </c>
      <c r="D76">
        <v>34203</v>
      </c>
      <c r="E76">
        <v>39258</v>
      </c>
      <c r="F76">
        <v>46778</v>
      </c>
      <c r="G76">
        <v>50369</v>
      </c>
      <c r="H76">
        <v>49472</v>
      </c>
      <c r="J76">
        <v>29493</v>
      </c>
      <c r="K76">
        <v>34542</v>
      </c>
      <c r="L76">
        <v>42274</v>
      </c>
      <c r="M76">
        <v>46075</v>
      </c>
      <c r="N76">
        <v>44956</v>
      </c>
    </row>
    <row r="77" spans="2:14" x14ac:dyDescent="0.25">
      <c r="B77">
        <v>73</v>
      </c>
      <c r="D77">
        <v>33729</v>
      </c>
      <c r="E77">
        <v>38842</v>
      </c>
      <c r="F77">
        <v>45444</v>
      </c>
      <c r="G77">
        <v>48964</v>
      </c>
      <c r="H77">
        <v>48324</v>
      </c>
      <c r="J77">
        <v>28743</v>
      </c>
      <c r="K77">
        <v>33356</v>
      </c>
      <c r="L77">
        <v>41114</v>
      </c>
      <c r="M77">
        <v>44471</v>
      </c>
      <c r="N77">
        <v>43276</v>
      </c>
    </row>
    <row r="78" spans="2:14" x14ac:dyDescent="0.25">
      <c r="B78">
        <v>74</v>
      </c>
      <c r="D78">
        <v>32733</v>
      </c>
      <c r="E78">
        <v>37559</v>
      </c>
      <c r="F78">
        <v>43955</v>
      </c>
      <c r="G78">
        <v>47362</v>
      </c>
      <c r="H78">
        <v>46704</v>
      </c>
      <c r="J78">
        <v>27408</v>
      </c>
      <c r="K78">
        <v>31634</v>
      </c>
      <c r="L78">
        <v>39253</v>
      </c>
      <c r="M78">
        <v>42217</v>
      </c>
      <c r="N78">
        <v>41503</v>
      </c>
    </row>
    <row r="79" spans="2:14" x14ac:dyDescent="0.25">
      <c r="B79">
        <v>75</v>
      </c>
      <c r="D79">
        <v>31481</v>
      </c>
      <c r="E79">
        <v>36171</v>
      </c>
      <c r="F79">
        <v>42787</v>
      </c>
      <c r="G79">
        <v>44916</v>
      </c>
      <c r="H79">
        <v>44809</v>
      </c>
      <c r="J79">
        <v>25899</v>
      </c>
      <c r="K79">
        <v>29963</v>
      </c>
      <c r="L79">
        <v>36654</v>
      </c>
      <c r="M79">
        <v>40348</v>
      </c>
      <c r="N79">
        <v>39570</v>
      </c>
    </row>
    <row r="80" spans="2:14" x14ac:dyDescent="0.25">
      <c r="B80">
        <v>76</v>
      </c>
      <c r="D80">
        <v>30233</v>
      </c>
      <c r="E80">
        <v>34657</v>
      </c>
      <c r="F80">
        <v>40366</v>
      </c>
      <c r="G80">
        <v>42776</v>
      </c>
      <c r="H80">
        <v>42848</v>
      </c>
      <c r="J80">
        <v>23860</v>
      </c>
      <c r="K80">
        <v>28619</v>
      </c>
      <c r="L80">
        <v>34521</v>
      </c>
      <c r="M80">
        <v>37348</v>
      </c>
      <c r="N80">
        <v>37417</v>
      </c>
    </row>
    <row r="81" spans="2:14" x14ac:dyDescent="0.25">
      <c r="B81">
        <v>77</v>
      </c>
      <c r="D81">
        <v>28336</v>
      </c>
      <c r="E81">
        <v>33055</v>
      </c>
      <c r="F81">
        <v>38507</v>
      </c>
      <c r="G81">
        <v>40479</v>
      </c>
      <c r="H81">
        <v>40595</v>
      </c>
      <c r="J81">
        <v>21776</v>
      </c>
      <c r="K81">
        <v>26058</v>
      </c>
      <c r="L81">
        <v>32058</v>
      </c>
      <c r="M81">
        <v>34387</v>
      </c>
      <c r="N81">
        <v>34632</v>
      </c>
    </row>
    <row r="82" spans="2:14" x14ac:dyDescent="0.25">
      <c r="B82">
        <v>78</v>
      </c>
      <c r="D82">
        <v>27823</v>
      </c>
      <c r="E82">
        <v>32538</v>
      </c>
      <c r="F82">
        <v>37901</v>
      </c>
      <c r="G82">
        <v>39786</v>
      </c>
      <c r="H82">
        <v>38772</v>
      </c>
      <c r="J82">
        <v>20910</v>
      </c>
      <c r="K82">
        <v>24717</v>
      </c>
      <c r="L82">
        <v>30529</v>
      </c>
      <c r="M82">
        <v>32762</v>
      </c>
      <c r="N82">
        <v>33330</v>
      </c>
    </row>
    <row r="83" spans="2:14" x14ac:dyDescent="0.25">
      <c r="B83">
        <v>79</v>
      </c>
      <c r="D83">
        <v>27499</v>
      </c>
      <c r="E83">
        <v>32013</v>
      </c>
      <c r="F83">
        <v>37124</v>
      </c>
      <c r="G83">
        <v>38412</v>
      </c>
      <c r="H83">
        <v>38013</v>
      </c>
      <c r="J83">
        <v>19715</v>
      </c>
      <c r="K83">
        <v>23563</v>
      </c>
      <c r="L83">
        <v>29250</v>
      </c>
      <c r="M83">
        <v>31366</v>
      </c>
      <c r="N83">
        <v>31478</v>
      </c>
    </row>
    <row r="84" spans="2:14" x14ac:dyDescent="0.25">
      <c r="B84">
        <v>80</v>
      </c>
      <c r="D84">
        <v>27195</v>
      </c>
      <c r="E84">
        <v>31532</v>
      </c>
      <c r="F84">
        <v>36448</v>
      </c>
      <c r="G84">
        <v>37346</v>
      </c>
      <c r="H84">
        <v>37220</v>
      </c>
      <c r="J84">
        <v>18832</v>
      </c>
      <c r="K84">
        <v>22520</v>
      </c>
      <c r="L84">
        <v>27391</v>
      </c>
      <c r="M84">
        <v>29654</v>
      </c>
      <c r="N84">
        <v>29537</v>
      </c>
    </row>
    <row r="85" spans="2:14" x14ac:dyDescent="0.25">
      <c r="B85">
        <v>81</v>
      </c>
      <c r="D85">
        <v>25616</v>
      </c>
      <c r="E85">
        <v>29774</v>
      </c>
      <c r="F85">
        <v>34422</v>
      </c>
      <c r="G85">
        <v>36324</v>
      </c>
      <c r="H85">
        <v>35096</v>
      </c>
      <c r="J85">
        <v>17253</v>
      </c>
      <c r="K85">
        <v>20615</v>
      </c>
      <c r="L85">
        <v>25103</v>
      </c>
      <c r="M85">
        <v>26575</v>
      </c>
      <c r="N85">
        <v>27104</v>
      </c>
    </row>
    <row r="86" spans="2:14" x14ac:dyDescent="0.25">
      <c r="B86">
        <v>82</v>
      </c>
      <c r="D86">
        <v>23784</v>
      </c>
      <c r="E86">
        <v>27976</v>
      </c>
      <c r="F86">
        <v>32166</v>
      </c>
      <c r="G86">
        <v>33114</v>
      </c>
      <c r="H86">
        <v>32484</v>
      </c>
      <c r="J86">
        <v>15161</v>
      </c>
      <c r="K86">
        <v>18619</v>
      </c>
      <c r="L86">
        <v>22696</v>
      </c>
      <c r="M86">
        <v>24072</v>
      </c>
      <c r="N86">
        <v>24124</v>
      </c>
    </row>
    <row r="87" spans="2:14" x14ac:dyDescent="0.25">
      <c r="B87">
        <v>83</v>
      </c>
      <c r="D87">
        <v>21695</v>
      </c>
      <c r="E87">
        <v>25873</v>
      </c>
      <c r="F87">
        <v>29532</v>
      </c>
      <c r="G87">
        <v>30465</v>
      </c>
      <c r="H87">
        <v>29579</v>
      </c>
      <c r="J87">
        <v>13519</v>
      </c>
      <c r="K87">
        <v>16500</v>
      </c>
      <c r="L87">
        <v>20161</v>
      </c>
      <c r="M87">
        <v>21389</v>
      </c>
      <c r="N87">
        <v>21746</v>
      </c>
    </row>
    <row r="88" spans="2:14" x14ac:dyDescent="0.25">
      <c r="B88">
        <v>84</v>
      </c>
      <c r="D88">
        <v>20763</v>
      </c>
      <c r="E88">
        <v>24629</v>
      </c>
      <c r="F88">
        <v>28061</v>
      </c>
      <c r="G88">
        <v>28643</v>
      </c>
      <c r="H88">
        <v>27823</v>
      </c>
      <c r="J88">
        <v>12567</v>
      </c>
      <c r="K88">
        <v>15228</v>
      </c>
      <c r="L88">
        <v>18352</v>
      </c>
      <c r="M88">
        <v>19665</v>
      </c>
      <c r="N88">
        <v>19316</v>
      </c>
    </row>
    <row r="89" spans="2:14" x14ac:dyDescent="0.25">
      <c r="B89" s="15" t="s">
        <v>21</v>
      </c>
      <c r="C89" s="5"/>
      <c r="D89" s="5">
        <v>127510</v>
      </c>
      <c r="E89" s="5">
        <v>157690</v>
      </c>
      <c r="F89" s="5">
        <v>182819</v>
      </c>
      <c r="G89" s="5">
        <v>182201</v>
      </c>
      <c r="H89" s="5">
        <v>171106</v>
      </c>
      <c r="I89" s="5"/>
      <c r="J89" s="5">
        <v>59190</v>
      </c>
      <c r="K89" s="5">
        <v>73116</v>
      </c>
      <c r="L89" s="5">
        <v>89829</v>
      </c>
      <c r="M89" s="5">
        <v>95436</v>
      </c>
      <c r="N89" s="5">
        <v>94184</v>
      </c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>
      <selection activeCell="H4" sqref="H4"/>
    </sheetView>
  </sheetViews>
  <sheetFormatPr defaultColWidth="9.85546875"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2">
        <v>555.684703231311</v>
      </c>
      <c r="E4" s="2">
        <v>520.30011243911304</v>
      </c>
      <c r="F4" s="2">
        <v>470.58938731185606</v>
      </c>
      <c r="G4" s="2">
        <v>447.15567553940105</v>
      </c>
      <c r="H4" s="2">
        <v>407.296481935288</v>
      </c>
      <c r="I4" s="2"/>
      <c r="J4" s="2">
        <v>695.78775617702706</v>
      </c>
      <c r="K4" s="2">
        <v>649.443738810691</v>
      </c>
      <c r="L4" s="2">
        <v>614.41974059134009</v>
      </c>
      <c r="M4" s="2">
        <v>528.81541156335811</v>
      </c>
      <c r="N4" s="2">
        <v>495.01385391491999</v>
      </c>
    </row>
    <row r="5" spans="2:14" x14ac:dyDescent="0.25">
      <c r="B5">
        <v>1</v>
      </c>
      <c r="D5" s="2">
        <v>342.07795521013998</v>
      </c>
      <c r="E5" s="2">
        <v>290.69705504554202</v>
      </c>
      <c r="F5" s="2">
        <v>259.27482917043903</v>
      </c>
      <c r="G5" s="2">
        <v>268.73335690595599</v>
      </c>
      <c r="H5" s="2">
        <v>234.690032080923</v>
      </c>
      <c r="I5" s="2"/>
      <c r="J5" s="2">
        <v>452.39639361848299</v>
      </c>
      <c r="K5" s="2">
        <v>372.87581987454604</v>
      </c>
      <c r="L5" s="2">
        <v>349.85912141517201</v>
      </c>
      <c r="M5" s="2">
        <v>312.17022063522904</v>
      </c>
      <c r="N5" s="2">
        <v>306.28576847488699</v>
      </c>
    </row>
    <row r="6" spans="2:14" x14ac:dyDescent="0.25">
      <c r="B6">
        <v>2</v>
      </c>
      <c r="D6" s="2">
        <v>227.55745339821499</v>
      </c>
      <c r="E6" s="2">
        <v>193.86418025508999</v>
      </c>
      <c r="F6" s="2">
        <v>187.53274914237602</v>
      </c>
      <c r="G6" s="2">
        <v>170.23431659139101</v>
      </c>
      <c r="H6" s="2">
        <v>149.62805671322602</v>
      </c>
      <c r="I6" s="2"/>
      <c r="J6" s="2">
        <v>295.57016414639605</v>
      </c>
      <c r="K6" s="2">
        <v>261.88389451391004</v>
      </c>
      <c r="L6" s="2">
        <v>227.561287877186</v>
      </c>
      <c r="M6" s="2">
        <v>204.758151873656</v>
      </c>
      <c r="N6" s="2">
        <v>213.50536618206701</v>
      </c>
    </row>
    <row r="7" spans="2:14" x14ac:dyDescent="0.25">
      <c r="B7">
        <v>3</v>
      </c>
      <c r="D7" s="2">
        <v>175.210687149563</v>
      </c>
      <c r="E7" s="2">
        <v>150.78835215882802</v>
      </c>
      <c r="F7" s="2">
        <v>147.784353605712</v>
      </c>
      <c r="G7" s="2">
        <v>114.586550071</v>
      </c>
      <c r="H7" s="2">
        <v>111.742396446979</v>
      </c>
      <c r="I7" s="2"/>
      <c r="J7" s="2">
        <v>240.92058630531301</v>
      </c>
      <c r="K7" s="2">
        <v>198.53762255079999</v>
      </c>
      <c r="L7" s="2">
        <v>193.73864161156902</v>
      </c>
      <c r="M7" s="2">
        <v>164.62801848848602</v>
      </c>
      <c r="N7" s="2">
        <v>154.08616966788</v>
      </c>
    </row>
    <row r="8" spans="2:14" x14ac:dyDescent="0.25">
      <c r="B8">
        <v>4</v>
      </c>
      <c r="D8" s="2">
        <v>182.72675111546201</v>
      </c>
      <c r="E8" s="2">
        <v>150.81543062735702</v>
      </c>
      <c r="F8" s="2">
        <v>140.70126854336598</v>
      </c>
      <c r="G8" s="2">
        <v>113.579767219895</v>
      </c>
      <c r="H8" s="2">
        <v>130.43559072486403</v>
      </c>
      <c r="I8" s="2"/>
      <c r="J8" s="2">
        <v>223.78072566893002</v>
      </c>
      <c r="K8" s="2">
        <v>188.60981965393401</v>
      </c>
      <c r="L8" s="2">
        <v>171.39706182803002</v>
      </c>
      <c r="M8" s="2">
        <v>157.269701471151</v>
      </c>
      <c r="N8" s="2">
        <v>142.48635520154198</v>
      </c>
    </row>
    <row r="9" spans="2:14" x14ac:dyDescent="0.25">
      <c r="B9">
        <v>5</v>
      </c>
      <c r="D9" s="2">
        <v>164.48228438520999</v>
      </c>
      <c r="E9" s="2">
        <v>143.20468069485599</v>
      </c>
      <c r="F9" s="2">
        <v>130.58993399209899</v>
      </c>
      <c r="G9" s="2">
        <v>112.648239109757</v>
      </c>
      <c r="H9" s="2">
        <v>108.115266829677</v>
      </c>
      <c r="I9" s="2"/>
      <c r="J9" s="2">
        <v>213.464481278677</v>
      </c>
      <c r="K9" s="2">
        <v>191.979928869536</v>
      </c>
      <c r="L9" s="2">
        <v>160.49933352917699</v>
      </c>
      <c r="M9" s="2">
        <v>153.42508583945801</v>
      </c>
      <c r="N9" s="2">
        <v>132.872398265367</v>
      </c>
    </row>
    <row r="10" spans="2:14" x14ac:dyDescent="0.25">
      <c r="B10">
        <v>6</v>
      </c>
      <c r="D10" s="2">
        <v>157.45156267305302</v>
      </c>
      <c r="E10" s="2">
        <v>134.502283795327</v>
      </c>
      <c r="F10" s="2">
        <v>117.00306671262599</v>
      </c>
      <c r="G10" s="2">
        <v>101.394415966739</v>
      </c>
      <c r="H10" s="2">
        <v>98.399846376805996</v>
      </c>
      <c r="I10" s="2"/>
      <c r="J10" s="2">
        <v>189.07269495521302</v>
      </c>
      <c r="K10" s="2">
        <v>170.57743379830302</v>
      </c>
      <c r="L10" s="2">
        <v>151.05982020355498</v>
      </c>
      <c r="M10" s="2">
        <v>138.44536275918199</v>
      </c>
      <c r="N10" s="2">
        <v>122.241679914664</v>
      </c>
    </row>
    <row r="11" spans="2:14" x14ac:dyDescent="0.25">
      <c r="B11">
        <v>7</v>
      </c>
      <c r="D11" s="2">
        <v>136.339827745246</v>
      </c>
      <c r="E11" s="2">
        <v>117.515007096185</v>
      </c>
      <c r="F11" s="2">
        <v>102.753655995068</v>
      </c>
      <c r="G11" s="2">
        <v>97.7668355652158</v>
      </c>
      <c r="H11" s="2">
        <v>87.051013116472191</v>
      </c>
      <c r="I11" s="2"/>
      <c r="J11" s="2">
        <v>171.35310663724403</v>
      </c>
      <c r="K11" s="2">
        <v>159.53653657104101</v>
      </c>
      <c r="L11" s="2">
        <v>129.00758947800298</v>
      </c>
      <c r="M11" s="2">
        <v>118.74903378754701</v>
      </c>
      <c r="N11" s="2">
        <v>109.15539277385901</v>
      </c>
    </row>
    <row r="12" spans="2:14" x14ac:dyDescent="0.25">
      <c r="B12">
        <v>8</v>
      </c>
      <c r="D12" s="2">
        <v>128.94849132245901</v>
      </c>
      <c r="E12" s="2">
        <v>115.348029723656</v>
      </c>
      <c r="F12" s="2">
        <v>100.997185001427</v>
      </c>
      <c r="G12" s="2">
        <v>88.6456180265303</v>
      </c>
      <c r="H12" s="2">
        <v>92.226835191026197</v>
      </c>
      <c r="I12" s="2"/>
      <c r="J12" s="2">
        <v>158.21309606196499</v>
      </c>
      <c r="K12" s="2">
        <v>139.71885760614202</v>
      </c>
      <c r="L12" s="2">
        <v>130.06287513503102</v>
      </c>
      <c r="M12" s="2">
        <v>120.420605674241</v>
      </c>
      <c r="N12" s="2">
        <v>99.965849492521102</v>
      </c>
    </row>
    <row r="13" spans="2:14" x14ac:dyDescent="0.25">
      <c r="B13">
        <v>9</v>
      </c>
      <c r="D13" s="2">
        <v>125.32435692675901</v>
      </c>
      <c r="E13" s="2">
        <v>118.687679248069</v>
      </c>
      <c r="F13" s="2">
        <v>97.554074509512603</v>
      </c>
      <c r="G13" s="2">
        <v>84.119345298663802</v>
      </c>
      <c r="H13" s="2">
        <v>86.724703324247201</v>
      </c>
      <c r="I13" s="2"/>
      <c r="J13" s="2">
        <v>157.10081433655301</v>
      </c>
      <c r="K13" s="2">
        <v>132.975424764038</v>
      </c>
      <c r="L13" s="2">
        <v>121.621207816336</v>
      </c>
      <c r="M13" s="2">
        <v>99.507805133513997</v>
      </c>
      <c r="N13" s="2">
        <v>101.673822082844</v>
      </c>
    </row>
    <row r="14" spans="2:14" x14ac:dyDescent="0.25">
      <c r="B14">
        <v>10</v>
      </c>
      <c r="D14" s="2">
        <v>127.949400853968</v>
      </c>
      <c r="E14" s="2">
        <v>115.038583040623</v>
      </c>
      <c r="F14" s="2">
        <v>112.548421188795</v>
      </c>
      <c r="G14" s="2">
        <v>88.167060099187097</v>
      </c>
      <c r="H14" s="2">
        <v>84.539230835028292</v>
      </c>
      <c r="I14" s="2"/>
      <c r="J14" s="2">
        <v>147.91149856249902</v>
      </c>
      <c r="K14" s="2">
        <v>125.23847536263801</v>
      </c>
      <c r="L14" s="2">
        <v>107.506404071785</v>
      </c>
      <c r="M14" s="2">
        <v>99.789866056413487</v>
      </c>
      <c r="N14" s="2">
        <v>100.131244892512</v>
      </c>
    </row>
    <row r="15" spans="2:14" x14ac:dyDescent="0.25">
      <c r="B15">
        <v>11</v>
      </c>
      <c r="D15" s="2">
        <v>130.08710459066199</v>
      </c>
      <c r="E15" s="2">
        <v>129.69967869416101</v>
      </c>
      <c r="F15" s="2">
        <v>102.08763820369801</v>
      </c>
      <c r="G15" s="2">
        <v>90.195049882247901</v>
      </c>
      <c r="H15" s="2">
        <v>87.919254609842696</v>
      </c>
      <c r="I15" s="2"/>
      <c r="J15" s="2">
        <v>154.20994112121699</v>
      </c>
      <c r="K15" s="2">
        <v>126.13909126800701</v>
      </c>
      <c r="L15" s="2">
        <v>121.86589872990901</v>
      </c>
      <c r="M15" s="2">
        <v>112.942428982736</v>
      </c>
      <c r="N15" s="2">
        <v>104.752943077528</v>
      </c>
    </row>
    <row r="16" spans="2:14" x14ac:dyDescent="0.25">
      <c r="B16">
        <v>12</v>
      </c>
      <c r="D16" s="2">
        <v>137.08882997592502</v>
      </c>
      <c r="E16" s="2">
        <v>126.03120560567301</v>
      </c>
      <c r="F16" s="2">
        <v>107.31976499709602</v>
      </c>
      <c r="G16" s="2">
        <v>102.74268787832901</v>
      </c>
      <c r="H16" s="2">
        <v>95.989315680872991</v>
      </c>
      <c r="I16" s="2"/>
      <c r="J16" s="2">
        <v>153.18407302695999</v>
      </c>
      <c r="K16" s="2">
        <v>144.18724621492203</v>
      </c>
      <c r="L16" s="2">
        <v>129.54598487196901</v>
      </c>
      <c r="M16" s="2">
        <v>117.402434181481</v>
      </c>
      <c r="N16" s="2">
        <v>113.857913596279</v>
      </c>
    </row>
    <row r="17" spans="2:14" x14ac:dyDescent="0.25">
      <c r="B17">
        <v>13</v>
      </c>
      <c r="D17" s="2">
        <v>150.08957915291202</v>
      </c>
      <c r="E17" s="2">
        <v>131.781053339995</v>
      </c>
      <c r="F17" s="2">
        <v>126.40506444378001</v>
      </c>
      <c r="G17" s="2">
        <v>117.317273795438</v>
      </c>
      <c r="H17" s="2">
        <v>110.15815437818699</v>
      </c>
      <c r="I17" s="2"/>
      <c r="J17" s="2">
        <v>168.39742403729201</v>
      </c>
      <c r="K17" s="2">
        <v>153.92631520110001</v>
      </c>
      <c r="L17" s="2">
        <v>135.76251911198901</v>
      </c>
      <c r="M17" s="2">
        <v>132.02477759432699</v>
      </c>
      <c r="N17" s="2">
        <v>108.675601385284</v>
      </c>
    </row>
    <row r="18" spans="2:14" x14ac:dyDescent="0.25">
      <c r="B18">
        <v>14</v>
      </c>
      <c r="D18" s="2">
        <v>174.082920808404</v>
      </c>
      <c r="E18" s="2">
        <v>167.17906727011501</v>
      </c>
      <c r="F18" s="2">
        <v>157.51066204687501</v>
      </c>
      <c r="G18" s="2">
        <v>139.73311842142502</v>
      </c>
      <c r="H18" s="2">
        <v>122.705814897688</v>
      </c>
      <c r="I18" s="2"/>
      <c r="J18" s="2">
        <v>180.026869482178</v>
      </c>
      <c r="K18" s="2">
        <v>156.380975129777</v>
      </c>
      <c r="L18" s="2">
        <v>147.45335188142801</v>
      </c>
      <c r="M18" s="2">
        <v>129.81522361707201</v>
      </c>
      <c r="N18" s="2">
        <v>120.69529112504199</v>
      </c>
    </row>
    <row r="19" spans="2:14" x14ac:dyDescent="0.25">
      <c r="B19">
        <v>15</v>
      </c>
      <c r="D19" s="2">
        <v>227.43471305748201</v>
      </c>
      <c r="E19" s="2">
        <v>183.70350924970001</v>
      </c>
      <c r="F19" s="2">
        <v>181.89918597607399</v>
      </c>
      <c r="G19" s="2">
        <v>170.531692269487</v>
      </c>
      <c r="H19" s="2">
        <v>144.976813008254</v>
      </c>
      <c r="I19" s="2"/>
      <c r="J19" s="2">
        <v>198.72572653075102</v>
      </c>
      <c r="K19" s="2">
        <v>160.59381160798301</v>
      </c>
      <c r="L19" s="2">
        <v>160.42374501610399</v>
      </c>
      <c r="M19" s="2">
        <v>141.91326604449702</v>
      </c>
      <c r="N19" s="2">
        <v>139.776977540139</v>
      </c>
    </row>
    <row r="20" spans="2:14" x14ac:dyDescent="0.25">
      <c r="B20">
        <v>16</v>
      </c>
      <c r="D20" s="2">
        <v>263.21380403033402</v>
      </c>
      <c r="E20" s="2">
        <v>211.62870789727401</v>
      </c>
      <c r="F20" s="2">
        <v>195.79537688163501</v>
      </c>
      <c r="G20" s="2">
        <v>188.03177485071399</v>
      </c>
      <c r="H20" s="2">
        <v>146.127660357846</v>
      </c>
      <c r="I20" s="2"/>
      <c r="J20" s="2">
        <v>190.91854165699701</v>
      </c>
      <c r="K20" s="2">
        <v>178.66942421613399</v>
      </c>
      <c r="L20" s="2">
        <v>166.51417766610501</v>
      </c>
      <c r="M20" s="2">
        <v>147.478216200357</v>
      </c>
      <c r="N20" s="2">
        <v>132.24064479823699</v>
      </c>
    </row>
    <row r="21" spans="2:14" x14ac:dyDescent="0.25">
      <c r="B21">
        <v>17</v>
      </c>
      <c r="D21" s="2">
        <v>309.89713273692604</v>
      </c>
      <c r="E21" s="2">
        <v>266.79887540630301</v>
      </c>
      <c r="F21" s="2">
        <v>222.97520638388499</v>
      </c>
      <c r="G21" s="2">
        <v>195.12822020404602</v>
      </c>
      <c r="H21" s="2">
        <v>163.62039205585</v>
      </c>
      <c r="I21" s="2"/>
      <c r="J21" s="2">
        <v>207.39147444673901</v>
      </c>
      <c r="K21" s="2">
        <v>172.40267076613301</v>
      </c>
      <c r="L21" s="2">
        <v>159.94887038681</v>
      </c>
      <c r="M21" s="2">
        <v>160.41800370544399</v>
      </c>
      <c r="N21" s="2">
        <v>131.29926773335802</v>
      </c>
    </row>
    <row r="22" spans="2:14" x14ac:dyDescent="0.25">
      <c r="B22">
        <v>18</v>
      </c>
      <c r="D22" s="2">
        <v>393.25795091991199</v>
      </c>
      <c r="E22" s="2">
        <v>315.54921368770505</v>
      </c>
      <c r="F22" s="2">
        <v>252.546414579855</v>
      </c>
      <c r="G22" s="2">
        <v>221.685365728134</v>
      </c>
      <c r="H22" s="2">
        <v>183.16754109782701</v>
      </c>
      <c r="I22" s="2"/>
      <c r="J22" s="2">
        <v>212.97711581245801</v>
      </c>
      <c r="K22" s="2">
        <v>192.26806038002499</v>
      </c>
      <c r="L22" s="2">
        <v>184.13068914966902</v>
      </c>
      <c r="M22" s="2">
        <v>163.80268848057702</v>
      </c>
      <c r="N22" s="2">
        <v>153.50050437738503</v>
      </c>
    </row>
    <row r="23" spans="2:14" x14ac:dyDescent="0.25">
      <c r="B23">
        <v>19</v>
      </c>
      <c r="D23" s="2">
        <v>429.65448575816799</v>
      </c>
      <c r="E23" s="2">
        <v>318.83930436188206</v>
      </c>
      <c r="F23" s="2">
        <v>269.31628883878108</v>
      </c>
      <c r="G23" s="2">
        <v>238.37403837398901</v>
      </c>
      <c r="H23" s="2">
        <v>213.278341106981</v>
      </c>
      <c r="I23" s="2"/>
      <c r="J23" s="2">
        <v>198.31110057928601</v>
      </c>
      <c r="K23" s="2">
        <v>185.168134881881</v>
      </c>
      <c r="L23" s="2">
        <v>158.40939816277302</v>
      </c>
      <c r="M23" s="2">
        <v>143.44925207626503</v>
      </c>
      <c r="N23" s="2">
        <v>146.857925273115</v>
      </c>
    </row>
    <row r="24" spans="2:14" x14ac:dyDescent="0.25">
      <c r="B24">
        <v>20</v>
      </c>
      <c r="D24" s="2">
        <v>436.666234558143</v>
      </c>
      <c r="E24" s="2">
        <v>336.19283736238606</v>
      </c>
      <c r="F24" s="2">
        <v>270.39766995742303</v>
      </c>
      <c r="G24" s="2">
        <v>251.585074336144</v>
      </c>
      <c r="H24" s="2">
        <v>249.81492768219701</v>
      </c>
      <c r="I24" s="2"/>
      <c r="J24" s="2">
        <v>170.846956151055</v>
      </c>
      <c r="K24" s="2">
        <v>145.90231466733499</v>
      </c>
      <c r="L24" s="2">
        <v>141.56588768294</v>
      </c>
      <c r="M24" s="2">
        <v>135.42587803831802</v>
      </c>
      <c r="N24" s="2">
        <v>140.78878106398301</v>
      </c>
    </row>
    <row r="25" spans="2:14" x14ac:dyDescent="0.25">
      <c r="B25">
        <v>21</v>
      </c>
      <c r="D25" s="2">
        <v>478.85156230636005</v>
      </c>
      <c r="E25" s="2">
        <v>356.37710227666105</v>
      </c>
      <c r="F25" s="2">
        <v>298.13059695977705</v>
      </c>
      <c r="G25" s="2">
        <v>277.63804161828403</v>
      </c>
      <c r="H25" s="2">
        <v>261.19856299178105</v>
      </c>
      <c r="I25" s="2"/>
      <c r="J25" s="2">
        <v>181.49939019275001</v>
      </c>
      <c r="K25" s="2">
        <v>143.05045122821798</v>
      </c>
      <c r="L25" s="2">
        <v>140.69768469291898</v>
      </c>
      <c r="M25" s="2">
        <v>145.483798810194</v>
      </c>
      <c r="N25" s="2">
        <v>148.17635431215999</v>
      </c>
    </row>
    <row r="26" spans="2:14" x14ac:dyDescent="0.25">
      <c r="B26">
        <v>22</v>
      </c>
      <c r="D26" s="2">
        <v>506.62485816706305</v>
      </c>
      <c r="E26" s="2">
        <v>379.56806293403304</v>
      </c>
      <c r="F26" s="2">
        <v>321.61788441142102</v>
      </c>
      <c r="G26" s="2">
        <v>280.81718105863001</v>
      </c>
      <c r="H26" s="2">
        <v>258.793613787526</v>
      </c>
      <c r="I26" s="2"/>
      <c r="J26" s="2">
        <v>181.13237654220902</v>
      </c>
      <c r="K26" s="2">
        <v>156.52729712938299</v>
      </c>
      <c r="L26" s="2">
        <v>141.48221432816402</v>
      </c>
      <c r="M26" s="2">
        <v>134.03310219622401</v>
      </c>
      <c r="N26" s="2">
        <v>140.689704861579</v>
      </c>
    </row>
    <row r="27" spans="2:14" x14ac:dyDescent="0.25">
      <c r="B27">
        <v>23</v>
      </c>
      <c r="D27" s="2">
        <v>532.107207504646</v>
      </c>
      <c r="E27" s="2">
        <v>403.15877929174303</v>
      </c>
      <c r="F27" s="2">
        <v>356.57515148580705</v>
      </c>
      <c r="G27" s="2">
        <v>307.83844547588205</v>
      </c>
      <c r="H27" s="2">
        <v>285.37798781251399</v>
      </c>
      <c r="I27" s="2"/>
      <c r="J27" s="2">
        <v>182.59568697983102</v>
      </c>
      <c r="K27" s="2">
        <v>144.23361608876499</v>
      </c>
      <c r="L27" s="2">
        <v>136.35224807857901</v>
      </c>
      <c r="M27" s="2">
        <v>142.303204529396</v>
      </c>
      <c r="N27" s="2">
        <v>135.91057409334601</v>
      </c>
    </row>
    <row r="28" spans="2:14" x14ac:dyDescent="0.25">
      <c r="B28">
        <v>24</v>
      </c>
      <c r="D28" s="2">
        <v>562.98637674980102</v>
      </c>
      <c r="E28" s="2">
        <v>426.30877139949405</v>
      </c>
      <c r="F28" s="2">
        <v>372.36652927802606</v>
      </c>
      <c r="G28" s="2">
        <v>343.48511156226897</v>
      </c>
      <c r="H28" s="2">
        <v>308.71030547922203</v>
      </c>
      <c r="I28" s="2"/>
      <c r="J28" s="2">
        <v>183.59910319158402</v>
      </c>
      <c r="K28" s="2">
        <v>153.58205781528798</v>
      </c>
      <c r="L28" s="2">
        <v>139.63653301140403</v>
      </c>
      <c r="M28" s="2">
        <v>150.65293185228802</v>
      </c>
      <c r="N28" s="2">
        <v>133.92799702189998</v>
      </c>
    </row>
    <row r="29" spans="2:14" x14ac:dyDescent="0.25">
      <c r="B29">
        <v>25</v>
      </c>
      <c r="D29" s="2">
        <v>552.95040204203201</v>
      </c>
      <c r="E29" s="2">
        <v>449.21187472840006</v>
      </c>
      <c r="F29" s="2">
        <v>388.31607394070301</v>
      </c>
      <c r="G29" s="2">
        <v>377.733594371967</v>
      </c>
      <c r="H29" s="2">
        <v>336.67173902475804</v>
      </c>
      <c r="I29" s="2"/>
      <c r="J29" s="2">
        <v>179.29789675308299</v>
      </c>
      <c r="K29" s="2">
        <v>153.25360450843399</v>
      </c>
      <c r="L29" s="2">
        <v>135.614217965173</v>
      </c>
      <c r="M29" s="2">
        <v>139.04402057122502</v>
      </c>
      <c r="N29" s="2">
        <v>132.54363015039999</v>
      </c>
    </row>
    <row r="30" spans="2:14" x14ac:dyDescent="0.25">
      <c r="B30">
        <v>26</v>
      </c>
      <c r="D30" s="2">
        <v>556.56621713410902</v>
      </c>
      <c r="E30" s="2">
        <v>456.87548230049305</v>
      </c>
      <c r="F30" s="2">
        <v>420.96276486460704</v>
      </c>
      <c r="G30" s="2">
        <v>385.56691803788306</v>
      </c>
      <c r="H30" s="2">
        <v>364.55220208358304</v>
      </c>
      <c r="I30" s="2"/>
      <c r="J30" s="2">
        <v>181.62229522993402</v>
      </c>
      <c r="K30" s="2">
        <v>148.55747565633101</v>
      </c>
      <c r="L30" s="2">
        <v>131.69979782661301</v>
      </c>
      <c r="M30" s="2">
        <v>135.927169943135</v>
      </c>
      <c r="N30" s="2">
        <v>134.60990387662002</v>
      </c>
    </row>
    <row r="31" spans="2:14" x14ac:dyDescent="0.25">
      <c r="B31">
        <v>27</v>
      </c>
      <c r="D31" s="2">
        <v>585.54382916742111</v>
      </c>
      <c r="E31" s="2">
        <v>494.96216220885805</v>
      </c>
      <c r="F31" s="2">
        <v>444.07225871500401</v>
      </c>
      <c r="G31" s="2">
        <v>428.69591179457001</v>
      </c>
      <c r="H31" s="2">
        <v>427.72244072357699</v>
      </c>
      <c r="I31" s="2"/>
      <c r="J31" s="2">
        <v>190.40009826975501</v>
      </c>
      <c r="K31" s="2">
        <v>156.438585627642</v>
      </c>
      <c r="L31" s="2">
        <v>135.67104955404102</v>
      </c>
      <c r="M31" s="2">
        <v>138.03325341569698</v>
      </c>
      <c r="N31" s="2">
        <v>144.423792702008</v>
      </c>
    </row>
    <row r="32" spans="2:14" x14ac:dyDescent="0.25">
      <c r="B32">
        <v>28</v>
      </c>
      <c r="D32" s="2">
        <v>600.76594081857502</v>
      </c>
      <c r="E32" s="2">
        <v>517.36820211243707</v>
      </c>
      <c r="F32" s="2">
        <v>481.20368539798108</v>
      </c>
      <c r="G32" s="2">
        <v>481.26911907948005</v>
      </c>
      <c r="H32" s="2">
        <v>465.30915121490705</v>
      </c>
      <c r="I32" s="2"/>
      <c r="J32" s="2">
        <v>196.163064022491</v>
      </c>
      <c r="K32" s="2">
        <v>171.91267824101399</v>
      </c>
      <c r="L32" s="2">
        <v>145.86010199150601</v>
      </c>
      <c r="M32" s="2">
        <v>136.12613157783102</v>
      </c>
      <c r="N32" s="2">
        <v>132.16689762145398</v>
      </c>
    </row>
    <row r="33" spans="2:14" x14ac:dyDescent="0.25">
      <c r="B33">
        <v>29</v>
      </c>
      <c r="D33" s="2">
        <v>632.22819261013706</v>
      </c>
      <c r="E33" s="2">
        <v>534.47998373221003</v>
      </c>
      <c r="F33" s="2">
        <v>512.79646186568107</v>
      </c>
      <c r="G33" s="2">
        <v>515.11154175701495</v>
      </c>
      <c r="H33" s="2">
        <v>502.37571089490808</v>
      </c>
      <c r="I33" s="2"/>
      <c r="J33" s="2">
        <v>214.01275960005302</v>
      </c>
      <c r="K33" s="2">
        <v>177.992592886241</v>
      </c>
      <c r="L33" s="2">
        <v>155.96136925100899</v>
      </c>
      <c r="M33" s="2">
        <v>146.044165725883</v>
      </c>
      <c r="N33" s="2">
        <v>136.88192781915399</v>
      </c>
    </row>
    <row r="34" spans="2:14" x14ac:dyDescent="0.25">
      <c r="B34">
        <v>30</v>
      </c>
      <c r="D34" s="2">
        <v>612.88885138311207</v>
      </c>
      <c r="E34" s="2">
        <v>542.73207421258098</v>
      </c>
      <c r="F34" s="2">
        <v>531.80767542667297</v>
      </c>
      <c r="G34" s="2">
        <v>517.58087659613705</v>
      </c>
      <c r="H34" s="2">
        <v>519.3281182043221</v>
      </c>
      <c r="I34" s="2"/>
      <c r="J34" s="2">
        <v>231.043919286874</v>
      </c>
      <c r="K34" s="2">
        <v>170.33143522823698</v>
      </c>
      <c r="L34" s="2">
        <v>154.05922504293599</v>
      </c>
      <c r="M34" s="2">
        <v>150.83484683691901</v>
      </c>
      <c r="N34" s="2">
        <v>135.899724419835</v>
      </c>
    </row>
    <row r="35" spans="2:14" x14ac:dyDescent="0.25">
      <c r="B35">
        <v>31</v>
      </c>
      <c r="D35" s="2">
        <v>607.24131215138402</v>
      </c>
      <c r="E35" s="2">
        <v>564.68364529752409</v>
      </c>
      <c r="F35" s="2">
        <v>559.41289688361508</v>
      </c>
      <c r="G35" s="2">
        <v>554.24760156526202</v>
      </c>
      <c r="H35" s="2">
        <v>581.04869653443609</v>
      </c>
      <c r="I35" s="2"/>
      <c r="J35" s="2">
        <v>239.07211263387501</v>
      </c>
      <c r="K35" s="2">
        <v>185.72817945171701</v>
      </c>
      <c r="L35" s="2">
        <v>157.64954151549003</v>
      </c>
      <c r="M35" s="2">
        <v>158.943020846216</v>
      </c>
      <c r="N35" s="2">
        <v>138.42367750102798</v>
      </c>
    </row>
    <row r="36" spans="2:14" x14ac:dyDescent="0.25">
      <c r="B36">
        <v>32</v>
      </c>
      <c r="D36" s="2">
        <v>642.9794360385531</v>
      </c>
      <c r="E36" s="2">
        <v>582.33037821039909</v>
      </c>
      <c r="F36" s="2">
        <v>574.29411572232004</v>
      </c>
      <c r="G36" s="2">
        <v>569.57386446425699</v>
      </c>
      <c r="H36" s="2">
        <v>579.95351556100604</v>
      </c>
      <c r="I36" s="2"/>
      <c r="J36" s="2">
        <v>261.91325164937706</v>
      </c>
      <c r="K36" s="2">
        <v>188.443776075762</v>
      </c>
      <c r="L36" s="2">
        <v>179.41986476067001</v>
      </c>
      <c r="M36" s="2">
        <v>156.73919387560801</v>
      </c>
      <c r="N36" s="2">
        <v>150.68984234437602</v>
      </c>
    </row>
    <row r="37" spans="2:14" x14ac:dyDescent="0.25">
      <c r="B37">
        <v>33</v>
      </c>
      <c r="D37" s="2">
        <v>645.91679507710103</v>
      </c>
      <c r="E37" s="2">
        <v>575.30469683022807</v>
      </c>
      <c r="F37" s="2">
        <v>553.49101561957195</v>
      </c>
      <c r="G37" s="2">
        <v>567.32218004056892</v>
      </c>
      <c r="H37" s="2">
        <v>563.08271949654909</v>
      </c>
      <c r="I37" s="2"/>
      <c r="J37" s="2">
        <v>274.81111872092799</v>
      </c>
      <c r="K37" s="2">
        <v>210.74287167257501</v>
      </c>
      <c r="L37" s="2">
        <v>186.75893444098</v>
      </c>
      <c r="M37" s="2">
        <v>162.02181065262101</v>
      </c>
      <c r="N37" s="2">
        <v>147.442759166842</v>
      </c>
    </row>
    <row r="38" spans="2:14" x14ac:dyDescent="0.25">
      <c r="B38">
        <v>34</v>
      </c>
      <c r="D38" s="2">
        <v>589.84975444438805</v>
      </c>
      <c r="E38" s="2">
        <v>541.896865271514</v>
      </c>
      <c r="F38" s="2">
        <v>516.60078892697811</v>
      </c>
      <c r="G38" s="2">
        <v>505.47352204972799</v>
      </c>
      <c r="H38" s="2">
        <v>525.04940454995199</v>
      </c>
      <c r="I38" s="2"/>
      <c r="J38" s="2">
        <v>272.57155541993302</v>
      </c>
      <c r="K38" s="2">
        <v>203.17347408247002</v>
      </c>
      <c r="L38" s="2">
        <v>170.890737683287</v>
      </c>
      <c r="M38" s="2">
        <v>164.12520921325699</v>
      </c>
      <c r="N38" s="2">
        <v>136.32633890234501</v>
      </c>
    </row>
    <row r="39" spans="2:14" x14ac:dyDescent="0.25">
      <c r="B39">
        <v>35</v>
      </c>
      <c r="D39" s="2">
        <v>565.378509448817</v>
      </c>
      <c r="E39" s="2">
        <v>528.93423090429701</v>
      </c>
      <c r="F39" s="2">
        <v>480.30886798504503</v>
      </c>
      <c r="G39" s="2">
        <v>490.95156134264505</v>
      </c>
      <c r="H39" s="2">
        <v>485.34333927998705</v>
      </c>
      <c r="I39" s="2"/>
      <c r="J39" s="2">
        <v>276.52622058953801</v>
      </c>
      <c r="K39" s="2">
        <v>206.80157752243699</v>
      </c>
      <c r="L39" s="2">
        <v>175.38430700556299</v>
      </c>
      <c r="M39" s="2">
        <v>153.713924983102</v>
      </c>
      <c r="N39" s="2">
        <v>132.546181596503</v>
      </c>
    </row>
    <row r="40" spans="2:14" x14ac:dyDescent="0.25">
      <c r="B40">
        <v>36</v>
      </c>
      <c r="D40" s="2">
        <v>557.44541476233212</v>
      </c>
      <c r="E40" s="2">
        <v>498.32382761511002</v>
      </c>
      <c r="F40" s="2">
        <v>470.78653147588506</v>
      </c>
      <c r="G40" s="2">
        <v>443.69331125914806</v>
      </c>
      <c r="H40" s="2">
        <v>447.21231894492104</v>
      </c>
      <c r="I40" s="2"/>
      <c r="J40" s="2">
        <v>284.35719578706801</v>
      </c>
      <c r="K40" s="2">
        <v>206.36739507562399</v>
      </c>
      <c r="L40" s="2">
        <v>177.82398477765599</v>
      </c>
      <c r="M40" s="2">
        <v>159.72370987975302</v>
      </c>
      <c r="N40" s="2">
        <v>143.94395493393802</v>
      </c>
    </row>
    <row r="41" spans="2:14" x14ac:dyDescent="0.25">
      <c r="B41">
        <v>37</v>
      </c>
      <c r="D41" s="2">
        <v>526.83461254763904</v>
      </c>
      <c r="E41" s="2">
        <v>476.25979410442704</v>
      </c>
      <c r="F41" s="2">
        <v>434.42991926387106</v>
      </c>
      <c r="G41" s="2">
        <v>416.447774807879</v>
      </c>
      <c r="H41" s="2">
        <v>414.07017563382504</v>
      </c>
      <c r="I41" s="2"/>
      <c r="J41" s="2">
        <v>305.234821467279</v>
      </c>
      <c r="K41" s="2">
        <v>226.238253072302</v>
      </c>
      <c r="L41" s="2">
        <v>189.96307686969303</v>
      </c>
      <c r="M41" s="2">
        <v>167.24152912333699</v>
      </c>
      <c r="N41" s="2">
        <v>154.36900983125099</v>
      </c>
    </row>
    <row r="42" spans="2:14" x14ac:dyDescent="0.25">
      <c r="B42">
        <v>38</v>
      </c>
      <c r="D42" s="2">
        <v>506.18906310025102</v>
      </c>
      <c r="E42" s="2">
        <v>444.93100061210805</v>
      </c>
      <c r="F42" s="2">
        <v>391.58895414825304</v>
      </c>
      <c r="G42" s="2">
        <v>377.12016244055604</v>
      </c>
      <c r="H42" s="2">
        <v>355.310422310744</v>
      </c>
      <c r="I42" s="2"/>
      <c r="J42" s="2">
        <v>318.38569485331004</v>
      </c>
      <c r="K42" s="2">
        <v>226.29925360492803</v>
      </c>
      <c r="L42" s="2">
        <v>196.49443124126802</v>
      </c>
      <c r="M42" s="2">
        <v>169.40389573604003</v>
      </c>
      <c r="N42" s="2">
        <v>150.12545270968701</v>
      </c>
    </row>
    <row r="43" spans="2:14" x14ac:dyDescent="0.25">
      <c r="B43">
        <v>39</v>
      </c>
      <c r="D43" s="2">
        <v>468.67074427173901</v>
      </c>
      <c r="E43" s="2">
        <v>405.03079757004105</v>
      </c>
      <c r="F43" s="2">
        <v>366.69947472518402</v>
      </c>
      <c r="G43" s="2">
        <v>339.03635201571302</v>
      </c>
      <c r="H43" s="2">
        <v>318.28400083191599</v>
      </c>
      <c r="I43" s="2"/>
      <c r="J43" s="2">
        <v>328.95694133569003</v>
      </c>
      <c r="K43" s="2">
        <v>240.350445167403</v>
      </c>
      <c r="L43" s="2">
        <v>207.82663559194901</v>
      </c>
      <c r="M43" s="2">
        <v>170.87934219970501</v>
      </c>
      <c r="N43" s="2">
        <v>158.10987412202101</v>
      </c>
    </row>
    <row r="44" spans="2:14" x14ac:dyDescent="0.25">
      <c r="B44">
        <v>40</v>
      </c>
      <c r="D44" s="2">
        <v>449.10862565204201</v>
      </c>
      <c r="E44" s="2">
        <v>397.38571390024106</v>
      </c>
      <c r="F44" s="2">
        <v>365.71776220096405</v>
      </c>
      <c r="G44" s="2">
        <v>341.26602592297706</v>
      </c>
      <c r="H44" s="2">
        <v>297.23112293111205</v>
      </c>
      <c r="I44" s="2"/>
      <c r="J44" s="2">
        <v>338.85755415756</v>
      </c>
      <c r="K44" s="2">
        <v>254.25911525000902</v>
      </c>
      <c r="L44" s="2">
        <v>216.38151019415102</v>
      </c>
      <c r="M44" s="2">
        <v>186.187728104277</v>
      </c>
      <c r="N44" s="2">
        <v>163.62133735347803</v>
      </c>
    </row>
    <row r="45" spans="2:14" x14ac:dyDescent="0.25">
      <c r="B45">
        <v>41</v>
      </c>
      <c r="D45" s="2">
        <v>462.90375103966602</v>
      </c>
      <c r="E45" s="2">
        <v>417.69770375554498</v>
      </c>
      <c r="F45" s="2">
        <v>354.284426332804</v>
      </c>
      <c r="G45" s="2">
        <v>315.28547803398806</v>
      </c>
      <c r="H45" s="2">
        <v>298.76804149276904</v>
      </c>
      <c r="I45" s="2"/>
      <c r="J45" s="2">
        <v>369.67503677777501</v>
      </c>
      <c r="K45" s="2">
        <v>285.12757146070101</v>
      </c>
      <c r="L45" s="2">
        <v>220.66614324102801</v>
      </c>
      <c r="M45" s="2">
        <v>205.30128167313603</v>
      </c>
      <c r="N45" s="2">
        <v>174.52127165135403</v>
      </c>
    </row>
    <row r="46" spans="2:14" x14ac:dyDescent="0.25">
      <c r="B46">
        <v>42</v>
      </c>
      <c r="D46" s="2">
        <v>440.60907899893908</v>
      </c>
      <c r="E46" s="2">
        <v>385.45730202007405</v>
      </c>
      <c r="F46" s="2">
        <v>327.29869022027304</v>
      </c>
      <c r="G46" s="2">
        <v>288.77893118040805</v>
      </c>
      <c r="H46" s="2">
        <v>253.777418144351</v>
      </c>
      <c r="I46" s="2"/>
      <c r="J46" s="2">
        <v>364.81656183198703</v>
      </c>
      <c r="K46" s="2">
        <v>275.57711225058404</v>
      </c>
      <c r="L46" s="2">
        <v>223.83674860258699</v>
      </c>
      <c r="M46" s="2">
        <v>203.19152725817901</v>
      </c>
      <c r="N46" s="2">
        <v>169.93813627254701</v>
      </c>
    </row>
    <row r="47" spans="2:14" x14ac:dyDescent="0.25">
      <c r="B47">
        <v>43</v>
      </c>
      <c r="D47" s="2">
        <v>451.823389531023</v>
      </c>
      <c r="E47" s="2">
        <v>387.13528316187399</v>
      </c>
      <c r="F47" s="2">
        <v>322.04897717851901</v>
      </c>
      <c r="G47" s="2">
        <v>283.92232975167502</v>
      </c>
      <c r="H47" s="2">
        <v>255.50439448999501</v>
      </c>
      <c r="I47" s="2"/>
      <c r="J47" s="2">
        <v>377.00816791567104</v>
      </c>
      <c r="K47" s="2">
        <v>278.19883857997098</v>
      </c>
      <c r="L47" s="2">
        <v>251.36896964112603</v>
      </c>
      <c r="M47" s="2">
        <v>210.68332512378501</v>
      </c>
      <c r="N47" s="2">
        <v>175.86046235596501</v>
      </c>
    </row>
    <row r="48" spans="2:14" x14ac:dyDescent="0.25">
      <c r="B48">
        <v>44</v>
      </c>
      <c r="D48" s="2">
        <v>446.23081664993907</v>
      </c>
      <c r="E48" s="2">
        <v>375.96900755903602</v>
      </c>
      <c r="F48" s="2">
        <v>326.59660245706903</v>
      </c>
      <c r="G48" s="2">
        <v>283.87552709610299</v>
      </c>
      <c r="H48" s="2">
        <v>252.12990942768701</v>
      </c>
      <c r="I48" s="2"/>
      <c r="J48" s="2">
        <v>406.45741217877003</v>
      </c>
      <c r="K48" s="2">
        <v>295.344689113941</v>
      </c>
      <c r="L48" s="2">
        <v>257.510199801422</v>
      </c>
      <c r="M48" s="2">
        <v>208.90860111035701</v>
      </c>
      <c r="N48" s="2">
        <v>186.74548754699501</v>
      </c>
    </row>
    <row r="49" spans="2:14" x14ac:dyDescent="0.25">
      <c r="B49">
        <v>45</v>
      </c>
      <c r="D49" s="2">
        <v>460.08511504720002</v>
      </c>
      <c r="E49" s="2">
        <v>383.46201636062005</v>
      </c>
      <c r="F49" s="2">
        <v>330.26390554596804</v>
      </c>
      <c r="G49" s="2">
        <v>294.83836068804601</v>
      </c>
      <c r="H49" s="2">
        <v>253.41144330093601</v>
      </c>
      <c r="I49" s="2"/>
      <c r="J49" s="2">
        <v>405.22047712331005</v>
      </c>
      <c r="K49" s="2">
        <v>302.18947832266508</v>
      </c>
      <c r="L49" s="2">
        <v>272.13149013496201</v>
      </c>
      <c r="M49" s="2">
        <v>228.029292351838</v>
      </c>
      <c r="N49" s="2">
        <v>194.417004206332</v>
      </c>
    </row>
    <row r="50" spans="2:14" x14ac:dyDescent="0.25">
      <c r="B50">
        <v>46</v>
      </c>
      <c r="D50" s="2">
        <v>476.74729422460604</v>
      </c>
      <c r="E50" s="2">
        <v>415.68167991153803</v>
      </c>
      <c r="F50" s="2">
        <v>352.98734169965905</v>
      </c>
      <c r="G50" s="2">
        <v>306.58961208265703</v>
      </c>
      <c r="H50" s="2">
        <v>255.69920000358803</v>
      </c>
      <c r="I50" s="2"/>
      <c r="J50" s="2">
        <v>431.44847488822103</v>
      </c>
      <c r="K50" s="2">
        <v>325.93048530504001</v>
      </c>
      <c r="L50" s="2">
        <v>272.55927982136802</v>
      </c>
      <c r="M50" s="2">
        <v>234.95634483482601</v>
      </c>
      <c r="N50" s="2">
        <v>203.17620887311602</v>
      </c>
    </row>
    <row r="51" spans="2:14" x14ac:dyDescent="0.25">
      <c r="B51">
        <v>47</v>
      </c>
      <c r="D51" s="2">
        <v>511.87513797132902</v>
      </c>
      <c r="E51" s="2">
        <v>435.37256288209005</v>
      </c>
      <c r="F51" s="2">
        <v>356.85944620308999</v>
      </c>
      <c r="G51" s="2">
        <v>312.39539150598603</v>
      </c>
      <c r="H51" s="2">
        <v>261.93970426361</v>
      </c>
      <c r="I51" s="2"/>
      <c r="J51" s="2">
        <v>471.58328722483407</v>
      </c>
      <c r="K51" s="2">
        <v>364.75173685389404</v>
      </c>
      <c r="L51" s="2">
        <v>290.269037537575</v>
      </c>
      <c r="M51" s="2">
        <v>255.47476465024201</v>
      </c>
      <c r="N51" s="2">
        <v>228.33230463259099</v>
      </c>
    </row>
    <row r="52" spans="2:14" x14ac:dyDescent="0.25">
      <c r="B52">
        <v>48</v>
      </c>
      <c r="D52" s="2">
        <v>529.595048016031</v>
      </c>
      <c r="E52" s="2">
        <v>434.18611923739405</v>
      </c>
      <c r="F52" s="2">
        <v>364.70542139292604</v>
      </c>
      <c r="G52" s="2">
        <v>322.24779408474302</v>
      </c>
      <c r="H52" s="2">
        <v>274.96960413374006</v>
      </c>
      <c r="I52" s="2"/>
      <c r="J52" s="2">
        <v>502.61441236456602</v>
      </c>
      <c r="K52" s="2">
        <v>391.13723363424702</v>
      </c>
      <c r="L52" s="2">
        <v>302.46050879745707</v>
      </c>
      <c r="M52" s="2">
        <v>265.44852395288001</v>
      </c>
      <c r="N52" s="2">
        <v>227.93442880395</v>
      </c>
    </row>
    <row r="53" spans="2:14" x14ac:dyDescent="0.25">
      <c r="B53">
        <v>49</v>
      </c>
      <c r="D53" s="2">
        <v>529.33018861104904</v>
      </c>
      <c r="E53" s="2">
        <v>452.38646502013103</v>
      </c>
      <c r="F53" s="2">
        <v>364.75229362803702</v>
      </c>
      <c r="G53" s="2">
        <v>350.92205108719105</v>
      </c>
      <c r="H53" s="2">
        <v>299.16082718017202</v>
      </c>
      <c r="I53" s="2"/>
      <c r="J53" s="2">
        <v>527.84025350984302</v>
      </c>
      <c r="K53" s="2">
        <v>404.66419088301302</v>
      </c>
      <c r="L53" s="2">
        <v>327.15982183245103</v>
      </c>
      <c r="M53" s="2">
        <v>279.31262350521502</v>
      </c>
      <c r="N53" s="2">
        <v>244.55302006102602</v>
      </c>
    </row>
    <row r="54" spans="2:14" x14ac:dyDescent="0.25">
      <c r="B54">
        <v>50</v>
      </c>
      <c r="D54" s="2">
        <v>558.68442266235797</v>
      </c>
      <c r="E54" s="2">
        <v>451.11281134221508</v>
      </c>
      <c r="F54" s="2">
        <v>399.12936485994504</v>
      </c>
      <c r="G54" s="2">
        <v>357.33184314503507</v>
      </c>
      <c r="H54" s="2">
        <v>301.38530981878904</v>
      </c>
      <c r="I54" s="2"/>
      <c r="J54" s="2">
        <v>569.26871818629013</v>
      </c>
      <c r="K54" s="2">
        <v>425.11896916055503</v>
      </c>
      <c r="L54" s="2">
        <v>347.44320624395897</v>
      </c>
      <c r="M54" s="2">
        <v>301.53591986288302</v>
      </c>
      <c r="N54" s="2">
        <v>271.89672196433202</v>
      </c>
    </row>
    <row r="55" spans="2:14" x14ac:dyDescent="0.25">
      <c r="B55">
        <v>51</v>
      </c>
      <c r="D55" s="2">
        <v>595.93335637990606</v>
      </c>
      <c r="E55" s="2">
        <v>482.64866559838509</v>
      </c>
      <c r="F55" s="2">
        <v>410.01050164262404</v>
      </c>
      <c r="G55" s="2">
        <v>362.85176968798203</v>
      </c>
      <c r="H55" s="2">
        <v>345.81366659274903</v>
      </c>
      <c r="I55" s="2"/>
      <c r="J55" s="2">
        <v>582.9277916873001</v>
      </c>
      <c r="K55" s="2">
        <v>470.34046795444704</v>
      </c>
      <c r="L55" s="2">
        <v>387.44914592792804</v>
      </c>
      <c r="M55" s="2">
        <v>317.77762609196606</v>
      </c>
      <c r="N55" s="2">
        <v>286.10693629258498</v>
      </c>
    </row>
    <row r="56" spans="2:14" x14ac:dyDescent="0.25">
      <c r="B56">
        <v>52</v>
      </c>
      <c r="D56" s="2">
        <v>598.37050882191602</v>
      </c>
      <c r="E56" s="2">
        <v>482.95578900774501</v>
      </c>
      <c r="F56" s="2">
        <v>435.31379010082105</v>
      </c>
      <c r="G56" s="2">
        <v>361.36575139252699</v>
      </c>
      <c r="H56" s="2">
        <v>325.82619157962102</v>
      </c>
      <c r="I56" s="2"/>
      <c r="J56" s="2">
        <v>618.16976349114009</v>
      </c>
      <c r="K56" s="2">
        <v>463.68235068908001</v>
      </c>
      <c r="L56" s="2">
        <v>393.37441563324808</v>
      </c>
      <c r="M56" s="2">
        <v>330.03624844781206</v>
      </c>
      <c r="N56" s="2">
        <v>280.74738054294403</v>
      </c>
    </row>
    <row r="57" spans="2:14" x14ac:dyDescent="0.25">
      <c r="B57">
        <v>53</v>
      </c>
      <c r="D57" s="2">
        <v>584.5631867457771</v>
      </c>
      <c r="E57" s="2">
        <v>500.08465136650301</v>
      </c>
      <c r="F57" s="2">
        <v>432.488797952276</v>
      </c>
      <c r="G57" s="2">
        <v>381.00088070793305</v>
      </c>
      <c r="H57" s="2">
        <v>327.171856003708</v>
      </c>
      <c r="I57" s="2"/>
      <c r="J57" s="2">
        <v>662.94548974039401</v>
      </c>
      <c r="K57" s="2">
        <v>513.40728117935998</v>
      </c>
      <c r="L57" s="2">
        <v>411.59515671245902</v>
      </c>
      <c r="M57" s="2">
        <v>341.123423390661</v>
      </c>
      <c r="N57" s="2">
        <v>299.38273119920103</v>
      </c>
    </row>
    <row r="58" spans="2:14" x14ac:dyDescent="0.25">
      <c r="B58">
        <v>54</v>
      </c>
      <c r="D58" s="2">
        <v>613.53081496848097</v>
      </c>
      <c r="E58" s="2">
        <v>512.07895307232695</v>
      </c>
      <c r="F58" s="2">
        <v>438.23674684365307</v>
      </c>
      <c r="G58" s="2">
        <v>401.25537533654506</v>
      </c>
      <c r="H58" s="2">
        <v>353.16141065067103</v>
      </c>
      <c r="I58" s="2"/>
      <c r="J58" s="2">
        <v>675.64599389664204</v>
      </c>
      <c r="K58" s="2">
        <v>530.52407440542095</v>
      </c>
      <c r="L58" s="2">
        <v>440.49572623371898</v>
      </c>
      <c r="M58" s="2">
        <v>357.77437093373408</v>
      </c>
      <c r="N58" s="2">
        <v>334.33330746336901</v>
      </c>
    </row>
    <row r="59" spans="2:14" x14ac:dyDescent="0.25">
      <c r="B59">
        <v>55</v>
      </c>
      <c r="D59" s="2">
        <v>642.62055075858098</v>
      </c>
      <c r="E59" s="2">
        <v>536.79099520710906</v>
      </c>
      <c r="F59" s="2">
        <v>450.75775263424401</v>
      </c>
      <c r="G59" s="2">
        <v>416.70736793601708</v>
      </c>
      <c r="H59" s="2">
        <v>353.74447015408805</v>
      </c>
      <c r="I59" s="2"/>
      <c r="J59" s="2">
        <v>720.25428541471513</v>
      </c>
      <c r="K59" s="2">
        <v>562.00701278627514</v>
      </c>
      <c r="L59" s="2">
        <v>462.10351707508801</v>
      </c>
      <c r="M59" s="2">
        <v>399.346685834384</v>
      </c>
      <c r="N59" s="2">
        <v>350.62196163152703</v>
      </c>
    </row>
    <row r="60" spans="2:14" x14ac:dyDescent="0.25">
      <c r="B60">
        <v>56</v>
      </c>
      <c r="D60" s="2">
        <v>665.54488756129001</v>
      </c>
      <c r="E60" s="2">
        <v>560.96583010286406</v>
      </c>
      <c r="F60" s="2">
        <v>475.55452882350801</v>
      </c>
      <c r="G60" s="2">
        <v>417.80330258713803</v>
      </c>
      <c r="H60" s="2">
        <v>368.39698272746904</v>
      </c>
      <c r="I60" s="2"/>
      <c r="J60" s="2">
        <v>780.52122502818202</v>
      </c>
      <c r="K60" s="2">
        <v>589.12511262741805</v>
      </c>
      <c r="L60" s="2">
        <v>492.23511167591403</v>
      </c>
      <c r="M60" s="2">
        <v>422.82911989082208</v>
      </c>
      <c r="N60" s="2">
        <v>371.58853009949399</v>
      </c>
    </row>
    <row r="61" spans="2:14" x14ac:dyDescent="0.25">
      <c r="B61">
        <v>57</v>
      </c>
      <c r="D61" s="2">
        <v>666.59133845083602</v>
      </c>
      <c r="E61" s="2">
        <v>554.68514319426799</v>
      </c>
      <c r="F61" s="2">
        <v>479.55548919446505</v>
      </c>
      <c r="G61" s="2">
        <v>427.89719867106703</v>
      </c>
      <c r="H61" s="2">
        <v>395.02188189348703</v>
      </c>
      <c r="I61" s="2"/>
      <c r="J61" s="2">
        <v>774.30526297742404</v>
      </c>
      <c r="K61" s="2">
        <v>614.96339924001995</v>
      </c>
      <c r="L61" s="2">
        <v>502.36324446936999</v>
      </c>
      <c r="M61" s="2">
        <v>443.59889425124504</v>
      </c>
      <c r="N61" s="2">
        <v>403.48060115986806</v>
      </c>
    </row>
    <row r="62" spans="2:14" x14ac:dyDescent="0.25">
      <c r="B62">
        <v>58</v>
      </c>
      <c r="D62" s="2">
        <v>728.18332950060005</v>
      </c>
      <c r="E62" s="2">
        <v>609.63570206850306</v>
      </c>
      <c r="F62" s="2">
        <v>494.93443415187807</v>
      </c>
      <c r="G62" s="2">
        <v>458.90958749234005</v>
      </c>
      <c r="H62" s="2">
        <v>391.43562612915304</v>
      </c>
      <c r="I62" s="2"/>
      <c r="J62" s="2">
        <v>840.13492169887604</v>
      </c>
      <c r="K62" s="2">
        <v>663.34669377055104</v>
      </c>
      <c r="L62" s="2">
        <v>557.33326698953306</v>
      </c>
      <c r="M62" s="2">
        <v>490.50654521788601</v>
      </c>
      <c r="N62" s="2">
        <v>429.56236085290101</v>
      </c>
    </row>
    <row r="63" spans="2:14" x14ac:dyDescent="0.25">
      <c r="B63">
        <v>59</v>
      </c>
      <c r="D63" s="2">
        <v>733.36118558025214</v>
      </c>
      <c r="E63" s="2">
        <v>622.59386158837003</v>
      </c>
      <c r="F63" s="2">
        <v>529.81810168485413</v>
      </c>
      <c r="G63" s="2">
        <v>473.92201343218505</v>
      </c>
      <c r="H63" s="2">
        <v>412.36405594199306</v>
      </c>
      <c r="I63" s="2"/>
      <c r="J63" s="2">
        <v>853.40540858918598</v>
      </c>
      <c r="K63" s="2">
        <v>708.81776098868806</v>
      </c>
      <c r="L63" s="2">
        <v>587.33924360341905</v>
      </c>
      <c r="M63" s="2">
        <v>540.63420322009904</v>
      </c>
      <c r="N63" s="2">
        <v>441.40022741177904</v>
      </c>
    </row>
    <row r="64" spans="2:14" x14ac:dyDescent="0.25">
      <c r="B64">
        <v>60</v>
      </c>
      <c r="D64" s="2">
        <v>748.17755802954707</v>
      </c>
      <c r="E64" s="2">
        <v>638.44170880994807</v>
      </c>
      <c r="F64" s="2">
        <v>538.91108032989007</v>
      </c>
      <c r="G64" s="2">
        <v>488.19131401579403</v>
      </c>
      <c r="H64" s="2">
        <v>446.47088827626902</v>
      </c>
      <c r="I64" s="2"/>
      <c r="J64" s="2">
        <v>900.44762054291016</v>
      </c>
      <c r="K64" s="2">
        <v>745.82539440379105</v>
      </c>
      <c r="L64" s="2">
        <v>610.27774987037094</v>
      </c>
      <c r="M64" s="2">
        <v>539.94573900185901</v>
      </c>
      <c r="N64" s="2">
        <v>489.09430243379205</v>
      </c>
    </row>
    <row r="65" spans="2:14" x14ac:dyDescent="0.25">
      <c r="B65">
        <v>61</v>
      </c>
      <c r="D65" s="2">
        <v>785.37379225675795</v>
      </c>
      <c r="E65" s="2">
        <v>640.55093064818311</v>
      </c>
      <c r="F65" s="2">
        <v>553.42627316644405</v>
      </c>
      <c r="G65" s="2">
        <v>474.82064115255599</v>
      </c>
      <c r="H65" s="2">
        <v>433.22031728788403</v>
      </c>
      <c r="I65" s="2"/>
      <c r="J65" s="2">
        <v>918.27248064774801</v>
      </c>
      <c r="K65" s="2">
        <v>766.17146061600204</v>
      </c>
      <c r="L65" s="2">
        <v>648.66676755044807</v>
      </c>
      <c r="M65" s="2">
        <v>546.13519731515203</v>
      </c>
      <c r="N65" s="2">
        <v>501.02731665031001</v>
      </c>
    </row>
    <row r="66" spans="2:14" x14ac:dyDescent="0.25">
      <c r="B66">
        <v>62</v>
      </c>
      <c r="D66" s="2">
        <v>803.812188029607</v>
      </c>
      <c r="E66" s="2">
        <v>671.45726612186604</v>
      </c>
      <c r="F66" s="2">
        <v>568.45765010706111</v>
      </c>
      <c r="G66" s="2">
        <v>510.25315863234101</v>
      </c>
      <c r="H66" s="2">
        <v>477.985379639028</v>
      </c>
      <c r="I66" s="2"/>
      <c r="J66" s="2">
        <v>958.37424921043714</v>
      </c>
      <c r="K66" s="2">
        <v>802.66923173845112</v>
      </c>
      <c r="L66" s="2">
        <v>658.56757965753707</v>
      </c>
      <c r="M66" s="2">
        <v>580.32703080791396</v>
      </c>
      <c r="N66" s="2">
        <v>526.91295843059106</v>
      </c>
    </row>
    <row r="67" spans="2:14" x14ac:dyDescent="0.25">
      <c r="B67">
        <v>63</v>
      </c>
      <c r="D67" s="2">
        <v>827.20899655907806</v>
      </c>
      <c r="E67" s="2">
        <v>654.40772956949695</v>
      </c>
      <c r="F67" s="2">
        <v>550.01003645634603</v>
      </c>
      <c r="G67" s="2">
        <v>507.49984284878309</v>
      </c>
      <c r="H67" s="2">
        <v>465.65702713857007</v>
      </c>
      <c r="I67" s="2"/>
      <c r="J67" s="2">
        <v>964.32823932943109</v>
      </c>
      <c r="K67" s="2">
        <v>794.98618259798207</v>
      </c>
      <c r="L67" s="2">
        <v>685.54973026742505</v>
      </c>
      <c r="M67" s="2">
        <v>610.37133063485601</v>
      </c>
      <c r="N67" s="2">
        <v>542.60280504113098</v>
      </c>
    </row>
    <row r="68" spans="2:14" x14ac:dyDescent="0.25">
      <c r="B68">
        <v>64</v>
      </c>
      <c r="D68" s="2">
        <v>857.35624537503611</v>
      </c>
      <c r="E68" s="2">
        <v>727.93066931294106</v>
      </c>
      <c r="F68" s="2">
        <v>593.50557621150301</v>
      </c>
      <c r="G68" s="2">
        <v>565.24926655020204</v>
      </c>
      <c r="H68" s="2">
        <v>514.547958385269</v>
      </c>
      <c r="I68" s="2"/>
      <c r="J68" s="2">
        <v>1064.5592878784303</v>
      </c>
      <c r="K68" s="2">
        <v>855.18999065152309</v>
      </c>
      <c r="L68" s="2">
        <v>734.78584799792202</v>
      </c>
      <c r="M68" s="2">
        <v>655.46399902205815</v>
      </c>
      <c r="N68" s="2">
        <v>595.11766687101601</v>
      </c>
    </row>
    <row r="69" spans="2:14" x14ac:dyDescent="0.25">
      <c r="B69">
        <v>65</v>
      </c>
      <c r="D69" s="2">
        <v>1105.16419404363</v>
      </c>
      <c r="E69" s="2">
        <v>889.20104150337602</v>
      </c>
      <c r="F69" s="2">
        <v>811.86718653646403</v>
      </c>
      <c r="G69" s="2">
        <v>740.42613156418201</v>
      </c>
      <c r="H69" s="2">
        <v>670.44165982146103</v>
      </c>
      <c r="I69" s="2"/>
      <c r="J69" s="2">
        <v>1339.53960156428</v>
      </c>
      <c r="K69" s="2">
        <v>1138.8235035210798</v>
      </c>
      <c r="L69" s="2">
        <v>1014.2906602909501</v>
      </c>
      <c r="M69" s="2">
        <v>904.10812594181004</v>
      </c>
      <c r="N69" s="2">
        <v>809.22648146231199</v>
      </c>
    </row>
    <row r="70" spans="2:14" x14ac:dyDescent="0.25">
      <c r="B70">
        <v>66</v>
      </c>
      <c r="D70" s="2">
        <v>1011.9621888154801</v>
      </c>
      <c r="E70" s="2">
        <v>803.89233224541704</v>
      </c>
      <c r="F70" s="2">
        <v>734.65183227048999</v>
      </c>
      <c r="G70" s="2">
        <v>653.26518649907302</v>
      </c>
      <c r="H70" s="2">
        <v>581.17474948656604</v>
      </c>
      <c r="I70" s="2"/>
      <c r="J70" s="2">
        <v>1225.60243830783</v>
      </c>
      <c r="K70" s="2">
        <v>1014.7052042473301</v>
      </c>
      <c r="L70" s="2">
        <v>886.71627353824113</v>
      </c>
      <c r="M70" s="2">
        <v>765.029443145757</v>
      </c>
      <c r="N70" s="2">
        <v>726.42589764440004</v>
      </c>
    </row>
    <row r="71" spans="2:14" x14ac:dyDescent="0.25">
      <c r="B71">
        <v>67</v>
      </c>
      <c r="D71" s="2">
        <v>1068.9715490038402</v>
      </c>
      <c r="E71" s="2">
        <v>892.15510382912305</v>
      </c>
      <c r="F71" s="2">
        <v>773.0576129796741</v>
      </c>
      <c r="G71" s="2">
        <v>733.33649038311705</v>
      </c>
      <c r="H71" s="2">
        <v>663.39430436769999</v>
      </c>
      <c r="I71" s="2"/>
      <c r="J71" s="2">
        <v>1307.17050615172</v>
      </c>
      <c r="K71" s="2">
        <v>1112.1898821702002</v>
      </c>
      <c r="L71" s="2">
        <v>966.94402613868908</v>
      </c>
      <c r="M71" s="2">
        <v>892.69561028471401</v>
      </c>
      <c r="N71" s="2">
        <v>797.85798979273113</v>
      </c>
    </row>
    <row r="72" spans="2:14" x14ac:dyDescent="0.25">
      <c r="B72">
        <v>68</v>
      </c>
      <c r="D72" s="2">
        <v>1083.0104419951201</v>
      </c>
      <c r="E72" s="2">
        <v>930.92608510460309</v>
      </c>
      <c r="F72" s="2">
        <v>836.70691265865798</v>
      </c>
      <c r="G72" s="2">
        <v>792.71286639286097</v>
      </c>
      <c r="H72" s="2">
        <v>724.95527300844606</v>
      </c>
      <c r="I72" s="2"/>
      <c r="J72" s="2">
        <v>1383.9269521599801</v>
      </c>
      <c r="K72" s="2">
        <v>1166.1172354631501</v>
      </c>
      <c r="L72" s="2">
        <v>999.65005018484305</v>
      </c>
      <c r="M72" s="2">
        <v>986.24805104034704</v>
      </c>
      <c r="N72" s="2">
        <v>885.70794727860698</v>
      </c>
    </row>
    <row r="73" spans="2:14" x14ac:dyDescent="0.25">
      <c r="B73">
        <v>69</v>
      </c>
      <c r="D73" s="2">
        <v>1152.3558042770801</v>
      </c>
      <c r="E73" s="2">
        <v>1033.0161975265601</v>
      </c>
      <c r="F73" s="2">
        <v>918.44070577138405</v>
      </c>
      <c r="G73" s="2">
        <v>842.13917501997503</v>
      </c>
      <c r="H73" s="2">
        <v>829.24443406967612</v>
      </c>
      <c r="I73" s="2"/>
      <c r="J73" s="2">
        <v>1483.3716478902002</v>
      </c>
      <c r="K73" s="2">
        <v>1332.5235982389202</v>
      </c>
      <c r="L73" s="2">
        <v>1155.30389121086</v>
      </c>
      <c r="M73" s="2">
        <v>1065.5316503842998</v>
      </c>
      <c r="N73" s="2">
        <v>1014.83234407686</v>
      </c>
    </row>
    <row r="74" spans="2:14" x14ac:dyDescent="0.25">
      <c r="B74">
        <v>70</v>
      </c>
      <c r="D74" s="2">
        <v>1157.04675992531</v>
      </c>
      <c r="E74" s="2">
        <v>1073.2083458663199</v>
      </c>
      <c r="F74" s="2">
        <v>949.98521042488403</v>
      </c>
      <c r="G74" s="2">
        <v>886.90990083393899</v>
      </c>
      <c r="H74" s="2">
        <v>802.11215957901902</v>
      </c>
      <c r="I74" s="2"/>
      <c r="J74" s="2">
        <v>1500.01311753446</v>
      </c>
      <c r="K74" s="2">
        <v>1302.4179163408601</v>
      </c>
      <c r="L74" s="2">
        <v>1154.04986522283</v>
      </c>
      <c r="M74" s="2">
        <v>1096.5228161109401</v>
      </c>
      <c r="N74" s="2">
        <v>1000.7151472275001</v>
      </c>
    </row>
    <row r="75" spans="2:14" x14ac:dyDescent="0.25">
      <c r="B75">
        <v>71</v>
      </c>
      <c r="D75" s="2">
        <v>1203.9550887684802</v>
      </c>
      <c r="E75" s="2">
        <v>1055.9859198972001</v>
      </c>
      <c r="F75" s="2">
        <v>918.70910469989508</v>
      </c>
      <c r="G75" s="2">
        <v>823.96417072912197</v>
      </c>
      <c r="H75" s="2">
        <v>759.86437831097408</v>
      </c>
      <c r="I75" s="2"/>
      <c r="J75" s="2">
        <v>1496.97373341153</v>
      </c>
      <c r="K75" s="2">
        <v>1300.0141317994201</v>
      </c>
      <c r="L75" s="2">
        <v>1138.7594186757601</v>
      </c>
      <c r="M75" s="2">
        <v>1053.2845731165601</v>
      </c>
      <c r="N75" s="2">
        <v>961.60595408514303</v>
      </c>
    </row>
    <row r="76" spans="2:14" x14ac:dyDescent="0.25">
      <c r="B76">
        <v>72</v>
      </c>
      <c r="D76" s="2">
        <v>1308.4066385594499</v>
      </c>
      <c r="E76" s="2">
        <v>1126.5516250743899</v>
      </c>
      <c r="F76" s="2">
        <v>1052.70468539181</v>
      </c>
      <c r="G76" s="2">
        <v>924.19093975579312</v>
      </c>
      <c r="H76" s="2">
        <v>843.28716062818603</v>
      </c>
      <c r="I76" s="2"/>
      <c r="J76" s="2">
        <v>1642.9626678069401</v>
      </c>
      <c r="K76" s="2">
        <v>1443.7337118370301</v>
      </c>
      <c r="L76" s="2">
        <v>1261.3954706505301</v>
      </c>
      <c r="M76" s="2">
        <v>1151.8246217314102</v>
      </c>
      <c r="N76" s="2">
        <v>1046.4576035872299</v>
      </c>
    </row>
    <row r="77" spans="2:14" x14ac:dyDescent="0.25">
      <c r="B77">
        <v>73</v>
      </c>
      <c r="D77" s="2">
        <v>1341.9745465579499</v>
      </c>
      <c r="E77" s="2">
        <v>1190.79401666585</v>
      </c>
      <c r="F77" s="2">
        <v>1049.5456953123901</v>
      </c>
      <c r="G77" s="2">
        <v>996.52063391020408</v>
      </c>
      <c r="H77" s="2">
        <v>933.9979827583611</v>
      </c>
      <c r="I77" s="2"/>
      <c r="J77" s="2">
        <v>1717.7457451161602</v>
      </c>
      <c r="K77" s="2">
        <v>1486.7948177584501</v>
      </c>
      <c r="L77" s="2">
        <v>1361.2564115959101</v>
      </c>
      <c r="M77" s="2">
        <v>1297.7332931089302</v>
      </c>
      <c r="N77" s="2">
        <v>1174.52385580037</v>
      </c>
    </row>
    <row r="78" spans="2:14" x14ac:dyDescent="0.25">
      <c r="B78">
        <v>74</v>
      </c>
      <c r="D78" s="2">
        <v>1475.0626215923799</v>
      </c>
      <c r="E78" s="2">
        <v>1261.6511240909501</v>
      </c>
      <c r="F78" s="2">
        <v>1123.90670140158</v>
      </c>
      <c r="G78" s="2">
        <v>1053.4259559964298</v>
      </c>
      <c r="H78" s="2">
        <v>973.67949767413211</v>
      </c>
      <c r="I78" s="2"/>
      <c r="J78" s="2">
        <v>1827.7626957811601</v>
      </c>
      <c r="K78" s="2">
        <v>1610.2231000148402</v>
      </c>
      <c r="L78" s="2">
        <v>1413.8377916270401</v>
      </c>
      <c r="M78" s="2">
        <v>1374.1981157745902</v>
      </c>
      <c r="N78" s="2">
        <v>1267.45176704097</v>
      </c>
    </row>
    <row r="79" spans="2:14" x14ac:dyDescent="0.25">
      <c r="B79">
        <v>75</v>
      </c>
      <c r="D79" s="2">
        <v>1544.91588722765</v>
      </c>
      <c r="E79" s="2">
        <v>1313.2949897426602</v>
      </c>
      <c r="F79" s="2">
        <v>1186.0101437374499</v>
      </c>
      <c r="G79" s="2">
        <v>1102.8391419256</v>
      </c>
      <c r="H79" s="2">
        <v>1037.1639617771102</v>
      </c>
      <c r="I79" s="2"/>
      <c r="J79" s="2">
        <v>1977.6641319655303</v>
      </c>
      <c r="K79" s="2">
        <v>1726.8037446433702</v>
      </c>
      <c r="L79" s="2">
        <v>1510.7403467413601</v>
      </c>
      <c r="M79" s="2">
        <v>1403.19573944012</v>
      </c>
      <c r="N79" s="2">
        <v>1323.94400185994</v>
      </c>
    </row>
    <row r="80" spans="2:14" x14ac:dyDescent="0.25">
      <c r="B80">
        <v>76</v>
      </c>
      <c r="D80" s="2">
        <v>1557.05288874244</v>
      </c>
      <c r="E80" s="2">
        <v>1412.75371607021</v>
      </c>
      <c r="F80" s="2">
        <v>1300.5724952554001</v>
      </c>
      <c r="G80" s="2">
        <v>1181.9662880886501</v>
      </c>
      <c r="H80" s="2">
        <v>1089.2248523135199</v>
      </c>
      <c r="I80" s="2"/>
      <c r="J80" s="2">
        <v>2063.6992094257498</v>
      </c>
      <c r="K80" s="2">
        <v>1803.8137341110901</v>
      </c>
      <c r="L80" s="2">
        <v>1574.5869349065501</v>
      </c>
      <c r="M80" s="2">
        <v>1484.14344197177</v>
      </c>
      <c r="N80" s="2">
        <v>1387.8665946092401</v>
      </c>
    </row>
    <row r="81" spans="2:14" x14ac:dyDescent="0.25">
      <c r="B81">
        <v>77</v>
      </c>
      <c r="D81" s="2">
        <v>1725.2509133964202</v>
      </c>
      <c r="E81" s="2">
        <v>1480.1743876533701</v>
      </c>
      <c r="F81" s="2">
        <v>1395.3706335326599</v>
      </c>
      <c r="G81" s="2">
        <v>1268.49938170059</v>
      </c>
      <c r="H81" s="2">
        <v>1140.0737599472202</v>
      </c>
      <c r="I81" s="2"/>
      <c r="J81" s="2">
        <v>2185.9696821260495</v>
      </c>
      <c r="K81" s="2">
        <v>1985.3472578475503</v>
      </c>
      <c r="L81" s="2">
        <v>1763.6527162855602</v>
      </c>
      <c r="M81" s="2">
        <v>1643.43319133366</v>
      </c>
      <c r="N81" s="2">
        <v>1558.4268565777202</v>
      </c>
    </row>
    <row r="82" spans="2:14" x14ac:dyDescent="0.25">
      <c r="B82">
        <v>78</v>
      </c>
      <c r="D82" s="2">
        <v>1673.9753149747</v>
      </c>
      <c r="E82" s="2">
        <v>1527.4288757554102</v>
      </c>
      <c r="F82" s="2">
        <v>1386.2086041334201</v>
      </c>
      <c r="G82" s="2">
        <v>1307.13488169059</v>
      </c>
      <c r="H82" s="2">
        <v>1212.6538179665802</v>
      </c>
      <c r="I82" s="2"/>
      <c r="J82" s="2">
        <v>2217.0217402662402</v>
      </c>
      <c r="K82" s="2">
        <v>1994.32940949258</v>
      </c>
      <c r="L82" s="2">
        <v>1761.5553995739599</v>
      </c>
      <c r="M82" s="2">
        <v>1680.0629453992401</v>
      </c>
      <c r="N82" s="2">
        <v>1531.8956545621602</v>
      </c>
    </row>
    <row r="83" spans="2:14" x14ac:dyDescent="0.25">
      <c r="B83">
        <v>79</v>
      </c>
      <c r="D83" s="2">
        <v>1712.6696189666202</v>
      </c>
      <c r="E83" s="2">
        <v>1592.8917568513302</v>
      </c>
      <c r="F83" s="2">
        <v>1496.5878985433101</v>
      </c>
      <c r="G83" s="2">
        <v>1380.6345201487402</v>
      </c>
      <c r="H83" s="2">
        <v>1306.2777176353102</v>
      </c>
      <c r="I83" s="2"/>
      <c r="J83" s="2">
        <v>2287.8370052840696</v>
      </c>
      <c r="K83" s="2">
        <v>2036.80822008463</v>
      </c>
      <c r="L83" s="2">
        <v>1891.1342898177202</v>
      </c>
      <c r="M83" s="2">
        <v>1727.4541426913001</v>
      </c>
      <c r="N83" s="2">
        <v>1666.3921437633501</v>
      </c>
    </row>
    <row r="84" spans="2:14" x14ac:dyDescent="0.25">
      <c r="B84">
        <v>80</v>
      </c>
      <c r="D84" s="2">
        <v>1782.1670975315403</v>
      </c>
      <c r="E84" s="2">
        <v>1628.2774193939902</v>
      </c>
      <c r="F84" s="2">
        <v>1521.2185767384103</v>
      </c>
      <c r="G84" s="2">
        <v>1497.36277933563</v>
      </c>
      <c r="H84" s="2">
        <v>1341.7938690929202</v>
      </c>
      <c r="I84" s="2"/>
      <c r="J84" s="2">
        <v>2361.2316266075004</v>
      </c>
      <c r="K84" s="2">
        <v>2198.87957617035</v>
      </c>
      <c r="L84" s="2">
        <v>1935.23192989628</v>
      </c>
      <c r="M84" s="2">
        <v>1789.5039176088201</v>
      </c>
      <c r="N84" s="2">
        <v>1726.2453302531601</v>
      </c>
    </row>
    <row r="85" spans="2:14" x14ac:dyDescent="0.25">
      <c r="B85">
        <v>81</v>
      </c>
      <c r="D85" s="2">
        <v>2012.6220344092201</v>
      </c>
      <c r="E85" s="2">
        <v>1803.02948109418</v>
      </c>
      <c r="F85" s="2">
        <v>1621.7545737594799</v>
      </c>
      <c r="G85" s="2">
        <v>1503.0065861107598</v>
      </c>
      <c r="H85" s="2">
        <v>1442.1147273604599</v>
      </c>
      <c r="I85" s="2"/>
      <c r="J85" s="2">
        <v>2445.6227703213699</v>
      </c>
      <c r="K85" s="2">
        <v>2216.8979890493497</v>
      </c>
      <c r="L85" s="2">
        <v>2088.2758447221099</v>
      </c>
      <c r="M85" s="2">
        <v>1978.8086961009401</v>
      </c>
      <c r="N85" s="2">
        <v>1828.7169530991403</v>
      </c>
    </row>
    <row r="86" spans="2:14" x14ac:dyDescent="0.25">
      <c r="B86">
        <v>82</v>
      </c>
      <c r="D86" s="2">
        <v>2104.6276179951001</v>
      </c>
      <c r="E86" s="2">
        <v>1924.9833858586301</v>
      </c>
      <c r="F86" s="2">
        <v>1774.7937402993903</v>
      </c>
      <c r="G86" s="2">
        <v>1700.11663416341</v>
      </c>
      <c r="H86" s="2">
        <v>1589.1045033238599</v>
      </c>
      <c r="I86" s="2"/>
      <c r="J86" s="2">
        <v>2577.8965512263103</v>
      </c>
      <c r="K86" s="2">
        <v>2295.25252606497</v>
      </c>
      <c r="L86" s="2">
        <v>2147.9021560746</v>
      </c>
      <c r="M86" s="2">
        <v>2056.36942825804</v>
      </c>
      <c r="N86" s="2">
        <v>1955.32283726026</v>
      </c>
    </row>
    <row r="87" spans="2:14" x14ac:dyDescent="0.25">
      <c r="B87">
        <v>83</v>
      </c>
      <c r="D87" s="2">
        <v>2180.9057520564502</v>
      </c>
      <c r="E87" s="2">
        <v>2068.8891407404903</v>
      </c>
      <c r="F87" s="2">
        <v>1926.96206874263</v>
      </c>
      <c r="G87" s="2">
        <v>1764.8127461561403</v>
      </c>
      <c r="H87" s="2">
        <v>1674.6180110549401</v>
      </c>
      <c r="I87" s="2"/>
      <c r="J87" s="2">
        <v>2654.3743064556998</v>
      </c>
      <c r="K87" s="2">
        <v>2575.7100107358897</v>
      </c>
      <c r="L87" s="2">
        <v>2383.4223579305003</v>
      </c>
      <c r="M87" s="2">
        <v>2257.4153225955902</v>
      </c>
      <c r="N87" s="2">
        <v>2114.4231299748399</v>
      </c>
    </row>
    <row r="88" spans="2:14" x14ac:dyDescent="0.25">
      <c r="B88">
        <v>84</v>
      </c>
      <c r="D88" s="2">
        <v>2233.1421975594199</v>
      </c>
      <c r="E88" s="2">
        <v>2101.3089345182998</v>
      </c>
      <c r="F88" s="2">
        <v>1961.9443525264401</v>
      </c>
      <c r="G88" s="2">
        <v>1888.5772839939402</v>
      </c>
      <c r="H88" s="2">
        <v>1757.6006432716001</v>
      </c>
      <c r="I88" s="2"/>
      <c r="J88" s="2">
        <v>2741.1397339915802</v>
      </c>
      <c r="K88" s="2">
        <v>2548.2850442732201</v>
      </c>
      <c r="L88" s="2">
        <v>2372.31297911404</v>
      </c>
      <c r="M88" s="2">
        <v>2337.6907217173598</v>
      </c>
      <c r="N88" s="2">
        <v>2179.0631090687607</v>
      </c>
    </row>
    <row r="89" spans="2:14" x14ac:dyDescent="0.25">
      <c r="B89" s="15" t="s">
        <v>21</v>
      </c>
      <c r="C89" s="5"/>
      <c r="D89" s="9">
        <v>2849.6601977344803</v>
      </c>
      <c r="E89" s="9">
        <v>2694.8943734744803</v>
      </c>
      <c r="F89" s="9">
        <v>2540.2319368717303</v>
      </c>
      <c r="G89" s="9">
        <v>2445.8598185887799</v>
      </c>
      <c r="H89" s="9">
        <v>2368.0871396565999</v>
      </c>
      <c r="I89" s="9"/>
      <c r="J89" s="9">
        <v>3357.4428785209702</v>
      </c>
      <c r="K89" s="9">
        <v>3180.4406048322903</v>
      </c>
      <c r="L89" s="9">
        <v>3026.5394083827</v>
      </c>
      <c r="M89" s="9">
        <v>2831.6880251493399</v>
      </c>
      <c r="N89" s="9">
        <v>2735.94112382392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showGridLines="0" workbookViewId="0"/>
  </sheetViews>
  <sheetFormatPr defaultColWidth="9.85546875" defaultRowHeight="15" x14ac:dyDescent="0.25"/>
  <sheetData>
    <row r="2" spans="2:15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  <c r="O2" s="17"/>
    </row>
    <row r="3" spans="2:15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96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96</v>
      </c>
    </row>
    <row r="4" spans="2:15" x14ac:dyDescent="0.25">
      <c r="B4">
        <v>0</v>
      </c>
      <c r="D4" s="12">
        <f>IF(age_sex_only,$I4,'2011 inpatient costs'!D4/ave_inpatient_cost_2011)</f>
        <v>1.0693063963503375</v>
      </c>
      <c r="E4" s="12">
        <f>IF(age_sex_only,$I4,'2011 inpatient costs'!E4/ave_inpatient_cost_2011)</f>
        <v>1.0012156804347936</v>
      </c>
      <c r="F4" s="12">
        <f>IF(age_sex_only,$I4,'2011 inpatient costs'!F4/ave_inpatient_cost_2011)</f>
        <v>0.90555712435670321</v>
      </c>
      <c r="G4" s="12">
        <f>IF(age_sex_only,$I4,'2011 inpatient costs'!G4/ave_inpatient_cost_2011)</f>
        <v>0.86046353487546523</v>
      </c>
      <c r="H4" s="12">
        <f>IF(age_sex_only,$I4,'2011 inpatient costs'!H4/ave_inpatient_cost_2011)</f>
        <v>0.78376232207187524</v>
      </c>
      <c r="I4" s="105">
        <f>('2011 inpatient costs'!D4*'2011 population'!D4+'2011 inpatient costs'!E4*'2011 population'!E4+'2011 inpatient costs'!F4*'2011 population'!F4+'2011 inpatient costs'!G4*'2011 population'!G4+'2011 inpatient costs'!H4*'2011 population'!H4)/SUM('2011 population'!D4:H4)/ave_inpatient_cost_2011</f>
        <v>0.94358502825791679</v>
      </c>
      <c r="J4" s="12">
        <f>IF(age_sex_only,$O4,'2011 inpatient costs'!J4/ave_inpatient_cost_2011)</f>
        <v>1.3389072865528209</v>
      </c>
      <c r="K4" s="12">
        <f>IF(age_sex_only,$O4,'2011 inpatient costs'!K4/ave_inpatient_cost_2011)</f>
        <v>1.2497273002868214</v>
      </c>
      <c r="L4" s="12">
        <f>IF(age_sex_only,$O4,'2011 inpatient costs'!L4/ave_inpatient_cost_2011)</f>
        <v>1.1823304741659391</v>
      </c>
      <c r="M4" s="12">
        <f>IF(age_sex_only,$O4,'2011 inpatient costs'!M4/ave_inpatient_cost_2011)</f>
        <v>1.0176017061206606</v>
      </c>
      <c r="N4" s="12">
        <f>IF(age_sex_only,$O4,'2011 inpatient costs'!N4/ave_inpatient_cost_2011)</f>
        <v>0.95255722749834004</v>
      </c>
      <c r="O4" s="105">
        <f>('2011 inpatient costs'!J4*'2011 population'!J4+'2011 inpatient costs'!K4*'2011 population'!K4+'2011 inpatient costs'!L4*'2011 population'!L4+'2011 inpatient costs'!M4*'2011 population'!M4+'2011 inpatient costs'!N4*'2011 population'!N4)/SUM('2011 population'!J4:N4)/ave_inpatient_cost_2011</f>
        <v>1.1750821039745905</v>
      </c>
    </row>
    <row r="5" spans="2:15" x14ac:dyDescent="0.25">
      <c r="B5">
        <v>1</v>
      </c>
      <c r="D5" s="13">
        <f>IF(age_sex_only,$I5,'2011 inpatient costs'!D5/ave_inpatient_cost_2011)</f>
        <v>0.65826203857978738</v>
      </c>
      <c r="E5" s="13">
        <f>IF(age_sex_only,$I5,'2011 inpatient costs'!E5/ave_inpatient_cost_2011)</f>
        <v>0.55938955769853405</v>
      </c>
      <c r="F5" s="13">
        <f>IF(age_sex_only,$I5,'2011 inpatient costs'!F5/ave_inpatient_cost_2011)</f>
        <v>0.49892363714965354</v>
      </c>
      <c r="G5" s="13">
        <f>IF(age_sex_only,$I5,'2011 inpatient costs'!G5/ave_inpatient_cost_2011)</f>
        <v>0.51712472159346135</v>
      </c>
      <c r="H5" s="13">
        <f>IF(age_sex_only,$I5,'2011 inpatient costs'!H5/ave_inpatient_cost_2011)</f>
        <v>0.45161500938299781</v>
      </c>
      <c r="I5" s="106">
        <f>('2011 inpatient costs'!D5*'2011 population'!D5+'2011 inpatient costs'!E5*'2011 population'!E5+'2011 inpatient costs'!F5*'2011 population'!F5+'2011 inpatient costs'!G5*'2011 population'!G5+'2011 inpatient costs'!H5*'2011 population'!H5)/SUM('2011 population'!D5:H5)/ave_inpatient_cost_2011</f>
        <v>0.5490924379197859</v>
      </c>
      <c r="J5" s="13">
        <f>IF(age_sex_only,$O5,'2011 inpatient costs'!J5/ave_inpatient_cost_2011)</f>
        <v>0.87054827057332451</v>
      </c>
      <c r="K5" s="13">
        <f>IF(age_sex_only,$O5,'2011 inpatient costs'!K5/ave_inpatient_cost_2011)</f>
        <v>0.71752649824203751</v>
      </c>
      <c r="L5" s="13">
        <f>IF(age_sex_only,$O5,'2011 inpatient costs'!L5/ave_inpatient_cost_2011)</f>
        <v>0.67323536922164662</v>
      </c>
      <c r="M5" s="13">
        <f>IF(age_sex_only,$O5,'2011 inpatient costs'!M5/ave_inpatient_cost_2011)</f>
        <v>0.60071045996815142</v>
      </c>
      <c r="N5" s="13">
        <f>IF(age_sex_only,$O5,'2011 inpatient costs'!N5/ave_inpatient_cost_2011)</f>
        <v>0.58938698408788759</v>
      </c>
      <c r="O5" s="106">
        <f>('2011 inpatient costs'!J5*'2011 population'!J5+'2011 inpatient costs'!K5*'2011 population'!K5+'2011 inpatient costs'!L5*'2011 population'!L5+'2011 inpatient costs'!M5*'2011 population'!M5+'2011 inpatient costs'!N5*'2011 population'!N5)/SUM('2011 population'!J5:N5)/ave_inpatient_cost_2011</f>
        <v>0.7080650217935377</v>
      </c>
    </row>
    <row r="6" spans="2:15" x14ac:dyDescent="0.25">
      <c r="B6">
        <v>2</v>
      </c>
      <c r="D6" s="13">
        <f>IF(age_sex_only,$I6,'2011 inpatient costs'!D6/ave_inpatient_cost_2011)</f>
        <v>0.43788975842046246</v>
      </c>
      <c r="E6" s="13">
        <f>IF(age_sex_only,$I6,'2011 inpatient costs'!E6/ave_inpatient_cost_2011)</f>
        <v>0.37305365212418151</v>
      </c>
      <c r="F6" s="13">
        <f>IF(age_sex_only,$I6,'2011 inpatient costs'!F6/ave_inpatient_cost_2011)</f>
        <v>0.3608700527781718</v>
      </c>
      <c r="G6" s="13">
        <f>IF(age_sex_only,$I6,'2011 inpatient costs'!G6/ave_inpatient_cost_2011)</f>
        <v>0.32758260673900419</v>
      </c>
      <c r="H6" s="13">
        <f>IF(age_sex_only,$I6,'2011 inpatient costs'!H6/ave_inpatient_cost_2011)</f>
        <v>0.28792989475242453</v>
      </c>
      <c r="I6" s="106">
        <f>('2011 inpatient costs'!D6*'2011 population'!D6+'2011 inpatient costs'!E6*'2011 population'!E6+'2011 inpatient costs'!F6*'2011 population'!F6+'2011 inpatient costs'!G6*'2011 population'!G6+'2011 inpatient costs'!H6*'2011 population'!H6)/SUM('2011 population'!D6:H6)/ave_inpatient_cost_2011</f>
        <v>0.36524780653797739</v>
      </c>
      <c r="J6" s="13">
        <f>IF(age_sex_only,$O6,'2011 inpatient costs'!J6/ave_inpatient_cost_2011)</f>
        <v>0.5687669019035394</v>
      </c>
      <c r="K6" s="13">
        <f>IF(age_sex_only,$O6,'2011 inpatient costs'!K6/ave_inpatient_cost_2011)</f>
        <v>0.50394427249204521</v>
      </c>
      <c r="L6" s="13">
        <f>IF(age_sex_only,$O6,'2011 inpatient costs'!L6/ave_inpatient_cost_2011)</f>
        <v>0.43789713712436867</v>
      </c>
      <c r="M6" s="13">
        <f>IF(age_sex_only,$O6,'2011 inpatient costs'!M6/ave_inpatient_cost_2011)</f>
        <v>0.3940169672301268</v>
      </c>
      <c r="N6" s="13">
        <f>IF(age_sex_only,$O6,'2011 inpatient costs'!N6/ave_inpatient_cost_2011)</f>
        <v>0.41084926827393942</v>
      </c>
      <c r="O6" s="106">
        <f>('2011 inpatient costs'!J6*'2011 population'!J6+'2011 inpatient costs'!K6*'2011 population'!K6+'2011 inpatient costs'!L6*'2011 population'!L6+'2011 inpatient costs'!M6*'2011 population'!M6+'2011 inpatient costs'!N6*'2011 population'!N6)/SUM('2011 population'!J6:N6)/ave_inpatient_cost_2011</f>
        <v>0.47363520496690087</v>
      </c>
    </row>
    <row r="7" spans="2:15" x14ac:dyDescent="0.25">
      <c r="B7">
        <v>3</v>
      </c>
      <c r="D7" s="13">
        <f>IF(age_sex_only,$I7,'2011 inpatient costs'!D7/ave_inpatient_cost_2011)</f>
        <v>0.33715865739780332</v>
      </c>
      <c r="E7" s="13">
        <f>IF(age_sex_only,$I7,'2011 inpatient costs'!E7/ave_inpatient_cost_2011)</f>
        <v>0.29016265612667802</v>
      </c>
      <c r="F7" s="13">
        <f>IF(age_sex_only,$I7,'2011 inpatient costs'!F7/ave_inpatient_cost_2011)</f>
        <v>0.28438204915874249</v>
      </c>
      <c r="G7" s="13">
        <f>IF(age_sex_only,$I7,'2011 inpatient costs'!G7/ave_inpatient_cost_2011)</f>
        <v>0.22049937710024492</v>
      </c>
      <c r="H7" s="13">
        <f>IF(age_sex_only,$I7,'2011 inpatient costs'!H7/ave_inpatient_cost_2011)</f>
        <v>0.21502636039727716</v>
      </c>
      <c r="I7" s="106">
        <f>('2011 inpatient costs'!D7*'2011 population'!D7+'2011 inpatient costs'!E7*'2011 population'!E7+'2011 inpatient costs'!F7*'2011 population'!F7+'2011 inpatient costs'!G7*'2011 population'!G7+'2011 inpatient costs'!H7*'2011 population'!H7)/SUM('2011 population'!D7:H7)/ave_inpatient_cost_2011</f>
        <v>0.27562872509103858</v>
      </c>
      <c r="J7" s="13">
        <f>IF(age_sex_only,$O7,'2011 inpatient costs'!J7/ave_inpatient_cost_2011)</f>
        <v>0.46360449091129274</v>
      </c>
      <c r="K7" s="13">
        <f>IF(age_sex_only,$O7,'2011 inpatient costs'!K7/ave_inpatient_cost_2011)</f>
        <v>0.38204677666174269</v>
      </c>
      <c r="L7" s="13">
        <f>IF(age_sex_only,$O7,'2011 inpatient costs'!L7/ave_inpatient_cost_2011)</f>
        <v>0.37281207758789231</v>
      </c>
      <c r="M7" s="13">
        <f>IF(age_sex_only,$O7,'2011 inpatient costs'!M7/ave_inpatient_cost_2011)</f>
        <v>0.3167943838737301</v>
      </c>
      <c r="N7" s="13">
        <f>IF(age_sex_only,$O7,'2011 inpatient costs'!N7/ave_inpatient_cost_2011)</f>
        <v>0.29650866013924038</v>
      </c>
      <c r="O7" s="106">
        <f>('2011 inpatient costs'!J7*'2011 population'!J7+'2011 inpatient costs'!K7*'2011 population'!K7+'2011 inpatient costs'!L7*'2011 population'!L7+'2011 inpatient costs'!M7*'2011 population'!M7+'2011 inpatient costs'!N7*'2011 population'!N7)/SUM('2011 population'!J7:N7)/ave_inpatient_cost_2011</f>
        <v>0.37404325100993385</v>
      </c>
    </row>
    <row r="8" spans="2:15" x14ac:dyDescent="0.25">
      <c r="B8">
        <v>4</v>
      </c>
      <c r="D8" s="13">
        <f>IF(age_sex_only,$I8,'2011 inpatient costs'!D8/ave_inpatient_cost_2011)</f>
        <v>0.35162185069317214</v>
      </c>
      <c r="E8" s="13">
        <f>IF(age_sex_only,$I8,'2011 inpatient costs'!E8/ave_inpatient_cost_2011)</f>
        <v>0.29021476333681545</v>
      </c>
      <c r="F8" s="13">
        <f>IF(age_sex_only,$I8,'2011 inpatient costs'!F8/ave_inpatient_cost_2011)</f>
        <v>0.27075203897667821</v>
      </c>
      <c r="G8" s="13">
        <f>IF(age_sex_only,$I8,'2011 inpatient costs'!G8/ave_inpatient_cost_2011)</f>
        <v>0.21856202065303265</v>
      </c>
      <c r="H8" s="13">
        <f>IF(age_sex_only,$I8,'2011 inpatient costs'!H8/ave_inpatient_cost_2011)</f>
        <v>0.25099775225551479</v>
      </c>
      <c r="I8" s="106">
        <f>('2011 inpatient costs'!D8*'2011 population'!D8+'2011 inpatient costs'!E8*'2011 population'!E8+'2011 inpatient costs'!F8*'2011 population'!F8+'2011 inpatient costs'!G8*'2011 population'!G8+'2011 inpatient costs'!H8*'2011 population'!H8)/SUM('2011 population'!D8:H8)/ave_inpatient_cost_2011</f>
        <v>0.28190177208346368</v>
      </c>
      <c r="J8" s="13">
        <f>IF(age_sex_only,$O8,'2011 inpatient costs'!J8/ave_inpatient_cost_2011)</f>
        <v>0.43062218546998471</v>
      </c>
      <c r="K8" s="13">
        <f>IF(age_sex_only,$O8,'2011 inpatient costs'!K8/ave_inpatient_cost_2011)</f>
        <v>0.36294266406408998</v>
      </c>
      <c r="L8" s="13">
        <f>IF(age_sex_only,$O8,'2011 inpatient costs'!L8/ave_inpatient_cost_2011)</f>
        <v>0.32982008225638659</v>
      </c>
      <c r="M8" s="13">
        <f>IF(age_sex_only,$O8,'2011 inpatient costs'!M8/ave_inpatient_cost_2011)</f>
        <v>0.30263474369062682</v>
      </c>
      <c r="N8" s="13">
        <f>IF(age_sex_only,$O8,'2011 inpatient costs'!N8/ave_inpatient_cost_2011)</f>
        <v>0.27418708869197095</v>
      </c>
      <c r="O8" s="106">
        <f>('2011 inpatient costs'!J8*'2011 population'!J8+'2011 inpatient costs'!K8*'2011 population'!K8+'2011 inpatient costs'!L8*'2011 population'!L8+'2011 inpatient costs'!M8*'2011 population'!M8+'2011 inpatient costs'!N8*'2011 population'!N8)/SUM('2011 population'!J8:N8)/ave_inpatient_cost_2011</f>
        <v>0.34641243737039756</v>
      </c>
    </row>
    <row r="9" spans="2:15" x14ac:dyDescent="0.25">
      <c r="B9">
        <v>5</v>
      </c>
      <c r="D9" s="13">
        <f>IF(age_sex_only,$I9,'2011 inpatient costs'!D9/ave_inpatient_cost_2011)</f>
        <v>0.31651394712984771</v>
      </c>
      <c r="E9" s="13">
        <f>IF(age_sex_only,$I9,'2011 inpatient costs'!E9/ave_inpatient_cost_2011)</f>
        <v>0.27556936544027016</v>
      </c>
      <c r="F9" s="13">
        <f>IF(age_sex_only,$I9,'2011 inpatient costs'!F9/ave_inpatient_cost_2011)</f>
        <v>0.25129475564957665</v>
      </c>
      <c r="G9" s="13">
        <f>IF(age_sex_only,$I9,'2011 inpatient costs'!G9/ave_inpatient_cost_2011)</f>
        <v>0.2167694772183143</v>
      </c>
      <c r="H9" s="13">
        <f>IF(age_sex_only,$I9,'2011 inpatient costs'!H9/ave_inpatient_cost_2011)</f>
        <v>0.20804665971878231</v>
      </c>
      <c r="I9" s="106">
        <f>('2011 inpatient costs'!D9*'2011 population'!D9+'2011 inpatient costs'!E9*'2011 population'!E9+'2011 inpatient costs'!F9*'2011 population'!F9+'2011 inpatient costs'!G9*'2011 population'!G9+'2011 inpatient costs'!H9*'2011 population'!H9)/SUM('2011 population'!D9:H9)/ave_inpatient_cost_2011</f>
        <v>0.25771440766950826</v>
      </c>
      <c r="J9" s="13">
        <f>IF(age_sex_only,$O9,'2011 inpatient costs'!J9/ave_inpatient_cost_2011)</f>
        <v>0.4107705932835089</v>
      </c>
      <c r="K9" s="13">
        <f>IF(age_sex_only,$O9,'2011 inpatient costs'!K9/ave_inpatient_cost_2011)</f>
        <v>0.36942777930963661</v>
      </c>
      <c r="L9" s="13">
        <f>IF(age_sex_only,$O9,'2011 inpatient costs'!L9/ave_inpatient_cost_2011)</f>
        <v>0.30884953815486776</v>
      </c>
      <c r="M9" s="13">
        <f>IF(age_sex_only,$O9,'2011 inpatient costs'!M9/ave_inpatient_cost_2011)</f>
        <v>0.29523653376587655</v>
      </c>
      <c r="N9" s="13">
        <f>IF(age_sex_only,$O9,'2011 inpatient costs'!N9/ave_inpatient_cost_2011)</f>
        <v>0.25568691118787773</v>
      </c>
      <c r="O9" s="106">
        <f>('2011 inpatient costs'!J9*'2011 population'!J9+'2011 inpatient costs'!K9*'2011 population'!K9+'2011 inpatient costs'!L9*'2011 population'!L9+'2011 inpatient costs'!M9*'2011 population'!M9+'2011 inpatient costs'!N9*'2011 population'!N9)/SUM('2011 population'!J9:N9)/ave_inpatient_cost_2011</f>
        <v>0.33335236698801857</v>
      </c>
    </row>
    <row r="10" spans="2:15" x14ac:dyDescent="0.25">
      <c r="B10">
        <v>6</v>
      </c>
      <c r="D10" s="13">
        <f>IF(age_sex_only,$I10,'2011 inpatient costs'!D10/ave_inpatient_cost_2011)</f>
        <v>0.30298469996135191</v>
      </c>
      <c r="E10" s="13">
        <f>IF(age_sex_only,$I10,'2011 inpatient costs'!E10/ave_inpatient_cost_2011)</f>
        <v>0.25882330672363829</v>
      </c>
      <c r="F10" s="13">
        <f>IF(age_sex_only,$I10,'2011 inpatient costs'!F10/ave_inpatient_cost_2011)</f>
        <v>0.2251494901711136</v>
      </c>
      <c r="G10" s="13">
        <f>IF(age_sex_only,$I10,'2011 inpatient costs'!G10/ave_inpatient_cost_2011)</f>
        <v>0.19511369832023046</v>
      </c>
      <c r="H10" s="13">
        <f>IF(age_sex_only,$I10,'2011 inpatient costs'!H10/ave_inpatient_cost_2011)</f>
        <v>0.18935123554554678</v>
      </c>
      <c r="I10" s="106">
        <f>('2011 inpatient costs'!D10*'2011 population'!D10+'2011 inpatient costs'!E10*'2011 population'!E10+'2011 inpatient costs'!F10*'2011 population'!F10+'2011 inpatient costs'!G10*'2011 population'!G10+'2011 inpatient costs'!H10*'2011 population'!H10)/SUM('2011 population'!D10:H10)/ave_inpatient_cost_2011</f>
        <v>0.23805025483729786</v>
      </c>
      <c r="J10" s="13">
        <f>IF(age_sex_only,$O10,'2011 inpatient costs'!J10/ave_inpatient_cost_2011)</f>
        <v>0.36383337694046047</v>
      </c>
      <c r="K10" s="13">
        <f>IF(age_sex_only,$O10,'2011 inpatient costs'!K10/ave_inpatient_cost_2011)</f>
        <v>0.32824286861397639</v>
      </c>
      <c r="L10" s="13">
        <f>IF(age_sex_only,$O10,'2011 inpatient costs'!L10/ave_inpatient_cost_2011)</f>
        <v>0.29068504321947231</v>
      </c>
      <c r="M10" s="13">
        <f>IF(age_sex_only,$O10,'2011 inpatient costs'!M10/ave_inpatient_cost_2011)</f>
        <v>0.26641099004989582</v>
      </c>
      <c r="N10" s="13">
        <f>IF(age_sex_only,$O10,'2011 inpatient costs'!N10/ave_inpatient_cost_2011)</f>
        <v>0.2352301754452821</v>
      </c>
      <c r="O10" s="106">
        <f>('2011 inpatient costs'!J10*'2011 population'!J10+'2011 inpatient costs'!K10*'2011 population'!K10+'2011 inpatient costs'!L10*'2011 population'!L10+'2011 inpatient costs'!M10*'2011 population'!M10+'2011 inpatient costs'!N10*'2011 population'!N10)/SUM('2011 population'!J10:N10)/ave_inpatient_cost_2011</f>
        <v>0.30035386990732565</v>
      </c>
    </row>
    <row r="11" spans="2:15" x14ac:dyDescent="0.25">
      <c r="B11">
        <v>7</v>
      </c>
      <c r="D11" s="13">
        <f>IF(age_sex_only,$I11,'2011 inpatient costs'!D11/ave_inpatient_cost_2011)</f>
        <v>0.26235930022462428</v>
      </c>
      <c r="E11" s="13">
        <f>IF(age_sex_only,$I11,'2011 inpatient costs'!E11/ave_inpatient_cost_2011)</f>
        <v>0.22613461919033337</v>
      </c>
      <c r="F11" s="13">
        <f>IF(age_sex_only,$I11,'2011 inpatient costs'!F11/ave_inpatient_cost_2011)</f>
        <v>0.19772928958631322</v>
      </c>
      <c r="G11" s="13">
        <f>IF(age_sex_only,$I11,'2011 inpatient costs'!G11/ave_inpatient_cost_2011)</f>
        <v>0.18813313019577518</v>
      </c>
      <c r="H11" s="13">
        <f>IF(age_sex_only,$I11,'2011 inpatient costs'!H11/ave_inpatient_cost_2011)</f>
        <v>0.16751262828171343</v>
      </c>
      <c r="I11" s="106">
        <f>('2011 inpatient costs'!D11*'2011 population'!D11+'2011 inpatient costs'!E11*'2011 population'!E11+'2011 inpatient costs'!F11*'2011 population'!F11+'2011 inpatient costs'!G11*'2011 population'!G11+'2011 inpatient costs'!H11*'2011 population'!H11)/SUM('2011 population'!D11:H11)/ave_inpatient_cost_2011</f>
        <v>0.21036185535031549</v>
      </c>
      <c r="J11" s="13">
        <f>IF(age_sex_only,$O11,'2011 inpatient costs'!J11/ave_inpatient_cost_2011)</f>
        <v>0.32973549909909083</v>
      </c>
      <c r="K11" s="13">
        <f>IF(age_sex_only,$O11,'2011 inpatient costs'!K11/ave_inpatient_cost_2011)</f>
        <v>0.30699682394529032</v>
      </c>
      <c r="L11" s="13">
        <f>IF(age_sex_only,$O11,'2011 inpatient costs'!L11/ave_inpatient_cost_2011)</f>
        <v>0.24824984348929283</v>
      </c>
      <c r="M11" s="13">
        <f>IF(age_sex_only,$O11,'2011 inpatient costs'!M11/ave_inpatient_cost_2011)</f>
        <v>0.22850926190888801</v>
      </c>
      <c r="N11" s="13">
        <f>IF(age_sex_only,$O11,'2011 inpatient costs'!N11/ave_inpatient_cost_2011)</f>
        <v>0.21004817841932638</v>
      </c>
      <c r="O11" s="106">
        <f>('2011 inpatient costs'!J11*'2011 population'!J11+'2011 inpatient costs'!K11*'2011 population'!K11+'2011 inpatient costs'!L11*'2011 population'!L11+'2011 inpatient costs'!M11*'2011 population'!M11+'2011 inpatient costs'!N11*'2011 population'!N11)/SUM('2011 population'!J11:N11)/ave_inpatient_cost_2011</f>
        <v>0.26712856839956406</v>
      </c>
    </row>
    <row r="12" spans="2:15" x14ac:dyDescent="0.25">
      <c r="B12">
        <v>8</v>
      </c>
      <c r="D12" s="13">
        <f>IF(age_sex_only,$I12,'2011 inpatient costs'!D12/ave_inpatient_cost_2011)</f>
        <v>0.24813612066163857</v>
      </c>
      <c r="E12" s="13">
        <f>IF(age_sex_only,$I12,'2011 inpatient costs'!E12/ave_inpatient_cost_2011)</f>
        <v>0.22196469557768506</v>
      </c>
      <c r="F12" s="13">
        <f>IF(age_sex_only,$I12,'2011 inpatient costs'!F12/ave_inpatient_cost_2011)</f>
        <v>0.19434930511385543</v>
      </c>
      <c r="G12" s="13">
        <f>IF(age_sex_only,$I12,'2011 inpatient costs'!G12/ave_inpatient_cost_2011)</f>
        <v>0.17058113317317705</v>
      </c>
      <c r="H12" s="13">
        <f>IF(age_sex_only,$I12,'2011 inpatient costs'!H12/ave_inpatient_cost_2011)</f>
        <v>0.17747248432689244</v>
      </c>
      <c r="I12" s="106">
        <f>('2011 inpatient costs'!D12*'2011 population'!D12+'2011 inpatient costs'!E12*'2011 population'!E12+'2011 inpatient costs'!F12*'2011 population'!F12+'2011 inpatient costs'!G12*'2011 population'!G12+'2011 inpatient costs'!H12*'2011 population'!H12)/SUM('2011 population'!D12:H12)/ave_inpatient_cost_2011</f>
        <v>0.20400367106894043</v>
      </c>
      <c r="J12" s="13">
        <f>IF(age_sex_only,$O12,'2011 inpatient costs'!J12/ave_inpatient_cost_2011)</f>
        <v>0.30445012184369397</v>
      </c>
      <c r="K12" s="13">
        <f>IF(age_sex_only,$O12,'2011 inpatient costs'!K12/ave_inpatient_cost_2011)</f>
        <v>0.26886158150518502</v>
      </c>
      <c r="L12" s="13">
        <f>IF(age_sex_only,$O12,'2011 inpatient costs'!L12/ave_inpatient_cost_2011)</f>
        <v>0.25028053408861123</v>
      </c>
      <c r="M12" s="13">
        <f>IF(age_sex_only,$O12,'2011 inpatient costs'!M12/ave_inpatient_cost_2011)</f>
        <v>0.23172587467509773</v>
      </c>
      <c r="N12" s="13">
        <f>IF(age_sex_only,$O12,'2011 inpatient costs'!N12/ave_inpatient_cost_2011)</f>
        <v>0.19236470188464388</v>
      </c>
      <c r="O12" s="106">
        <f>('2011 inpatient costs'!J12*'2011 population'!J12+'2011 inpatient costs'!K12*'2011 population'!K12+'2011 inpatient costs'!L12*'2011 population'!L12+'2011 inpatient costs'!M12*'2011 population'!M12+'2011 inpatient costs'!N12*'2011 population'!N12)/SUM('2011 population'!J12:N12)/ave_inpatient_cost_2011</f>
        <v>0.25083317992703147</v>
      </c>
    </row>
    <row r="13" spans="2:15" x14ac:dyDescent="0.25">
      <c r="B13">
        <v>9</v>
      </c>
      <c r="D13" s="13">
        <f>IF(age_sex_only,$I13,'2011 inpatient costs'!D13/ave_inpatient_cost_2011)</f>
        <v>0.24116218370058798</v>
      </c>
      <c r="E13" s="13">
        <f>IF(age_sex_only,$I13,'2011 inpatient costs'!E13/ave_inpatient_cost_2011)</f>
        <v>0.22839119711220124</v>
      </c>
      <c r="F13" s="13">
        <f>IF(age_sex_only,$I13,'2011 inpatient costs'!F13/ave_inpatient_cost_2011)</f>
        <v>0.1877237132072658</v>
      </c>
      <c r="G13" s="13">
        <f>IF(age_sex_only,$I13,'2011 inpatient costs'!G13/ave_inpatient_cost_2011)</f>
        <v>0.16187120764996352</v>
      </c>
      <c r="H13" s="13">
        <f>IF(age_sex_only,$I13,'2011 inpatient costs'!H13/ave_inpatient_cost_2011)</f>
        <v>0.16688470898505306</v>
      </c>
      <c r="I13" s="106">
        <f>('2011 inpatient costs'!D13*'2011 population'!D13+'2011 inpatient costs'!E13*'2011 population'!E13+'2011 inpatient costs'!F13*'2011 population'!F13+'2011 inpatient costs'!G13*'2011 population'!G13+'2011 inpatient costs'!H13*'2011 population'!H13)/SUM('2011 population'!D13:H13)/ave_inpatient_cost_2011</f>
        <v>0.19830882965840829</v>
      </c>
      <c r="J13" s="13">
        <f>IF(age_sex_only,$O13,'2011 inpatient costs'!J13/ave_inpatient_cost_2011)</f>
        <v>0.30230975347182693</v>
      </c>
      <c r="K13" s="13">
        <f>IF(age_sex_only,$O13,'2011 inpatient costs'!K13/ave_inpatient_cost_2011)</f>
        <v>0.25588516550976542</v>
      </c>
      <c r="L13" s="13">
        <f>IF(age_sex_only,$O13,'2011 inpatient costs'!L13/ave_inpatient_cost_2011)</f>
        <v>0.23403619839383377</v>
      </c>
      <c r="M13" s="13">
        <f>IF(age_sex_only,$O13,'2011 inpatient costs'!M13/ave_inpatient_cost_2011)</f>
        <v>0.19148328521067329</v>
      </c>
      <c r="N13" s="13">
        <f>IF(age_sex_only,$O13,'2011 inpatient costs'!N13/ave_inpatient_cost_2011)</f>
        <v>0.19565136067694663</v>
      </c>
      <c r="O13" s="106">
        <f>('2011 inpatient costs'!J13*'2011 population'!J13+'2011 inpatient costs'!K13*'2011 population'!K13+'2011 inpatient costs'!L13*'2011 population'!L13+'2011 inpatient costs'!M13*'2011 population'!M13+'2011 inpatient costs'!N13*'2011 population'!N13)/SUM('2011 population'!J13:N13)/ave_inpatient_cost_2011</f>
        <v>0.23738647277481834</v>
      </c>
    </row>
    <row r="14" spans="2:15" x14ac:dyDescent="0.25">
      <c r="B14">
        <v>10</v>
      </c>
      <c r="D14" s="13">
        <f>IF(age_sex_only,$I14,'2011 inpatient costs'!D14/ave_inpatient_cost_2011)</f>
        <v>0.24621356669843297</v>
      </c>
      <c r="E14" s="13">
        <f>IF(age_sex_only,$I14,'2011 inpatient costs'!E14/ave_inpatient_cost_2011)</f>
        <v>0.22136922603250514</v>
      </c>
      <c r="F14" s="13">
        <f>IF(age_sex_only,$I14,'2011 inpatient costs'!F14/ave_inpatient_cost_2011)</f>
        <v>0.21657739717591906</v>
      </c>
      <c r="G14" s="13">
        <f>IF(age_sex_only,$I14,'2011 inpatient costs'!G14/ave_inpatient_cost_2011)</f>
        <v>0.16966024215394157</v>
      </c>
      <c r="H14" s="13">
        <f>IF(age_sex_only,$I14,'2011 inpatient costs'!H14/ave_inpatient_cost_2011)</f>
        <v>0.16267919514207674</v>
      </c>
      <c r="I14" s="106">
        <f>('2011 inpatient costs'!D14*'2011 population'!D14+'2011 inpatient costs'!E14*'2011 population'!E14+'2011 inpatient costs'!F14*'2011 population'!F14+'2011 inpatient costs'!G14*'2011 population'!G14+'2011 inpatient costs'!H14*'2011 population'!H14)/SUM('2011 population'!D14:H14)/ave_inpatient_cost_2011</f>
        <v>0.20326947860186764</v>
      </c>
      <c r="J14" s="13">
        <f>IF(age_sex_only,$O14,'2011 inpatient costs'!J14/ave_inpatient_cost_2011)</f>
        <v>0.2846267147303615</v>
      </c>
      <c r="K14" s="13">
        <f>IF(age_sex_only,$O14,'2011 inpatient costs'!K14/ave_inpatient_cost_2011)</f>
        <v>0.24099692144789478</v>
      </c>
      <c r="L14" s="13">
        <f>IF(age_sex_only,$O14,'2011 inpatient costs'!L14/ave_inpatient_cost_2011)</f>
        <v>0.20687502256964449</v>
      </c>
      <c r="M14" s="13">
        <f>IF(age_sex_only,$O14,'2011 inpatient costs'!M14/ave_inpatient_cost_2011)</f>
        <v>0.19202605622319718</v>
      </c>
      <c r="N14" s="13">
        <f>IF(age_sex_only,$O14,'2011 inpatient costs'!N14/ave_inpatient_cost_2011)</f>
        <v>0.1926829729439492</v>
      </c>
      <c r="O14" s="106">
        <f>('2011 inpatient costs'!J14*'2011 population'!J14+'2011 inpatient costs'!K14*'2011 population'!K14+'2011 inpatient costs'!L14*'2011 population'!L14+'2011 inpatient costs'!M14*'2011 population'!M14+'2011 inpatient costs'!N14*'2011 population'!N14)/SUM('2011 population'!J14:N14)/ave_inpatient_cost_2011</f>
        <v>0.22411855654962889</v>
      </c>
    </row>
    <row r="15" spans="2:15" x14ac:dyDescent="0.25">
      <c r="B15">
        <v>11</v>
      </c>
      <c r="D15" s="13">
        <f>IF(age_sex_only,$I15,'2011 inpatient costs'!D15/ave_inpatient_cost_2011)</f>
        <v>0.2503271589313244</v>
      </c>
      <c r="E15" s="13">
        <f>IF(age_sex_only,$I15,'2011 inpatient costs'!E15/ave_inpatient_cost_2011)</f>
        <v>0.24958163365983277</v>
      </c>
      <c r="F15" s="13">
        <f>IF(age_sex_only,$I15,'2011 inpatient costs'!F15/ave_inpatient_cost_2011)</f>
        <v>0.19644766876743205</v>
      </c>
      <c r="G15" s="13">
        <f>IF(age_sex_only,$I15,'2011 inpatient costs'!G15/ave_inpatient_cost_2011)</f>
        <v>0.17356271136741813</v>
      </c>
      <c r="H15" s="13">
        <f>IF(age_sex_only,$I15,'2011 inpatient costs'!H15/ave_inpatient_cost_2011)</f>
        <v>0.16918338901534369</v>
      </c>
      <c r="I15" s="106">
        <f>('2011 inpatient costs'!D15*'2011 population'!D15+'2011 inpatient costs'!E15*'2011 population'!E15+'2011 inpatient costs'!F15*'2011 population'!F15+'2011 inpatient costs'!G15*'2011 population'!G15+'2011 inpatient costs'!H15*'2011 population'!H15)/SUM('2011 population'!D15:H15)/ave_inpatient_cost_2011</f>
        <v>0.20753915763133099</v>
      </c>
      <c r="J15" s="13">
        <f>IF(age_sex_only,$O15,'2011 inpatient costs'!J15/ave_inpatient_cost_2011)</f>
        <v>0.29674683406407437</v>
      </c>
      <c r="K15" s="13">
        <f>IF(age_sex_only,$O15,'2011 inpatient costs'!K15/ave_inpatient_cost_2011)</f>
        <v>0.24272998039780985</v>
      </c>
      <c r="L15" s="13">
        <f>IF(age_sex_only,$O15,'2011 inpatient costs'!L15/ave_inpatient_cost_2011)</f>
        <v>0.23450705814126058</v>
      </c>
      <c r="M15" s="13">
        <f>IF(age_sex_only,$O15,'2011 inpatient costs'!M15/ave_inpatient_cost_2011)</f>
        <v>0.2173355880201569</v>
      </c>
      <c r="N15" s="13">
        <f>IF(age_sex_only,$O15,'2011 inpatient costs'!N15/ave_inpatient_cost_2011)</f>
        <v>0.20157652607308976</v>
      </c>
      <c r="O15" s="106">
        <f>('2011 inpatient costs'!J15*'2011 population'!J15+'2011 inpatient costs'!K15*'2011 population'!K15+'2011 inpatient costs'!L15*'2011 population'!L15+'2011 inpatient costs'!M15*'2011 population'!M15+'2011 inpatient costs'!N15*'2011 population'!N15)/SUM('2011 population'!J15:N15)/ave_inpatient_cost_2011</f>
        <v>0.23863626433517354</v>
      </c>
    </row>
    <row r="16" spans="2:15" x14ac:dyDescent="0.25">
      <c r="B16">
        <v>12</v>
      </c>
      <c r="D16" s="13">
        <f>IF(age_sex_only,$I16,'2011 inpatient costs'!D16/ave_inpatient_cost_2011)</f>
        <v>0.26380060834681734</v>
      </c>
      <c r="E16" s="13">
        <f>IF(age_sex_only,$I16,'2011 inpatient costs'!E16/ave_inpatient_cost_2011)</f>
        <v>0.2425223755669815</v>
      </c>
      <c r="F16" s="13">
        <f>IF(age_sex_only,$I16,'2011 inpatient costs'!F16/ave_inpatient_cost_2011)</f>
        <v>0.20651587221835119</v>
      </c>
      <c r="G16" s="13">
        <f>IF(age_sex_only,$I16,'2011 inpatient costs'!G16/ave_inpatient_cost_2011)</f>
        <v>0.19770818359344222</v>
      </c>
      <c r="H16" s="13">
        <f>IF(age_sex_only,$I16,'2011 inpatient costs'!H16/ave_inpatient_cost_2011)</f>
        <v>0.18471264125498732</v>
      </c>
      <c r="I16" s="106">
        <f>('2011 inpatient costs'!D16*'2011 population'!D16+'2011 inpatient costs'!E16*'2011 population'!E16+'2011 inpatient costs'!F16*'2011 population'!F16+'2011 inpatient costs'!G16*'2011 population'!G16+'2011 inpatient costs'!H16*'2011 population'!H16)/SUM('2011 population'!D16:H16)/ave_inpatient_cost_2011</f>
        <v>0.21886664620895119</v>
      </c>
      <c r="J16" s="13">
        <f>IF(age_sex_only,$O16,'2011 inpatient costs'!J16/ave_inpatient_cost_2011)</f>
        <v>0.29477275180371726</v>
      </c>
      <c r="K16" s="13">
        <f>IF(age_sex_only,$O16,'2011 inpatient costs'!K16/ave_inpatient_cost_2011)</f>
        <v>0.27746012037617229</v>
      </c>
      <c r="L16" s="13">
        <f>IF(age_sex_only,$O16,'2011 inpatient costs'!L16/ave_inpatient_cost_2011)</f>
        <v>0.2492858799955808</v>
      </c>
      <c r="M16" s="13">
        <f>IF(age_sex_only,$O16,'2011 inpatient costs'!M16/ave_inpatient_cost_2011)</f>
        <v>0.22591799466018378</v>
      </c>
      <c r="N16" s="13">
        <f>IF(age_sex_only,$O16,'2011 inpatient costs'!N16/ave_inpatient_cost_2011)</f>
        <v>0.21909725888733991</v>
      </c>
      <c r="O16" s="106">
        <f>('2011 inpatient costs'!J16*'2011 population'!J16+'2011 inpatient costs'!K16*'2011 population'!K16+'2011 inpatient costs'!L16*'2011 population'!L16+'2011 inpatient costs'!M16*'2011 population'!M16+'2011 inpatient costs'!N16*'2011 population'!N16)/SUM('2011 population'!J16:N16)/ave_inpatient_cost_2011</f>
        <v>0.25290777872079767</v>
      </c>
    </row>
    <row r="17" spans="2:15" x14ac:dyDescent="0.25">
      <c r="B17">
        <v>13</v>
      </c>
      <c r="D17" s="13">
        <f>IF(age_sex_only,$I17,'2011 inpatient costs'!D17/ave_inpatient_cost_2011)</f>
        <v>0.28881800431157867</v>
      </c>
      <c r="E17" s="13">
        <f>IF(age_sex_only,$I17,'2011 inpatient costs'!E17/ave_inpatient_cost_2011)</f>
        <v>0.25358683158781181</v>
      </c>
      <c r="F17" s="13">
        <f>IF(age_sex_only,$I17,'2011 inpatient costs'!F17/ave_inpatient_cost_2011)</f>
        <v>0.24324179369131577</v>
      </c>
      <c r="G17" s="13">
        <f>IF(age_sex_only,$I17,'2011 inpatient costs'!G17/ave_inpatient_cost_2011)</f>
        <v>0.22575412017347951</v>
      </c>
      <c r="H17" s="13">
        <f>IF(age_sex_only,$I17,'2011 inpatient costs'!H17/ave_inpatient_cost_2011)</f>
        <v>0.21197779676456288</v>
      </c>
      <c r="I17" s="106">
        <f>('2011 inpatient costs'!D17*'2011 population'!D17+'2011 inpatient costs'!E17*'2011 population'!E17+'2011 inpatient costs'!F17*'2011 population'!F17+'2011 inpatient costs'!G17*'2011 population'!G17+'2011 inpatient costs'!H17*'2011 population'!H17)/SUM('2011 population'!D17:H17)/ave_inpatient_cost_2011</f>
        <v>0.24456644490010515</v>
      </c>
      <c r="J17" s="13">
        <f>IF(age_sex_only,$O17,'2011 inpatient costs'!J17/ave_inpatient_cost_2011)</f>
        <v>0.32404786672171643</v>
      </c>
      <c r="K17" s="13">
        <f>IF(age_sex_only,$O17,'2011 inpatient costs'!K17/ave_inpatient_cost_2011)</f>
        <v>0.29620105152086557</v>
      </c>
      <c r="L17" s="13">
        <f>IF(age_sex_only,$O17,'2011 inpatient costs'!L17/ave_inpatient_cost_2011)</f>
        <v>0.26124838280937018</v>
      </c>
      <c r="M17" s="13">
        <f>IF(age_sex_only,$O17,'2011 inpatient costs'!M17/ave_inpatient_cost_2011)</f>
        <v>0.25405583118882197</v>
      </c>
      <c r="N17" s="13">
        <f>IF(age_sex_only,$O17,'2011 inpatient costs'!N17/ave_inpatient_cost_2011)</f>
        <v>0.20912491384548854</v>
      </c>
      <c r="O17" s="106">
        <f>('2011 inpatient costs'!J17*'2011 population'!J17+'2011 inpatient costs'!K17*'2011 population'!K17+'2011 inpatient costs'!L17*'2011 population'!L17+'2011 inpatient costs'!M17*'2011 population'!M17+'2011 inpatient costs'!N17*'2011 population'!N17)/SUM('2011 population'!J17:N17)/ave_inpatient_cost_2011</f>
        <v>0.26809503518039185</v>
      </c>
    </row>
    <row r="18" spans="2:15" x14ac:dyDescent="0.25">
      <c r="B18">
        <v>14</v>
      </c>
      <c r="D18" s="13">
        <f>IF(age_sex_only,$I18,'2011 inpatient costs'!D18/ave_inpatient_cost_2011)</f>
        <v>0.33498849191515201</v>
      </c>
      <c r="E18" s="13">
        <f>IF(age_sex_only,$I18,'2011 inpatient costs'!E18/ave_inpatient_cost_2011)</f>
        <v>0.32170337770374763</v>
      </c>
      <c r="F18" s="13">
        <f>IF(age_sex_only,$I18,'2011 inpatient costs'!F18/ave_inpatient_cost_2011)</f>
        <v>0.30309842513334362</v>
      </c>
      <c r="G18" s="13">
        <f>IF(age_sex_only,$I18,'2011 inpatient costs'!G18/ave_inpatient_cost_2011)</f>
        <v>0.26888902365162276</v>
      </c>
      <c r="H18" s="13">
        <f>IF(age_sex_only,$I18,'2011 inpatient costs'!H18/ave_inpatient_cost_2011)</f>
        <v>0.236123312332498</v>
      </c>
      <c r="I18" s="106">
        <f>('2011 inpatient costs'!D18*'2011 population'!D18+'2011 inpatient costs'!E18*'2011 population'!E18+'2011 inpatient costs'!F18*'2011 population'!F18+'2011 inpatient costs'!G18*'2011 population'!G18+'2011 inpatient costs'!H18*'2011 population'!H18)/SUM('2011 population'!D18:H18)/ave_inpatient_cost_2011</f>
        <v>0.29235926705843679</v>
      </c>
      <c r="J18" s="13">
        <f>IF(age_sex_only,$O18,'2011 inpatient costs'!J18/ave_inpatient_cost_2011)</f>
        <v>0.34642645718481846</v>
      </c>
      <c r="K18" s="13">
        <f>IF(age_sex_only,$O18,'2011 inpatient costs'!K18/ave_inpatient_cost_2011)</f>
        <v>0.30092456387838779</v>
      </c>
      <c r="L18" s="13">
        <f>IF(age_sex_only,$O18,'2011 inpatient costs'!L18/ave_inpatient_cost_2011)</f>
        <v>0.28374510115761575</v>
      </c>
      <c r="M18" s="13">
        <f>IF(age_sex_only,$O18,'2011 inpatient costs'!M18/ave_inpatient_cost_2011)</f>
        <v>0.24980397723779357</v>
      </c>
      <c r="N18" s="13">
        <f>IF(age_sex_only,$O18,'2011 inpatient costs'!N18/ave_inpatient_cost_2011)</f>
        <v>0.23225445303584416</v>
      </c>
      <c r="O18" s="106">
        <f>('2011 inpatient costs'!J18*'2011 population'!J18+'2011 inpatient costs'!K18*'2011 population'!K18+'2011 inpatient costs'!L18*'2011 population'!L18+'2011 inpatient costs'!M18*'2011 population'!M18+'2011 inpatient costs'!N18*'2011 population'!N18)/SUM('2011 population'!J18:N18)/ave_inpatient_cost_2011</f>
        <v>0.28201485371578461</v>
      </c>
    </row>
    <row r="19" spans="2:15" x14ac:dyDescent="0.25">
      <c r="B19">
        <v>15</v>
      </c>
      <c r="D19" s="13">
        <f>IF(age_sex_only,$I19,'2011 inpatient costs'!D19/ave_inpatient_cost_2011)</f>
        <v>0.43765356866992083</v>
      </c>
      <c r="E19" s="13">
        <f>IF(age_sex_only,$I19,'2011 inpatient costs'!E19/ave_inpatient_cost_2011)</f>
        <v>0.35350143045225924</v>
      </c>
      <c r="F19" s="13">
        <f>IF(age_sex_only,$I19,'2011 inpatient costs'!F19/ave_inpatient_cost_2011)</f>
        <v>0.35002936363747605</v>
      </c>
      <c r="G19" s="13">
        <f>IF(age_sex_only,$I19,'2011 inpatient costs'!G19/ave_inpatient_cost_2011)</f>
        <v>0.32815484799894523</v>
      </c>
      <c r="H19" s="13">
        <f>IF(age_sex_only,$I19,'2011 inpatient costs'!H19/ave_inpatient_cost_2011)</f>
        <v>0.27897948705577702</v>
      </c>
      <c r="I19" s="106">
        <f>('2011 inpatient costs'!D19*'2011 population'!D19+'2011 inpatient costs'!E19*'2011 population'!E19+'2011 inpatient costs'!F19*'2011 population'!F19+'2011 inpatient costs'!G19*'2011 population'!G19+'2011 inpatient costs'!H19*'2011 population'!H19)/SUM('2011 population'!D19:H19)/ave_inpatient_cost_2011</f>
        <v>0.3492363752444273</v>
      </c>
      <c r="J19" s="13">
        <f>IF(age_sex_only,$O19,'2011 inpatient costs'!J19/ave_inpatient_cost_2011)</f>
        <v>0.38240874593635282</v>
      </c>
      <c r="K19" s="13">
        <f>IF(age_sex_only,$O19,'2011 inpatient costs'!K19/ave_inpatient_cost_2011)</f>
        <v>0.30903134271668975</v>
      </c>
      <c r="L19" s="13">
        <f>IF(age_sex_only,$O19,'2011 inpatient costs'!L19/ave_inpatient_cost_2011)</f>
        <v>0.30870408286331563</v>
      </c>
      <c r="M19" s="13">
        <f>IF(age_sex_only,$O19,'2011 inpatient costs'!M19/ave_inpatient_cost_2011)</f>
        <v>0.27308429083242269</v>
      </c>
      <c r="N19" s="13">
        <f>IF(age_sex_only,$O19,'2011 inpatient costs'!N19/ave_inpatient_cost_2011)</f>
        <v>0.26897342193702889</v>
      </c>
      <c r="O19" s="106">
        <f>('2011 inpatient costs'!J19*'2011 population'!J19+'2011 inpatient costs'!K19*'2011 population'!K19+'2011 inpatient costs'!L19*'2011 population'!L19+'2011 inpatient costs'!M19*'2011 population'!M19+'2011 inpatient costs'!N19*'2011 population'!N19)/SUM('2011 population'!J19:N19)/ave_inpatient_cost_2011</f>
        <v>0.30796327573208471</v>
      </c>
    </row>
    <row r="20" spans="2:15" x14ac:dyDescent="0.25">
      <c r="B20">
        <v>16</v>
      </c>
      <c r="D20" s="13">
        <f>IF(age_sex_only,$I20,'2011 inpatient costs'!D20/ave_inpatient_cost_2011)</f>
        <v>0.50650342293151196</v>
      </c>
      <c r="E20" s="13">
        <f>IF(age_sex_only,$I20,'2011 inpatient costs'!E20/ave_inpatient_cost_2011)</f>
        <v>0.40723800689491657</v>
      </c>
      <c r="F20" s="13">
        <f>IF(age_sex_only,$I20,'2011 inpatient costs'!F20/ave_inpatient_cost_2011)</f>
        <v>0.37676986186212563</v>
      </c>
      <c r="G20" s="13">
        <f>IF(age_sex_only,$I20,'2011 inpatient costs'!G20/ave_inpatient_cost_2011)</f>
        <v>0.36183033003389992</v>
      </c>
      <c r="H20" s="13">
        <f>IF(age_sex_only,$I20,'2011 inpatient costs'!H20/ave_inpatient_cost_2011)</f>
        <v>0.28119406741939967</v>
      </c>
      <c r="I20" s="106">
        <f>('2011 inpatient costs'!D20*'2011 population'!D20+'2011 inpatient costs'!E20*'2011 population'!E20+'2011 inpatient costs'!F20*'2011 population'!F20+'2011 inpatient costs'!G20*'2011 population'!G20+'2011 inpatient costs'!H20*'2011 population'!H20)/SUM('2011 population'!D20:H20)/ave_inpatient_cost_2011</f>
        <v>0.3854595450300029</v>
      </c>
      <c r="J20" s="13">
        <f>IF(age_sex_only,$O20,'2011 inpatient costs'!J20/ave_inpatient_cost_2011)</f>
        <v>0.36738534746155321</v>
      </c>
      <c r="K20" s="13">
        <f>IF(age_sex_only,$O20,'2011 inpatient costs'!K20/ave_inpatient_cost_2011)</f>
        <v>0.34381431958730008</v>
      </c>
      <c r="L20" s="13">
        <f>IF(age_sex_only,$O20,'2011 inpatient costs'!L20/ave_inpatient_cost_2011)</f>
        <v>0.32042392786051738</v>
      </c>
      <c r="M20" s="13">
        <f>IF(age_sex_only,$O20,'2011 inpatient costs'!M20/ave_inpatient_cost_2011)</f>
        <v>0.28379294767042612</v>
      </c>
      <c r="N20" s="13">
        <f>IF(age_sex_only,$O20,'2011 inpatient costs'!N20/ave_inpatient_cost_2011)</f>
        <v>0.25447122535130468</v>
      </c>
      <c r="O20" s="106">
        <f>('2011 inpatient costs'!J20*'2011 population'!J20+'2011 inpatient costs'!K20*'2011 population'!K20+'2011 inpatient costs'!L20*'2011 population'!L20+'2011 inpatient costs'!M20*'2011 population'!M20+'2011 inpatient costs'!N20*'2011 population'!N20)/SUM('2011 population'!J20:N20)/ave_inpatient_cost_2011</f>
        <v>0.31275100006826156</v>
      </c>
    </row>
    <row r="21" spans="2:15" x14ac:dyDescent="0.25">
      <c r="B21">
        <v>17</v>
      </c>
      <c r="D21" s="13">
        <f>IF(age_sex_only,$I21,'2011 inpatient costs'!D21/ave_inpatient_cost_2011)</f>
        <v>0.59633634742737451</v>
      </c>
      <c r="E21" s="13">
        <f>IF(age_sex_only,$I21,'2011 inpatient costs'!E21/ave_inpatient_cost_2011)</f>
        <v>0.51340219076046978</v>
      </c>
      <c r="F21" s="13">
        <f>IF(age_sex_only,$I21,'2011 inpatient costs'!F21/ave_inpatient_cost_2011)</f>
        <v>0.42907212134391925</v>
      </c>
      <c r="G21" s="13">
        <f>IF(age_sex_only,$I21,'2011 inpatient costs'!G21/ave_inpatient_cost_2011)</f>
        <v>0.37548604947973441</v>
      </c>
      <c r="H21" s="13">
        <f>IF(age_sex_only,$I21,'2011 inpatient costs'!H21/ave_inpatient_cost_2011)</f>
        <v>0.31485540411905283</v>
      </c>
      <c r="I21" s="106">
        <f>('2011 inpatient costs'!D21*'2011 population'!D21+'2011 inpatient costs'!E21*'2011 population'!E21+'2011 inpatient costs'!F21*'2011 population'!F21+'2011 inpatient costs'!G21*'2011 population'!G21+'2011 inpatient costs'!H21*'2011 population'!H21)/SUM('2011 population'!D21:H21)/ave_inpatient_cost_2011</f>
        <v>0.44501243426347714</v>
      </c>
      <c r="J21" s="13">
        <f>IF(age_sex_only,$O21,'2011 inpatient costs'!J21/ave_inpatient_cost_2011)</f>
        <v>0.39908428086081943</v>
      </c>
      <c r="K21" s="13">
        <f>IF(age_sex_only,$O21,'2011 inpatient costs'!K21/ave_inpatient_cost_2011)</f>
        <v>0.33175517973790392</v>
      </c>
      <c r="L21" s="13">
        <f>IF(age_sex_only,$O21,'2011 inpatient costs'!L21/ave_inpatient_cost_2011)</f>
        <v>0.30779027962990685</v>
      </c>
      <c r="M21" s="13">
        <f>IF(age_sex_only,$O21,'2011 inpatient costs'!M21/ave_inpatient_cost_2011)</f>
        <v>0.30869303483522259</v>
      </c>
      <c r="N21" s="13">
        <f>IF(age_sex_only,$O21,'2011 inpatient costs'!N21/ave_inpatient_cost_2011)</f>
        <v>0.25265972953182453</v>
      </c>
      <c r="O21" s="106">
        <f>('2011 inpatient costs'!J21*'2011 population'!J21+'2011 inpatient costs'!K21*'2011 population'!K21+'2011 inpatient costs'!L21*'2011 population'!L21+'2011 inpatient costs'!M21*'2011 population'!M21+'2011 inpatient costs'!N21*'2011 population'!N21)/SUM('2011 population'!J21:N21)/ave_inpatient_cost_2011</f>
        <v>0.31909717246824293</v>
      </c>
    </row>
    <row r="22" spans="2:15" x14ac:dyDescent="0.25">
      <c r="B22">
        <v>18</v>
      </c>
      <c r="D22" s="13">
        <f>IF(age_sex_only,$I22,'2011 inpatient costs'!D22/ave_inpatient_cost_2011)</f>
        <v>0.75674791817914211</v>
      </c>
      <c r="E22" s="13">
        <f>IF(age_sex_only,$I22,'2011 inpatient costs'!E22/ave_inpatient_cost_2011)</f>
        <v>0.60721267041811566</v>
      </c>
      <c r="F22" s="13">
        <f>IF(age_sex_only,$I22,'2011 inpatient costs'!F22/ave_inpatient_cost_2011)</f>
        <v>0.48597612083838748</v>
      </c>
      <c r="G22" s="13">
        <f>IF(age_sex_only,$I22,'2011 inpatient costs'!G22/ave_inpatient_cost_2011)</f>
        <v>0.42659007558047285</v>
      </c>
      <c r="H22" s="13">
        <f>IF(age_sex_only,$I22,'2011 inpatient costs'!H22/ave_inpatient_cost_2011)</f>
        <v>0.35247006469807313</v>
      </c>
      <c r="I22" s="106">
        <f>('2011 inpatient costs'!D22*'2011 population'!D22+'2011 inpatient costs'!E22*'2011 population'!E22+'2011 inpatient costs'!F22*'2011 population'!F22+'2011 inpatient costs'!G22*'2011 population'!G22+'2011 inpatient costs'!H22*'2011 population'!H22)/SUM('2011 population'!D22:H22)/ave_inpatient_cost_2011</f>
        <v>0.52955219348203075</v>
      </c>
      <c r="J22" s="13">
        <f>IF(age_sex_only,$O22,'2011 inpatient costs'!J22/ave_inpatient_cost_2011)</f>
        <v>0.40983275388041251</v>
      </c>
      <c r="K22" s="13">
        <f>IF(age_sex_only,$O22,'2011 inpatient costs'!K22/ave_inpatient_cost_2011)</f>
        <v>0.36998223197922486</v>
      </c>
      <c r="L22" s="13">
        <f>IF(age_sex_only,$O22,'2011 inpatient costs'!L22/ave_inpatient_cost_2011)</f>
        <v>0.35432345451873609</v>
      </c>
      <c r="M22" s="13">
        <f>IF(age_sex_only,$O22,'2011 inpatient costs'!M22/ave_inpatient_cost_2011)</f>
        <v>0.31520619789087856</v>
      </c>
      <c r="N22" s="13">
        <f>IF(age_sex_only,$O22,'2011 inpatient costs'!N22/ave_inpatient_cost_2011)</f>
        <v>0.29538166197354504</v>
      </c>
      <c r="O22" s="106">
        <f>('2011 inpatient costs'!J22*'2011 population'!J22+'2011 inpatient costs'!K22*'2011 population'!K22+'2011 inpatient costs'!L22*'2011 population'!L22+'2011 inpatient costs'!M22*'2011 population'!M22+'2011 inpatient costs'!N22*'2011 population'!N22)/SUM('2011 population'!J22:N22)/ave_inpatient_cost_2011</f>
        <v>0.34919363610044085</v>
      </c>
    </row>
    <row r="23" spans="2:15" x14ac:dyDescent="0.25">
      <c r="B23">
        <v>19</v>
      </c>
      <c r="D23" s="13">
        <f>IF(age_sex_only,$I23,'2011 inpatient costs'!D23/ave_inpatient_cost_2011)</f>
        <v>0.82678592225091241</v>
      </c>
      <c r="E23" s="13">
        <f>IF(age_sex_only,$I23,'2011 inpatient costs'!E23/ave_inpatient_cost_2011)</f>
        <v>0.61354380565004163</v>
      </c>
      <c r="F23" s="13">
        <f>IF(age_sex_only,$I23,'2011 inpatient costs'!F23/ave_inpatient_cost_2011)</f>
        <v>0.51824645994757124</v>
      </c>
      <c r="G23" s="13">
        <f>IF(age_sex_only,$I23,'2011 inpatient costs'!G23/ave_inpatient_cost_2011)</f>
        <v>0.45870415808632387</v>
      </c>
      <c r="H23" s="13">
        <f>IF(age_sex_only,$I23,'2011 inpatient costs'!H23/ave_inpatient_cost_2011)</f>
        <v>0.41041240297332965</v>
      </c>
      <c r="I23" s="106">
        <f>('2011 inpatient costs'!D23*'2011 population'!D23+'2011 inpatient costs'!E23*'2011 population'!E23+'2011 inpatient costs'!F23*'2011 population'!F23+'2011 inpatient costs'!G23*'2011 population'!G23+'2011 inpatient costs'!H23*'2011 population'!H23)/SUM('2011 population'!D23:H23)/ave_inpatient_cost_2011</f>
        <v>0.58091622147595767</v>
      </c>
      <c r="J23" s="13">
        <f>IF(age_sex_only,$O23,'2011 inpatient costs'!J23/ave_inpatient_cost_2011)</f>
        <v>0.38161087948543881</v>
      </c>
      <c r="K23" s="13">
        <f>IF(age_sex_only,$O23,'2011 inpatient costs'!K23/ave_inpatient_cost_2011)</f>
        <v>0.35631981567618698</v>
      </c>
      <c r="L23" s="13">
        <f>IF(age_sex_only,$O23,'2011 inpatient costs'!L23/ave_inpatient_cost_2011)</f>
        <v>0.30482786679652502</v>
      </c>
      <c r="M23" s="13">
        <f>IF(age_sex_only,$O23,'2011 inpatient costs'!M23/ave_inpatient_cost_2011)</f>
        <v>0.27603999517145433</v>
      </c>
      <c r="N23" s="13">
        <f>IF(age_sex_only,$O23,'2011 inpatient costs'!N23/ave_inpatient_cost_2011)</f>
        <v>0.28259931924725562</v>
      </c>
      <c r="O23" s="106">
        <f>('2011 inpatient costs'!J23*'2011 population'!J23+'2011 inpatient costs'!K23*'2011 population'!K23+'2011 inpatient costs'!L23*'2011 population'!L23+'2011 inpatient costs'!M23*'2011 population'!M23+'2011 inpatient costs'!N23*'2011 population'!N23)/SUM('2011 population'!J23:N23)/ave_inpatient_cost_2011</f>
        <v>0.3232717078798778</v>
      </c>
    </row>
    <row r="24" spans="2:15" x14ac:dyDescent="0.25">
      <c r="B24">
        <v>20</v>
      </c>
      <c r="D24" s="13">
        <f>IF(age_sex_only,$I24,'2011 inpatient costs'!D24/ave_inpatient_cost_2011)</f>
        <v>0.84027865976521832</v>
      </c>
      <c r="E24" s="13">
        <f>IF(age_sex_only,$I24,'2011 inpatient costs'!E24/ave_inpatient_cost_2011)</f>
        <v>0.6469372817144553</v>
      </c>
      <c r="F24" s="13">
        <f>IF(age_sex_only,$I24,'2011 inpatient costs'!F24/ave_inpatient_cost_2011)</f>
        <v>0.52032736615271291</v>
      </c>
      <c r="G24" s="13">
        <f>IF(age_sex_only,$I24,'2011 inpatient costs'!G24/ave_inpatient_cost_2011)</f>
        <v>0.48412620979046495</v>
      </c>
      <c r="H24" s="13">
        <f>IF(age_sex_only,$I24,'2011 inpatient costs'!H24/ave_inpatient_cost_2011)</f>
        <v>0.48071990918773672</v>
      </c>
      <c r="I24" s="106">
        <f>('2011 inpatient costs'!D24*'2011 population'!D24+'2011 inpatient costs'!E24*'2011 population'!E24+'2011 inpatient costs'!F24*'2011 population'!F24+'2011 inpatient costs'!G24*'2011 population'!G24+'2011 inpatient costs'!H24*'2011 population'!H24)/SUM('2011 population'!D24:H24)/ave_inpatient_cost_2011</f>
        <v>0.61636496327528434</v>
      </c>
      <c r="J24" s="13">
        <f>IF(age_sex_only,$O24,'2011 inpatient costs'!J24/ave_inpatient_cost_2011)</f>
        <v>0.32876151160357314</v>
      </c>
      <c r="K24" s="13">
        <f>IF(age_sex_only,$O24,'2011 inpatient costs'!K24/ave_inpatient_cost_2011)</f>
        <v>0.28076043376554494</v>
      </c>
      <c r="L24" s="13">
        <f>IF(age_sex_only,$O24,'2011 inpatient costs'!L24/ave_inpatient_cost_2011)</f>
        <v>0.27241582919976193</v>
      </c>
      <c r="M24" s="13">
        <f>IF(age_sex_only,$O24,'2011 inpatient costs'!M24/ave_inpatient_cost_2011)</f>
        <v>0.26060058298465411</v>
      </c>
      <c r="N24" s="13">
        <f>IF(age_sex_only,$O24,'2011 inpatient costs'!N24/ave_inpatient_cost_2011)</f>
        <v>0.27092043968577162</v>
      </c>
      <c r="O24" s="106">
        <f>('2011 inpatient costs'!J24*'2011 population'!J24+'2011 inpatient costs'!K24*'2011 population'!K24+'2011 inpatient costs'!L24*'2011 population'!L24+'2011 inpatient costs'!M24*'2011 population'!M24+'2011 inpatient costs'!N24*'2011 population'!N24)/SUM('2011 population'!J24:N24)/ave_inpatient_cost_2011</f>
        <v>0.28477177073966808</v>
      </c>
    </row>
    <row r="25" spans="2:15" x14ac:dyDescent="0.25">
      <c r="B25">
        <v>21</v>
      </c>
      <c r="D25" s="13">
        <f>IF(age_sex_only,$I25,'2011 inpatient costs'!D25/ave_inpatient_cost_2011)</f>
        <v>0.92145606222203325</v>
      </c>
      <c r="E25" s="13">
        <f>IF(age_sex_only,$I25,'2011 inpatient costs'!E25/ave_inpatient_cost_2011)</f>
        <v>0.68577794702872019</v>
      </c>
      <c r="F25" s="13">
        <f>IF(age_sex_only,$I25,'2011 inpatient costs'!F25/ave_inpatient_cost_2011)</f>
        <v>0.57369395346506846</v>
      </c>
      <c r="G25" s="13">
        <f>IF(age_sex_only,$I25,'2011 inpatient costs'!G25/ave_inpatient_cost_2011)</f>
        <v>0.53426004359351975</v>
      </c>
      <c r="H25" s="13">
        <f>IF(age_sex_only,$I25,'2011 inpatient costs'!H25/ave_inpatient_cost_2011)</f>
        <v>0.50262548618036229</v>
      </c>
      <c r="I25" s="106">
        <f>('2011 inpatient costs'!D25*'2011 population'!D25+'2011 inpatient costs'!E25*'2011 population'!E25+'2011 inpatient costs'!F25*'2011 population'!F25+'2011 inpatient costs'!G25*'2011 population'!G25+'2011 inpatient costs'!H25*'2011 population'!H25)/SUM('2011 population'!D25:H25)/ave_inpatient_cost_2011</f>
        <v>0.67026205146156637</v>
      </c>
      <c r="J25" s="13">
        <f>IF(age_sex_only,$O25,'2011 inpatient costs'!J25/ave_inpatient_cost_2011)</f>
        <v>0.34926003494108354</v>
      </c>
      <c r="K25" s="13">
        <f>IF(age_sex_only,$O25,'2011 inpatient costs'!K25/ave_inpatient_cost_2011)</f>
        <v>0.27527258103317254</v>
      </c>
      <c r="L25" s="13">
        <f>IF(age_sex_only,$O25,'2011 inpatient costs'!L25/ave_inpatient_cost_2011)</f>
        <v>0.27074514255828797</v>
      </c>
      <c r="M25" s="13">
        <f>IF(age_sex_only,$O25,'2011 inpatient costs'!M25/ave_inpatient_cost_2011)</f>
        <v>0.27995508195288465</v>
      </c>
      <c r="N25" s="13">
        <f>IF(age_sex_only,$O25,'2011 inpatient costs'!N25/ave_inpatient_cost_2011)</f>
        <v>0.28513637775613093</v>
      </c>
      <c r="O25" s="106">
        <f>('2011 inpatient costs'!J25*'2011 population'!J25+'2011 inpatient costs'!K25*'2011 population'!K25+'2011 inpatient costs'!L25*'2011 population'!L25+'2011 inpatient costs'!M25*'2011 population'!M25+'2011 inpatient costs'!N25*'2011 population'!N25)/SUM('2011 population'!J25:N25)/ave_inpatient_cost_2011</f>
        <v>0.29391534488780474</v>
      </c>
    </row>
    <row r="26" spans="2:15" x14ac:dyDescent="0.25">
      <c r="B26">
        <v>22</v>
      </c>
      <c r="D26" s="13">
        <f>IF(age_sex_only,$I26,'2011 inpatient costs'!D26/ave_inpatient_cost_2011)</f>
        <v>0.97490033149719058</v>
      </c>
      <c r="E26" s="13">
        <f>IF(age_sex_only,$I26,'2011 inpatient costs'!E26/ave_inpatient_cost_2011)</f>
        <v>0.73040440952487118</v>
      </c>
      <c r="F26" s="13">
        <f>IF(age_sex_only,$I26,'2011 inpatient costs'!F26/ave_inpatient_cost_2011)</f>
        <v>0.61889063884963513</v>
      </c>
      <c r="G26" s="13">
        <f>IF(age_sex_only,$I26,'2011 inpatient costs'!G26/ave_inpatient_cost_2011)</f>
        <v>0.54037767490257627</v>
      </c>
      <c r="H26" s="13">
        <f>IF(age_sex_only,$I26,'2011 inpatient costs'!H26/ave_inpatient_cost_2011)</f>
        <v>0.49799763237756089</v>
      </c>
      <c r="I26" s="106">
        <f>('2011 inpatient costs'!D26*'2011 population'!D26+'2011 inpatient costs'!E26*'2011 population'!E26+'2011 inpatient costs'!F26*'2011 population'!F26+'2011 inpatient costs'!G26*'2011 population'!G26+'2011 inpatient costs'!H26*'2011 population'!H26)/SUM('2011 population'!D26:H26)/ave_inpatient_cost_2011</f>
        <v>0.70439974251418191</v>
      </c>
      <c r="J26" s="13">
        <f>IF(age_sex_only,$O26,'2011 inpatient costs'!J26/ave_inpatient_cost_2011)</f>
        <v>0.34855378903978507</v>
      </c>
      <c r="K26" s="13">
        <f>IF(age_sex_only,$O26,'2011 inpatient costs'!K26/ave_inpatient_cost_2011)</f>
        <v>0.30120613191363443</v>
      </c>
      <c r="L26" s="13">
        <f>IF(age_sex_only,$O26,'2011 inpatient costs'!L26/ave_inpatient_cost_2011)</f>
        <v>0.27225481621353831</v>
      </c>
      <c r="M26" s="13">
        <f>IF(age_sex_only,$O26,'2011 inpatient costs'!M26/ave_inpatient_cost_2011)</f>
        <v>0.25792045861201429</v>
      </c>
      <c r="N26" s="13">
        <f>IF(age_sex_only,$O26,'2011 inpatient costs'!N26/ave_inpatient_cost_2011)</f>
        <v>0.27072978693549682</v>
      </c>
      <c r="O26" s="106">
        <f>('2011 inpatient costs'!J26*'2011 population'!J26+'2011 inpatient costs'!K26*'2011 population'!K26+'2011 inpatient costs'!L26*'2011 population'!L26+'2011 inpatient costs'!M26*'2011 population'!M26+'2011 inpatient costs'!N26*'2011 population'!N26)/SUM('2011 population'!J26:N26)/ave_inpatient_cost_2011</f>
        <v>0.29400295025554274</v>
      </c>
    </row>
    <row r="27" spans="2:15" x14ac:dyDescent="0.25">
      <c r="B27">
        <v>23</v>
      </c>
      <c r="D27" s="13">
        <f>IF(age_sex_only,$I27,'2011 inpatient costs'!D27/ave_inpatient_cost_2011)</f>
        <v>1.0239361228052135</v>
      </c>
      <c r="E27" s="13">
        <f>IF(age_sex_only,$I27,'2011 inpatient costs'!E27/ave_inpatient_cost_2011)</f>
        <v>0.77580012358555728</v>
      </c>
      <c r="F27" s="13">
        <f>IF(age_sex_only,$I27,'2011 inpatient costs'!F27/ave_inpatient_cost_2011)</f>
        <v>0.68615905394942622</v>
      </c>
      <c r="G27" s="13">
        <f>IF(age_sex_only,$I27,'2011 inpatient costs'!G27/ave_inpatient_cost_2011)</f>
        <v>0.59237480692874589</v>
      </c>
      <c r="H27" s="13">
        <f>IF(age_sex_only,$I27,'2011 inpatient costs'!H27/ave_inpatient_cost_2011)</f>
        <v>0.54915405439635523</v>
      </c>
      <c r="I27" s="106">
        <f>('2011 inpatient costs'!D27*'2011 population'!D27+'2011 inpatient costs'!E27*'2011 population'!E27+'2011 inpatient costs'!F27*'2011 population'!F27+'2011 inpatient costs'!G27*'2011 population'!G27+'2011 inpatient costs'!H27*'2011 population'!H27)/SUM('2011 population'!D27:H27)/ave_inpatient_cost_2011</f>
        <v>0.75913943187723376</v>
      </c>
      <c r="J27" s="13">
        <f>IF(age_sex_only,$O27,'2011 inpatient costs'!J27/ave_inpatient_cost_2011)</f>
        <v>0.35136964342932736</v>
      </c>
      <c r="K27" s="13">
        <f>IF(age_sex_only,$O27,'2011 inpatient costs'!K27/ave_inpatient_cost_2011)</f>
        <v>0.27754935011816428</v>
      </c>
      <c r="L27" s="13">
        <f>IF(age_sex_only,$O27,'2011 inpatient costs'!L27/ave_inpatient_cost_2011)</f>
        <v>0.26238320072395521</v>
      </c>
      <c r="M27" s="13">
        <f>IF(age_sex_only,$O27,'2011 inpatient costs'!M27/ave_inpatient_cost_2011)</f>
        <v>0.27383465108826738</v>
      </c>
      <c r="N27" s="13">
        <f>IF(age_sex_only,$O27,'2011 inpatient costs'!N27/ave_inpatient_cost_2011)</f>
        <v>0.26153328562864153</v>
      </c>
      <c r="O27" s="106">
        <f>('2011 inpatient costs'!J27*'2011 population'!J27+'2011 inpatient costs'!K27*'2011 population'!K27+'2011 inpatient costs'!L27*'2011 population'!L27+'2011 inpatient costs'!M27*'2011 population'!M27+'2011 inpatient costs'!N27*'2011 population'!N27)/SUM('2011 population'!J27:N27)/ave_inpatient_cost_2011</f>
        <v>0.28879191629431944</v>
      </c>
    </row>
    <row r="28" spans="2:15" x14ac:dyDescent="0.25">
      <c r="B28">
        <v>24</v>
      </c>
      <c r="D28" s="13">
        <f>IF(age_sex_only,$I28,'2011 inpatient costs'!D28/ave_inpatient_cost_2011)</f>
        <v>1.0833570372119292</v>
      </c>
      <c r="E28" s="13">
        <f>IF(age_sex_only,$I28,'2011 inpatient costs'!E28/ave_inpatient_cost_2011)</f>
        <v>0.82034775013048611</v>
      </c>
      <c r="F28" s="13">
        <f>IF(age_sex_only,$I28,'2011 inpatient costs'!F28/ave_inpatient_cost_2011)</f>
        <v>0.71654646821908896</v>
      </c>
      <c r="G28" s="13">
        <f>IF(age_sex_only,$I28,'2011 inpatient costs'!G28/ave_inpatient_cost_2011)</f>
        <v>0.66096983542797627</v>
      </c>
      <c r="H28" s="13">
        <f>IF(age_sex_only,$I28,'2011 inpatient costs'!H28/ave_inpatient_cost_2011)</f>
        <v>0.59405253077623021</v>
      </c>
      <c r="I28" s="106">
        <f>('2011 inpatient costs'!D28*'2011 population'!D28+'2011 inpatient costs'!E28*'2011 population'!E28+'2011 inpatient costs'!F28*'2011 population'!F28+'2011 inpatient costs'!G28*'2011 population'!G28+'2011 inpatient costs'!H28*'2011 population'!H28)/SUM('2011 population'!D28:H28)/ave_inpatient_cost_2011</f>
        <v>0.81285670140173216</v>
      </c>
      <c r="J28" s="13">
        <f>IF(age_sex_only,$O28,'2011 inpatient costs'!J28/ave_inpatient_cost_2011)</f>
        <v>0.3533005214383671</v>
      </c>
      <c r="K28" s="13">
        <f>IF(age_sex_only,$O28,'2011 inpatient costs'!K28/ave_inpatient_cost_2011)</f>
        <v>0.29553859559487183</v>
      </c>
      <c r="L28" s="13">
        <f>IF(age_sex_only,$O28,'2011 inpatient costs'!L28/ave_inpatient_cost_2011)</f>
        <v>0.26870316394353827</v>
      </c>
      <c r="M28" s="13">
        <f>IF(age_sex_only,$O28,'2011 inpatient costs'!M28/ave_inpatient_cost_2011)</f>
        <v>0.28990206626495085</v>
      </c>
      <c r="N28" s="13">
        <f>IF(age_sex_only,$O28,'2011 inpatient costs'!N28/ave_inpatient_cost_2011)</f>
        <v>0.25771820428588177</v>
      </c>
      <c r="O28" s="106">
        <f>('2011 inpatient costs'!J28*'2011 population'!J28+'2011 inpatient costs'!K28*'2011 population'!K28+'2011 inpatient costs'!L28*'2011 population'!L28+'2011 inpatient costs'!M28*'2011 population'!M28+'2011 inpatient costs'!N28*'2011 population'!N28)/SUM('2011 population'!J28:N28)/ave_inpatient_cost_2011</f>
        <v>0.29760518970800293</v>
      </c>
    </row>
    <row r="29" spans="2:15" x14ac:dyDescent="0.25">
      <c r="B29">
        <v>25</v>
      </c>
      <c r="D29" s="13">
        <f>IF(age_sex_only,$I29,'2011 inpatient costs'!D29/ave_inpatient_cost_2011)</f>
        <v>1.0640447691465609</v>
      </c>
      <c r="E29" s="13">
        <f>IF(age_sex_only,$I29,'2011 inpatient costs'!E29/ave_inpatient_cost_2011)</f>
        <v>0.86442028756666134</v>
      </c>
      <c r="F29" s="13">
        <f>IF(age_sex_only,$I29,'2011 inpatient costs'!F29/ave_inpatient_cost_2011)</f>
        <v>0.74723824365847247</v>
      </c>
      <c r="G29" s="13">
        <f>IF(age_sex_only,$I29,'2011 inpatient costs'!G29/ave_inpatient_cost_2011)</f>
        <v>0.7268743340055811</v>
      </c>
      <c r="H29" s="13">
        <f>IF(age_sex_only,$I29,'2011 inpatient costs'!H29/ave_inpatient_cost_2011)</f>
        <v>0.64785883418444301</v>
      </c>
      <c r="I29" s="106">
        <f>('2011 inpatient costs'!D29*'2011 population'!D29+'2011 inpatient costs'!E29*'2011 population'!E29+'2011 inpatient costs'!F29*'2011 population'!F29+'2011 inpatient costs'!G29*'2011 population'!G29+'2011 inpatient costs'!H29*'2011 population'!H29)/SUM('2011 population'!D29:H29)/ave_inpatient_cost_2011</f>
        <v>0.84569537345916002</v>
      </c>
      <c r="J29" s="13">
        <f>IF(age_sex_only,$O29,'2011 inpatient costs'!J29/ave_inpatient_cost_2011)</f>
        <v>0.34502369191621651</v>
      </c>
      <c r="K29" s="13">
        <f>IF(age_sex_only,$O29,'2011 inpatient costs'!K29/ave_inpatient_cost_2011)</f>
        <v>0.29490655152405421</v>
      </c>
      <c r="L29" s="13">
        <f>IF(age_sex_only,$O29,'2011 inpatient costs'!L29/ave_inpatient_cost_2011)</f>
        <v>0.26096300629287744</v>
      </c>
      <c r="M29" s="13">
        <f>IF(age_sex_only,$O29,'2011 inpatient costs'!M29/ave_inpatient_cost_2011)</f>
        <v>0.26756298977909521</v>
      </c>
      <c r="N29" s="13">
        <f>IF(age_sex_only,$O29,'2011 inpatient costs'!N29/ave_inpatient_cost_2011)</f>
        <v>0.25505426133049286</v>
      </c>
      <c r="O29" s="106">
        <f>('2011 inpatient costs'!J29*'2011 population'!J29+'2011 inpatient costs'!K29*'2011 population'!K29+'2011 inpatient costs'!L29*'2011 population'!L29+'2011 inpatient costs'!M29*'2011 population'!M29+'2011 inpatient costs'!N29*'2011 population'!N29)/SUM('2011 population'!J29:N29)/ave_inpatient_cost_2011</f>
        <v>0.29046788108627225</v>
      </c>
    </row>
    <row r="30" spans="2:15" x14ac:dyDescent="0.25">
      <c r="B30">
        <v>26</v>
      </c>
      <c r="D30" s="13">
        <f>IF(age_sex_only,$I30,'2011 inpatient costs'!D30/ave_inpatient_cost_2011)</f>
        <v>1.0710026972368878</v>
      </c>
      <c r="E30" s="13">
        <f>IF(age_sex_only,$I30,'2011 inpatient costs'!E30/ave_inpatient_cost_2011)</f>
        <v>0.87916739963993851</v>
      </c>
      <c r="F30" s="13">
        <f>IF(age_sex_only,$I30,'2011 inpatient costs'!F30/ave_inpatient_cost_2011)</f>
        <v>0.81006040741717433</v>
      </c>
      <c r="G30" s="13">
        <f>IF(age_sex_only,$I30,'2011 inpatient costs'!G30/ave_inpatient_cost_2011)</f>
        <v>0.74194803146735877</v>
      </c>
      <c r="H30" s="13">
        <f>IF(age_sex_only,$I30,'2011 inpatient costs'!H30/ave_inpatient_cost_2011)</f>
        <v>0.70150932574674341</v>
      </c>
      <c r="I30" s="106">
        <f>('2011 inpatient costs'!D30*'2011 population'!D30+'2011 inpatient costs'!E30*'2011 population'!E30+'2011 inpatient costs'!F30*'2011 population'!F30+'2011 inpatient costs'!G30*'2011 population'!G30+'2011 inpatient costs'!H30*'2011 population'!H30)/SUM('2011 population'!D30:H30)/ave_inpatient_cost_2011</f>
        <v>0.87332264063513387</v>
      </c>
      <c r="J30" s="13">
        <f>IF(age_sex_only,$O30,'2011 inpatient costs'!J30/ave_inpatient_cost_2011)</f>
        <v>0.34949654161769406</v>
      </c>
      <c r="K30" s="13">
        <f>IF(age_sex_only,$O30,'2011 inpatient costs'!K30/ave_inpatient_cost_2011)</f>
        <v>0.28586977115123047</v>
      </c>
      <c r="L30" s="13">
        <f>IF(age_sex_only,$O30,'2011 inpatient costs'!L30/ave_inpatient_cost_2011)</f>
        <v>0.25343047126388563</v>
      </c>
      <c r="M30" s="13">
        <f>IF(age_sex_only,$O30,'2011 inpatient costs'!M30/ave_inpatient_cost_2011)</f>
        <v>0.26156522109173608</v>
      </c>
      <c r="N30" s="13">
        <f>IF(age_sex_only,$O30,'2011 inpatient costs'!N30/ave_inpatient_cost_2011)</f>
        <v>0.25903040049575976</v>
      </c>
      <c r="O30" s="106">
        <f>('2011 inpatient costs'!J30*'2011 population'!J30+'2011 inpatient costs'!K30*'2011 population'!K30+'2011 inpatient costs'!L30*'2011 population'!L30+'2011 inpatient costs'!M30*'2011 population'!M30+'2011 inpatient costs'!N30*'2011 population'!N30)/SUM('2011 population'!J30:N30)/ave_inpatient_cost_2011</f>
        <v>0.28763259803443875</v>
      </c>
    </row>
    <row r="31" spans="2:15" x14ac:dyDescent="0.25">
      <c r="B31">
        <v>27</v>
      </c>
      <c r="D31" s="13">
        <f>IF(age_sex_only,$I31,'2011 inpatient costs'!D31/ave_inpatient_cost_2011)</f>
        <v>1.1267644371552183</v>
      </c>
      <c r="E31" s="13">
        <f>IF(age_sex_only,$I31,'2011 inpatient costs'!E31/ave_inpatient_cost_2011)</f>
        <v>0.95245775693237189</v>
      </c>
      <c r="F31" s="13">
        <f>IF(age_sex_only,$I31,'2011 inpatient costs'!F31/ave_inpatient_cost_2011)</f>
        <v>0.8545301029962552</v>
      </c>
      <c r="G31" s="13">
        <f>IF(age_sex_only,$I31,'2011 inpatient costs'!G31/ave_inpatient_cost_2011)</f>
        <v>0.82494133436737016</v>
      </c>
      <c r="H31" s="13">
        <f>IF(age_sex_only,$I31,'2011 inpatient costs'!H31/ave_inpatient_cost_2011)</f>
        <v>0.82306807991782038</v>
      </c>
      <c r="I31" s="106">
        <f>('2011 inpatient costs'!D31*'2011 population'!D31+'2011 inpatient costs'!E31*'2011 population'!E31+'2011 inpatient costs'!F31*'2011 population'!F31+'2011 inpatient costs'!G31*'2011 population'!G31+'2011 inpatient costs'!H31*'2011 population'!H31)/SUM('2011 population'!D31:H31)/ave_inpatient_cost_2011</f>
        <v>0.94290803920040245</v>
      </c>
      <c r="J31" s="13">
        <f>IF(age_sex_only,$O31,'2011 inpatient costs'!J31/ave_inpatient_cost_2011)</f>
        <v>0.36638770468517351</v>
      </c>
      <c r="K31" s="13">
        <f>IF(age_sex_only,$O31,'2011 inpatient costs'!K31/ave_inpatient_cost_2011)</f>
        <v>0.30103542400015421</v>
      </c>
      <c r="L31" s="13">
        <f>IF(age_sex_only,$O31,'2011 inpatient costs'!L31/ave_inpatient_cost_2011)</f>
        <v>0.26107236755680635</v>
      </c>
      <c r="M31" s="13">
        <f>IF(age_sex_only,$O31,'2011 inpatient costs'!M31/ave_inpatient_cost_2011)</f>
        <v>0.26561796631823331</v>
      </c>
      <c r="N31" s="13">
        <f>IF(age_sex_only,$O31,'2011 inpatient costs'!N31/ave_inpatient_cost_2011)</f>
        <v>0.27791530776967865</v>
      </c>
      <c r="O31" s="106">
        <f>('2011 inpatient costs'!J31*'2011 population'!J31+'2011 inpatient costs'!K31*'2011 population'!K31+'2011 inpatient costs'!L31*'2011 population'!L31+'2011 inpatient costs'!M31*'2011 population'!M31+'2011 inpatient costs'!N31*'2011 population'!N31)/SUM('2011 population'!J31:N31)/ave_inpatient_cost_2011</f>
        <v>0.30040700211859167</v>
      </c>
    </row>
    <row r="32" spans="2:15" x14ac:dyDescent="0.25">
      <c r="B32">
        <v>28</v>
      </c>
      <c r="D32" s="13">
        <f>IF(age_sex_only,$I32,'2011 inpatient costs'!D32/ave_inpatient_cost_2011)</f>
        <v>1.1560564102109574</v>
      </c>
      <c r="E32" s="13">
        <f>IF(age_sex_only,$I32,'2011 inpatient costs'!E32/ave_inpatient_cost_2011)</f>
        <v>0.9955737931422165</v>
      </c>
      <c r="F32" s="13">
        <f>IF(age_sex_only,$I32,'2011 inpatient costs'!F32/ave_inpatient_cost_2011)</f>
        <v>0.9259822625155596</v>
      </c>
      <c r="G32" s="13">
        <f>IF(age_sex_only,$I32,'2011 inpatient costs'!G32/ave_inpatient_cost_2011)</f>
        <v>0.92610817682228197</v>
      </c>
      <c r="H32" s="13">
        <f>IF(age_sex_only,$I32,'2011 inpatient costs'!H32/ave_inpatient_cost_2011)</f>
        <v>0.89539634397193668</v>
      </c>
      <c r="I32" s="106">
        <f>('2011 inpatient costs'!D32*'2011 population'!D32+'2011 inpatient costs'!E32*'2011 population'!E32+'2011 inpatient costs'!F32*'2011 population'!F32+'2011 inpatient costs'!G32*'2011 population'!G32+'2011 inpatient costs'!H32*'2011 population'!H32)/SUM('2011 population'!D32:H32)/ave_inpatient_cost_2011</f>
        <v>1.0005334407727513</v>
      </c>
      <c r="J32" s="13">
        <f>IF(age_sex_only,$O32,'2011 inpatient costs'!J32/ave_inpatient_cost_2011)</f>
        <v>0.37747740376365141</v>
      </c>
      <c r="K32" s="13">
        <f>IF(age_sex_only,$O32,'2011 inpatient costs'!K32/ave_inpatient_cost_2011)</f>
        <v>0.33081228507438909</v>
      </c>
      <c r="L32" s="13">
        <f>IF(age_sex_only,$O32,'2011 inpatient costs'!L32/ave_inpatient_cost_2011)</f>
        <v>0.28067920373706201</v>
      </c>
      <c r="M32" s="13">
        <f>IF(age_sex_only,$O32,'2011 inpatient costs'!M32/ave_inpatient_cost_2011)</f>
        <v>0.26194808379674056</v>
      </c>
      <c r="N32" s="13">
        <f>IF(age_sex_only,$O32,'2011 inpatient costs'!N32/ave_inpatient_cost_2011)</f>
        <v>0.25432931335086939</v>
      </c>
      <c r="O32" s="106">
        <f>('2011 inpatient costs'!J32*'2011 population'!J32+'2011 inpatient costs'!K32*'2011 population'!K32+'2011 inpatient costs'!L32*'2011 population'!L32+'2011 inpatient costs'!M32*'2011 population'!M32+'2011 inpatient costs'!N32*'2011 population'!N32)/SUM('2011 population'!J32:N32)/ave_inpatient_cost_2011</f>
        <v>0.31053276368159577</v>
      </c>
    </row>
    <row r="33" spans="2:15" x14ac:dyDescent="0.25">
      <c r="B33">
        <v>29</v>
      </c>
      <c r="D33" s="13">
        <f>IF(age_sex_only,$I33,'2011 inpatient costs'!D33/ave_inpatient_cost_2011)</f>
        <v>1.2165993527981278</v>
      </c>
      <c r="E33" s="13">
        <f>IF(age_sex_only,$I33,'2011 inpatient costs'!E33/ave_inpatient_cost_2011)</f>
        <v>1.0285020660145339</v>
      </c>
      <c r="F33" s="13">
        <f>IF(age_sex_only,$I33,'2011 inpatient costs'!F33/ave_inpatient_cost_2011)</f>
        <v>0.98677637428241838</v>
      </c>
      <c r="G33" s="13">
        <f>IF(age_sex_only,$I33,'2011 inpatient costs'!G33/ave_inpatient_cost_2011)</f>
        <v>0.9912312921908476</v>
      </c>
      <c r="H33" s="13">
        <f>IF(age_sex_only,$I33,'2011 inpatient costs'!H33/ave_inpatient_cost_2011)</f>
        <v>0.96672367964636829</v>
      </c>
      <c r="I33" s="106">
        <f>('2011 inpatient costs'!D33*'2011 population'!D33+'2011 inpatient costs'!E33*'2011 population'!E33+'2011 inpatient costs'!F33*'2011 population'!F33+'2011 inpatient costs'!G33*'2011 population'!G33+'2011 inpatient costs'!H33*'2011 population'!H33)/SUM('2011 population'!D33:H33)/ave_inpatient_cost_2011</f>
        <v>1.0544401753174104</v>
      </c>
      <c r="J33" s="13">
        <f>IF(age_sex_only,$O33,'2011 inpatient costs'!J33/ave_inpatient_cost_2011)</f>
        <v>0.41182564754830758</v>
      </c>
      <c r="K33" s="13">
        <f>IF(age_sex_only,$O33,'2011 inpatient costs'!K33/ave_inpatient_cost_2011)</f>
        <v>0.34251189023105483</v>
      </c>
      <c r="L33" s="13">
        <f>IF(age_sex_only,$O33,'2011 inpatient costs'!L33/ave_inpatient_cost_2011)</f>
        <v>0.30011711453255602</v>
      </c>
      <c r="M33" s="13">
        <f>IF(age_sex_only,$O33,'2011 inpatient costs'!M33/ave_inpatient_cost_2011)</f>
        <v>0.28103339835023194</v>
      </c>
      <c r="N33" s="13">
        <f>IF(age_sex_only,$O33,'2011 inpatient costs'!N33/ave_inpatient_cost_2011)</f>
        <v>0.26340246566200454</v>
      </c>
      <c r="O33" s="106">
        <f>('2011 inpatient costs'!J33*'2011 population'!J33+'2011 inpatient costs'!K33*'2011 population'!K33+'2011 inpatient costs'!L33*'2011 population'!L33+'2011 inpatient costs'!M33*'2011 population'!M33+'2011 inpatient costs'!N33*'2011 population'!N33)/SUM('2011 population'!J33:N33)/ave_inpatient_cost_2011</f>
        <v>0.32949070720583018</v>
      </c>
    </row>
    <row r="34" spans="2:15" x14ac:dyDescent="0.25">
      <c r="B34">
        <v>30</v>
      </c>
      <c r="D34" s="13">
        <f>IF(age_sex_only,$I34,'2011 inpatient costs'!D34/ave_inpatient_cost_2011)</f>
        <v>1.1793845776657423</v>
      </c>
      <c r="E34" s="13">
        <f>IF(age_sex_only,$I34,'2011 inpatient costs'!E34/ave_inpatient_cost_2011)</f>
        <v>1.0443815982071796</v>
      </c>
      <c r="F34" s="13">
        <f>IF(age_sex_only,$I34,'2011 inpatient costs'!F34/ave_inpatient_cost_2011)</f>
        <v>1.0233597319759786</v>
      </c>
      <c r="G34" s="13">
        <f>IF(age_sex_only,$I34,'2011 inpatient costs'!G34/ave_inpatient_cost_2011)</f>
        <v>0.99598304353985823</v>
      </c>
      <c r="H34" s="13">
        <f>IF(age_sex_only,$I34,'2011 inpatient costs'!H34/ave_inpatient_cost_2011)</f>
        <v>0.99934526786731837</v>
      </c>
      <c r="I34" s="106">
        <f>('2011 inpatient costs'!D34*'2011 population'!D34+'2011 inpatient costs'!E34*'2011 population'!E34+'2011 inpatient costs'!F34*'2011 population'!F34+'2011 inpatient costs'!G34*'2011 population'!G34+'2011 inpatient costs'!H34*'2011 population'!H34)/SUM('2011 population'!D34:H34)/ave_inpatient_cost_2011</f>
        <v>1.0589505487047328</v>
      </c>
      <c r="J34" s="13">
        <f>IF(age_sex_only,$O34,'2011 inpatient costs'!J34/ave_inpatient_cost_2011)</f>
        <v>0.44459877929816777</v>
      </c>
      <c r="K34" s="13">
        <f>IF(age_sex_only,$O34,'2011 inpatient costs'!K34/ave_inpatient_cost_2011)</f>
        <v>0.32776949253769599</v>
      </c>
      <c r="L34" s="13">
        <f>IF(age_sex_only,$O34,'2011 inpatient costs'!L34/ave_inpatient_cost_2011)</f>
        <v>0.29645681048487282</v>
      </c>
      <c r="M34" s="13">
        <f>IF(age_sex_only,$O34,'2011 inpatient costs'!M34/ave_inpatient_cost_2011)</f>
        <v>0.290252126030006</v>
      </c>
      <c r="N34" s="13">
        <f>IF(age_sex_only,$O34,'2011 inpatient costs'!N34/ave_inpatient_cost_2011)</f>
        <v>0.26151240755656907</v>
      </c>
      <c r="O34" s="106">
        <f>('2011 inpatient costs'!J34*'2011 population'!J34+'2011 inpatient costs'!K34*'2011 population'!K34+'2011 inpatient costs'!L34*'2011 population'!L34+'2011 inpatient costs'!M34*'2011 population'!M34+'2011 inpatient costs'!N34*'2011 population'!N34)/SUM('2011 population'!J34:N34)/ave_inpatient_cost_2011</f>
        <v>0.33365324266147323</v>
      </c>
    </row>
    <row r="35" spans="2:15" x14ac:dyDescent="0.25">
      <c r="B35">
        <v>31</v>
      </c>
      <c r="D35" s="13">
        <f>IF(age_sex_only,$I35,'2011 inpatient costs'!D35/ave_inpatient_cost_2011)</f>
        <v>1.1685169943239486</v>
      </c>
      <c r="E35" s="13">
        <f>IF(age_sex_only,$I35,'2011 inpatient costs'!E35/ave_inpatient_cost_2011)</f>
        <v>1.0866230981703302</v>
      </c>
      <c r="F35" s="13">
        <f>IF(age_sex_only,$I35,'2011 inpatient costs'!F35/ave_inpatient_cost_2011)</f>
        <v>1.0764805749736819</v>
      </c>
      <c r="G35" s="13">
        <f>IF(age_sex_only,$I35,'2011 inpatient costs'!G35/ave_inpatient_cost_2011)</f>
        <v>1.0665409756094462</v>
      </c>
      <c r="H35" s="13">
        <f>IF(age_sex_only,$I35,'2011 inpatient costs'!H35/ave_inpatient_cost_2011)</f>
        <v>1.1181144346467038</v>
      </c>
      <c r="I35" s="106">
        <f>('2011 inpatient costs'!D35*'2011 population'!D35+'2011 inpatient costs'!E35*'2011 population'!E35+'2011 inpatient costs'!F35*'2011 population'!F35+'2011 inpatient costs'!G35*'2011 population'!G35+'2011 inpatient costs'!H35*'2011 population'!H35)/SUM('2011 population'!D35:H35)/ave_inpatient_cost_2011</f>
        <v>1.1056776324393724</v>
      </c>
      <c r="J35" s="13">
        <f>IF(age_sex_only,$O35,'2011 inpatient costs'!J35/ave_inpatient_cost_2011)</f>
        <v>0.46004746530151802</v>
      </c>
      <c r="K35" s="13">
        <f>IF(age_sex_only,$O35,'2011 inpatient costs'!K35/ave_inpatient_cost_2011)</f>
        <v>0.35739751178206242</v>
      </c>
      <c r="L35" s="13">
        <f>IF(age_sex_only,$O35,'2011 inpatient costs'!L35/ave_inpatient_cost_2011)</f>
        <v>0.30336567147510585</v>
      </c>
      <c r="M35" s="13">
        <f>IF(age_sex_only,$O35,'2011 inpatient costs'!M35/ave_inpatient_cost_2011)</f>
        <v>0.30585471915601076</v>
      </c>
      <c r="N35" s="13">
        <f>IF(age_sex_only,$O35,'2011 inpatient costs'!N35/ave_inpatient_cost_2011)</f>
        <v>0.26636926101701847</v>
      </c>
      <c r="O35" s="106">
        <f>('2011 inpatient costs'!J35*'2011 population'!J35+'2011 inpatient costs'!K35*'2011 population'!K35+'2011 inpatient costs'!L35*'2011 population'!L35+'2011 inpatient costs'!M35*'2011 population'!M35+'2011 inpatient costs'!N35*'2011 population'!N35)/SUM('2011 population'!J35:N35)/ave_inpatient_cost_2011</f>
        <v>0.34835806523301316</v>
      </c>
    </row>
    <row r="36" spans="2:15" x14ac:dyDescent="0.25">
      <c r="B36">
        <v>32</v>
      </c>
      <c r="D36" s="13">
        <f>IF(age_sex_only,$I36,'2011 inpatient costs'!D36/ave_inpatient_cost_2011)</f>
        <v>1.2372880154513795</v>
      </c>
      <c r="E36" s="13">
        <f>IF(age_sex_only,$I36,'2011 inpatient costs'!E36/ave_inpatient_cost_2011)</f>
        <v>1.1205807800512519</v>
      </c>
      <c r="F36" s="13">
        <f>IF(age_sex_only,$I36,'2011 inpatient costs'!F36/ave_inpatient_cost_2011)</f>
        <v>1.1051165665660085</v>
      </c>
      <c r="G36" s="13">
        <f>IF(age_sex_only,$I36,'2011 inpatient costs'!G36/ave_inpatient_cost_2011)</f>
        <v>1.0960333673466005</v>
      </c>
      <c r="H36" s="13">
        <f>IF(age_sex_only,$I36,'2011 inpatient costs'!H36/ave_inpatient_cost_2011)</f>
        <v>1.1160069733233309</v>
      </c>
      <c r="I36" s="106">
        <f>('2011 inpatient costs'!D36*'2011 population'!D36+'2011 inpatient costs'!E36*'2011 population'!E36+'2011 inpatient costs'!F36*'2011 population'!F36+'2011 inpatient costs'!G36*'2011 population'!G36+'2011 inpatient costs'!H36*'2011 population'!H36)/SUM('2011 population'!D36:H36)/ave_inpatient_cost_2011</f>
        <v>1.1390547486665632</v>
      </c>
      <c r="J36" s="13">
        <f>IF(age_sex_only,$O36,'2011 inpatient costs'!J36/ave_inpatient_cost_2011)</f>
        <v>0.50400076455049292</v>
      </c>
      <c r="K36" s="13">
        <f>IF(age_sex_only,$O36,'2011 inpatient costs'!K36/ave_inpatient_cost_2011)</f>
        <v>0.36262314571280235</v>
      </c>
      <c r="L36" s="13">
        <f>IF(age_sex_only,$O36,'2011 inpatient costs'!L36/ave_inpatient_cost_2011)</f>
        <v>0.34525839546285819</v>
      </c>
      <c r="M36" s="13">
        <f>IF(age_sex_only,$O36,'2011 inpatient costs'!M36/ave_inpatient_cost_2011)</f>
        <v>0.3016138857078034</v>
      </c>
      <c r="N36" s="13">
        <f>IF(age_sex_only,$O36,'2011 inpatient costs'!N36/ave_inpatient_cost_2011)</f>
        <v>0.28997309327910586</v>
      </c>
      <c r="O36" s="106">
        <f>('2011 inpatient costs'!J36*'2011 population'!J36+'2011 inpatient costs'!K36*'2011 population'!K36+'2011 inpatient costs'!L36*'2011 population'!L36+'2011 inpatient costs'!M36*'2011 population'!M36+'2011 inpatient costs'!N36*'2011 population'!N36)/SUM('2011 population'!J36:N36)/ave_inpatient_cost_2011</f>
        <v>0.36942277678123414</v>
      </c>
    </row>
    <row r="37" spans="2:15" x14ac:dyDescent="0.25">
      <c r="B37">
        <v>33</v>
      </c>
      <c r="D37" s="13">
        <f>IF(age_sex_only,$I37,'2011 inpatient costs'!D37/ave_inpatient_cost_2011)</f>
        <v>1.2429403877229792</v>
      </c>
      <c r="E37" s="13">
        <f>IF(age_sex_only,$I37,'2011 inpatient costs'!E37/ave_inpatient_cost_2011)</f>
        <v>1.1070612320146578</v>
      </c>
      <c r="F37" s="13">
        <f>IF(age_sex_only,$I37,'2011 inpatient costs'!F37/ave_inpatient_cost_2011)</f>
        <v>1.0650850741127689</v>
      </c>
      <c r="G37" s="13">
        <f>IF(age_sex_only,$I37,'2011 inpatient costs'!G37/ave_inpatient_cost_2011)</f>
        <v>1.0917004416014593</v>
      </c>
      <c r="H37" s="13">
        <f>IF(age_sex_only,$I37,'2011 inpatient costs'!H37/ave_inpatient_cost_2011)</f>
        <v>1.0835424299620635</v>
      </c>
      <c r="I37" s="106">
        <f>('2011 inpatient costs'!D37*'2011 population'!D37+'2011 inpatient costs'!E37*'2011 population'!E37+'2011 inpatient costs'!F37*'2011 population'!F37+'2011 inpatient costs'!G37*'2011 population'!G37+'2011 inpatient costs'!H37*'2011 population'!H37)/SUM('2011 population'!D37:H37)/ave_inpatient_cost_2011</f>
        <v>1.1219137309191485</v>
      </c>
      <c r="J37" s="13">
        <f>IF(age_sex_only,$O37,'2011 inpatient costs'!J37/ave_inpatient_cost_2011)</f>
        <v>0.52882018404987186</v>
      </c>
      <c r="K37" s="13">
        <f>IF(age_sex_only,$O37,'2011 inpatient costs'!K37/ave_inpatient_cost_2011)</f>
        <v>0.40553338854627147</v>
      </c>
      <c r="L37" s="13">
        <f>IF(age_sex_only,$O37,'2011 inpatient costs'!L37/ave_inpatient_cost_2011)</f>
        <v>0.35938099791489936</v>
      </c>
      <c r="M37" s="13">
        <f>IF(age_sex_only,$O37,'2011 inpatient costs'!M37/ave_inpatient_cost_2011)</f>
        <v>0.31177924724516476</v>
      </c>
      <c r="N37" s="13">
        <f>IF(age_sex_only,$O37,'2011 inpatient costs'!N37/ave_inpatient_cost_2011)</f>
        <v>0.28372471755267636</v>
      </c>
      <c r="O37" s="106">
        <f>('2011 inpatient costs'!J37*'2011 population'!J37+'2011 inpatient costs'!K37*'2011 population'!K37+'2011 inpatient costs'!L37*'2011 population'!L37+'2011 inpatient costs'!M37*'2011 population'!M37+'2011 inpatient costs'!N37*'2011 population'!N37)/SUM('2011 population'!J37:N37)/ave_inpatient_cost_2011</f>
        <v>0.38769168264812509</v>
      </c>
    </row>
    <row r="38" spans="2:15" x14ac:dyDescent="0.25">
      <c r="B38">
        <v>34</v>
      </c>
      <c r="D38" s="13">
        <f>IF(age_sex_only,$I38,'2011 inpatient costs'!D38/ave_inpatient_cost_2011)</f>
        <v>1.1350503471579465</v>
      </c>
      <c r="E38" s="13">
        <f>IF(age_sex_only,$I38,'2011 inpatient costs'!E38/ave_inpatient_cost_2011)</f>
        <v>1.0427744021519731</v>
      </c>
      <c r="F38" s="13">
        <f>IF(age_sex_only,$I38,'2011 inpatient costs'!F38/ave_inpatient_cost_2011)</f>
        <v>0.99409705674281035</v>
      </c>
      <c r="G38" s="13">
        <f>IF(age_sex_only,$I38,'2011 inpatient costs'!G38/ave_inpatient_cost_2011)</f>
        <v>0.97268481059575762</v>
      </c>
      <c r="H38" s="13">
        <f>IF(age_sex_only,$I38,'2011 inpatient costs'!H38/ave_inpatient_cost_2011)</f>
        <v>1.010354763088545</v>
      </c>
      <c r="I38" s="106">
        <f>('2011 inpatient costs'!D38*'2011 population'!D38+'2011 inpatient costs'!E38*'2011 population'!E38+'2011 inpatient costs'!F38*'2011 population'!F38+'2011 inpatient costs'!G38*'2011 population'!G38+'2011 inpatient costs'!H38*'2011 population'!H38)/SUM('2011 population'!D38:H38)/ave_inpatient_cost_2011</f>
        <v>1.0339341419069332</v>
      </c>
      <c r="J38" s="13">
        <f>IF(age_sex_only,$O38,'2011 inpatient costs'!J38/ave_inpatient_cost_2011)</f>
        <v>0.524510583031777</v>
      </c>
      <c r="K38" s="13">
        <f>IF(age_sex_only,$O38,'2011 inpatient costs'!K38/ave_inpatient_cost_2011)</f>
        <v>0.3909675651349892</v>
      </c>
      <c r="L38" s="13">
        <f>IF(age_sex_only,$O38,'2011 inpatient costs'!L38/ave_inpatient_cost_2011)</f>
        <v>0.32884576058898785</v>
      </c>
      <c r="M38" s="13">
        <f>IF(age_sex_only,$O38,'2011 inpatient costs'!M38/ave_inpatient_cost_2011)</f>
        <v>0.31582682588442396</v>
      </c>
      <c r="N38" s="13">
        <f>IF(age_sex_only,$O38,'2011 inpatient costs'!N38/ave_inpatient_cost_2011)</f>
        <v>0.26233334358786692</v>
      </c>
      <c r="O38" s="106">
        <f>('2011 inpatient costs'!J38*'2011 population'!J38+'2011 inpatient costs'!K38*'2011 population'!K38+'2011 inpatient costs'!L38*'2011 population'!L38+'2011 inpatient costs'!M38*'2011 population'!M38+'2011 inpatient costs'!N38*'2011 population'!N38)/SUM('2011 population'!J38:N38)/ave_inpatient_cost_2011</f>
        <v>0.37259158790436514</v>
      </c>
    </row>
    <row r="39" spans="2:15" x14ac:dyDescent="0.25">
      <c r="B39">
        <v>35</v>
      </c>
      <c r="D39" s="13">
        <f>IF(age_sex_only,$I39,'2011 inpatient costs'!D39/ave_inpatient_cost_2011)</f>
        <v>1.0879602281601453</v>
      </c>
      <c r="E39" s="13">
        <f>IF(age_sex_only,$I39,'2011 inpatient costs'!E39/ave_inpatient_cost_2011)</f>
        <v>1.0178303506749147</v>
      </c>
      <c r="F39" s="13">
        <f>IF(age_sex_only,$I39,'2011 inpatient costs'!F39/ave_inpatient_cost_2011)</f>
        <v>0.92426036162886227</v>
      </c>
      <c r="G39" s="13">
        <f>IF(age_sex_only,$I39,'2011 inpatient costs'!G39/ave_inpatient_cost_2011)</f>
        <v>0.94474014092726732</v>
      </c>
      <c r="H39" s="13">
        <f>IF(age_sex_only,$I39,'2011 inpatient costs'!H39/ave_inpatient_cost_2011)</f>
        <v>0.9339482157782012</v>
      </c>
      <c r="I39" s="106">
        <f>('2011 inpatient costs'!D39*'2011 population'!D39+'2011 inpatient costs'!E39*'2011 population'!E39+'2011 inpatient costs'!F39*'2011 population'!F39+'2011 inpatient costs'!G39*'2011 population'!G39+'2011 inpatient costs'!H39*'2011 population'!H39)/SUM('2011 population'!D39:H39)/ave_inpatient_cost_2011</f>
        <v>0.98462127023048196</v>
      </c>
      <c r="J39" s="13">
        <f>IF(age_sex_only,$O39,'2011 inpatient costs'!J39/ave_inpatient_cost_2011)</f>
        <v>0.53212056174217204</v>
      </c>
      <c r="K39" s="13">
        <f>IF(age_sex_only,$O39,'2011 inpatient costs'!K39/ave_inpatient_cost_2011)</f>
        <v>0.3979491397445073</v>
      </c>
      <c r="L39" s="13">
        <f>IF(age_sex_only,$O39,'2011 inpatient costs'!L39/ave_inpatient_cost_2011)</f>
        <v>0.33749275481217272</v>
      </c>
      <c r="M39" s="13">
        <f>IF(age_sex_only,$O39,'2011 inpatient costs'!M39/ave_inpatient_cost_2011)</f>
        <v>0.29579234813690181</v>
      </c>
      <c r="N39" s="13">
        <f>IF(age_sex_only,$O39,'2011 inpatient costs'!N39/ave_inpatient_cost_2011)</f>
        <v>0.25505917108889004</v>
      </c>
      <c r="O39" s="106">
        <f>('2011 inpatient costs'!J39*'2011 population'!J39+'2011 inpatient costs'!K39*'2011 population'!K39+'2011 inpatient costs'!L39*'2011 population'!L39+'2011 inpatient costs'!M39*'2011 population'!M39+'2011 inpatient costs'!N39*'2011 population'!N39)/SUM('2011 population'!J39:N39)/ave_inpatient_cost_2011</f>
        <v>0.37116199504756997</v>
      </c>
    </row>
    <row r="40" spans="2:15" x14ac:dyDescent="0.25">
      <c r="B40">
        <v>36</v>
      </c>
      <c r="D40" s="13">
        <f>IF(age_sex_only,$I40,'2011 inpatient costs'!D40/ave_inpatient_cost_2011)</f>
        <v>1.0726945409065949</v>
      </c>
      <c r="E40" s="13">
        <f>IF(age_sex_only,$I40,'2011 inpatient costs'!E40/ave_inpatient_cost_2011)</f>
        <v>0.95892662372030391</v>
      </c>
      <c r="F40" s="13">
        <f>IF(age_sex_only,$I40,'2011 inpatient costs'!F40/ave_inpatient_cost_2011)</f>
        <v>0.90593648969530893</v>
      </c>
      <c r="G40" s="13">
        <f>IF(age_sex_only,$I40,'2011 inpatient costs'!G40/ave_inpatient_cost_2011)</f>
        <v>0.85380089282352389</v>
      </c>
      <c r="H40" s="13">
        <f>IF(age_sex_only,$I40,'2011 inpatient costs'!H40/ave_inpatient_cost_2011)</f>
        <v>0.8605725340173912</v>
      </c>
      <c r="I40" s="106">
        <f>('2011 inpatient costs'!D40*'2011 population'!D40+'2011 inpatient costs'!E40*'2011 population'!E40+'2011 inpatient costs'!F40*'2011 population'!F40+'2011 inpatient costs'!G40*'2011 population'!G40+'2011 inpatient costs'!H40*'2011 population'!H40)/SUM('2011 population'!D40:H40)/ave_inpatient_cost_2011</f>
        <v>0.93227614547992721</v>
      </c>
      <c r="J40" s="13">
        <f>IF(age_sex_only,$O40,'2011 inpatient costs'!J40/ave_inpatient_cost_2011)</f>
        <v>0.5471897400364214</v>
      </c>
      <c r="K40" s="13">
        <f>IF(age_sex_only,$O40,'2011 inpatient costs'!K40/ave_inpatient_cost_2011)</f>
        <v>0.39711364064787857</v>
      </c>
      <c r="L40" s="13">
        <f>IF(age_sex_only,$O40,'2011 inpatient costs'!L40/ave_inpatient_cost_2011)</f>
        <v>0.3421874369431776</v>
      </c>
      <c r="M40" s="13">
        <f>IF(age_sex_only,$O40,'2011 inpatient costs'!M40/ave_inpatient_cost_2011)</f>
        <v>0.30735700232534646</v>
      </c>
      <c r="N40" s="13">
        <f>IF(age_sex_only,$O40,'2011 inpatient costs'!N40/ave_inpatient_cost_2011)</f>
        <v>0.27699195394758486</v>
      </c>
      <c r="O40" s="106">
        <f>('2011 inpatient costs'!J40*'2011 population'!J40+'2011 inpatient costs'!K40*'2011 population'!K40+'2011 inpatient costs'!L40*'2011 population'!L40+'2011 inpatient costs'!M40*'2011 population'!M40+'2011 inpatient costs'!N40*'2011 population'!N40)/SUM('2011 population'!J40:N40)/ave_inpatient_cost_2011</f>
        <v>0.37899464542037153</v>
      </c>
    </row>
    <row r="41" spans="2:15" x14ac:dyDescent="0.25">
      <c r="B41">
        <v>37</v>
      </c>
      <c r="D41" s="13">
        <f>IF(age_sex_only,$I41,'2011 inpatient costs'!D41/ave_inpatient_cost_2011)</f>
        <v>1.0137900462979659</v>
      </c>
      <c r="E41" s="13">
        <f>IF(age_sex_only,$I41,'2011 inpatient costs'!E41/ave_inpatient_cost_2011)</f>
        <v>0.91646871184137901</v>
      </c>
      <c r="F41" s="13">
        <f>IF(age_sex_only,$I41,'2011 inpatient costs'!F41/ave_inpatient_cost_2011)</f>
        <v>0.83597530890003235</v>
      </c>
      <c r="G41" s="13">
        <f>IF(age_sex_only,$I41,'2011 inpatient costs'!G41/ave_inpatient_cost_2011)</f>
        <v>0.80137219318517705</v>
      </c>
      <c r="H41" s="13">
        <f>IF(age_sex_only,$I41,'2011 inpatient costs'!H41/ave_inpatient_cost_2011)</f>
        <v>0.79679696915977349</v>
      </c>
      <c r="I41" s="106">
        <f>('2011 inpatient costs'!D41*'2011 population'!D41+'2011 inpatient costs'!E41*'2011 population'!E41+'2011 inpatient costs'!F41*'2011 population'!F41+'2011 inpatient costs'!G41*'2011 population'!G41+'2011 inpatient costs'!H41*'2011 population'!H41)/SUM('2011 population'!D41:H41)/ave_inpatient_cost_2011</f>
        <v>0.8731324063802316</v>
      </c>
      <c r="J41" s="13">
        <f>IF(age_sex_only,$O41,'2011 inpatient costs'!J41/ave_inpatient_cost_2011)</f>
        <v>0.58736464236977715</v>
      </c>
      <c r="K41" s="13">
        <f>IF(age_sex_only,$O41,'2011 inpatient costs'!K41/ave_inpatient_cost_2011)</f>
        <v>0.43535121572104424</v>
      </c>
      <c r="L41" s="13">
        <f>IF(age_sex_only,$O41,'2011 inpatient costs'!L41/ave_inpatient_cost_2011)</f>
        <v>0.36554674257894521</v>
      </c>
      <c r="M41" s="13">
        <f>IF(age_sex_only,$O41,'2011 inpatient costs'!M41/ave_inpatient_cost_2011)</f>
        <v>0.32182357330889882</v>
      </c>
      <c r="N41" s="13">
        <f>IF(age_sex_only,$O41,'2011 inpatient costs'!N41/ave_inpatient_cost_2011)</f>
        <v>0.29705293064745963</v>
      </c>
      <c r="O41" s="106">
        <f>('2011 inpatient costs'!J41*'2011 population'!J41+'2011 inpatient costs'!K41*'2011 population'!K41+'2011 inpatient costs'!L41*'2011 population'!L41+'2011 inpatient costs'!M41*'2011 population'!M41+'2011 inpatient costs'!N41*'2011 population'!N41)/SUM('2011 population'!J41:N41)/ave_inpatient_cost_2011</f>
        <v>0.40426635746466583</v>
      </c>
    </row>
    <row r="42" spans="2:15" x14ac:dyDescent="0.25">
      <c r="B42">
        <v>38</v>
      </c>
      <c r="D42" s="13">
        <f>IF(age_sex_only,$I42,'2011 inpatient costs'!D42/ave_inpatient_cost_2011)</f>
        <v>0.97406172922915935</v>
      </c>
      <c r="E42" s="13">
        <f>IF(age_sex_only,$I42,'2011 inpatient costs'!E42/ave_inpatient_cost_2011)</f>
        <v>0.85618258361709598</v>
      </c>
      <c r="F42" s="13">
        <f>IF(age_sex_only,$I42,'2011 inpatient costs'!F42/ave_inpatient_cost_2011)</f>
        <v>0.75353626071755442</v>
      </c>
      <c r="G42" s="13">
        <f>IF(age_sex_only,$I42,'2011 inpatient costs'!G42/ave_inpatient_cost_2011)</f>
        <v>0.72569390437674852</v>
      </c>
      <c r="H42" s="13">
        <f>IF(age_sex_only,$I42,'2011 inpatient costs'!H42/ave_inpatient_cost_2011)</f>
        <v>0.68372533031319571</v>
      </c>
      <c r="I42" s="106">
        <f>('2011 inpatient costs'!D42*'2011 population'!D42+'2011 inpatient costs'!E42*'2011 population'!E42+'2011 inpatient costs'!F42*'2011 population'!F42+'2011 inpatient costs'!G42*'2011 population'!G42+'2011 inpatient costs'!H42*'2011 population'!H42)/SUM('2011 population'!D42:H42)/ave_inpatient_cost_2011</f>
        <v>0.79728128806499854</v>
      </c>
      <c r="J42" s="13">
        <f>IF(age_sex_only,$O42,'2011 inpatient costs'!J42/ave_inpatient_cost_2011)</f>
        <v>0.61267092297729431</v>
      </c>
      <c r="K42" s="13">
        <f>IF(age_sex_only,$O42,'2011 inpatient costs'!K42/ave_inpatient_cost_2011)</f>
        <v>0.43546859930086657</v>
      </c>
      <c r="L42" s="13">
        <f>IF(age_sex_only,$O42,'2011 inpatient costs'!L42/ave_inpatient_cost_2011)</f>
        <v>0.37811505508735826</v>
      </c>
      <c r="M42" s="13">
        <f>IF(age_sex_only,$O42,'2011 inpatient costs'!M42/ave_inpatient_cost_2011)</f>
        <v>0.32598462441714798</v>
      </c>
      <c r="N42" s="13">
        <f>IF(age_sex_only,$O42,'2011 inpatient costs'!N42/ave_inpatient_cost_2011)</f>
        <v>0.28888703594677806</v>
      </c>
      <c r="O42" s="106">
        <f>('2011 inpatient costs'!J42*'2011 population'!J42+'2011 inpatient costs'!K42*'2011 population'!K42+'2011 inpatient costs'!L42*'2011 population'!L42+'2011 inpatient costs'!M42*'2011 population'!M42+'2011 inpatient costs'!N42*'2011 population'!N42)/SUM('2011 population'!J42:N42)/ave_inpatient_cost_2011</f>
        <v>0.40928409714179326</v>
      </c>
    </row>
    <row r="43" spans="2:15" x14ac:dyDescent="0.25">
      <c r="B43">
        <v>39</v>
      </c>
      <c r="D43" s="13">
        <f>IF(age_sex_only,$I43,'2011 inpatient costs'!D43/ave_inpatient_cost_2011)</f>
        <v>0.90186507153757756</v>
      </c>
      <c r="E43" s="13">
        <f>IF(age_sex_only,$I43,'2011 inpatient costs'!E43/ave_inpatient_cost_2011)</f>
        <v>0.7794024561806937</v>
      </c>
      <c r="F43" s="13">
        <f>IF(age_sex_only,$I43,'2011 inpatient costs'!F43/ave_inpatient_cost_2011)</f>
        <v>0.70564133146333086</v>
      </c>
      <c r="G43" s="13">
        <f>IF(age_sex_only,$I43,'2011 inpatient costs'!G43/ave_inpatient_cost_2011)</f>
        <v>0.65240906884344663</v>
      </c>
      <c r="H43" s="13">
        <f>IF(age_sex_only,$I43,'2011 inpatient costs'!H43/ave_inpatient_cost_2011)</f>
        <v>0.61247523274699833</v>
      </c>
      <c r="I43" s="106">
        <f>('2011 inpatient costs'!D43*'2011 population'!D43+'2011 inpatient costs'!E43*'2011 population'!E43+'2011 inpatient costs'!F43*'2011 population'!F43+'2011 inpatient costs'!G43*'2011 population'!G43+'2011 inpatient costs'!H43*'2011 population'!H43)/SUM('2011 population'!D43:H43)/ave_inpatient_cost_2011</f>
        <v>0.72805328286822535</v>
      </c>
      <c r="J43" s="13">
        <f>IF(age_sex_only,$O43,'2011 inpatient costs'!J43/ave_inpatient_cost_2011)</f>
        <v>0.63301321675517341</v>
      </c>
      <c r="K43" s="13">
        <f>IF(age_sex_only,$O43,'2011 inpatient costs'!K43/ave_inpatient_cost_2011)</f>
        <v>0.46250736593728414</v>
      </c>
      <c r="L43" s="13">
        <f>IF(age_sex_only,$O43,'2011 inpatient costs'!L43/ave_inpatient_cost_2011)</f>
        <v>0.39992166327086298</v>
      </c>
      <c r="M43" s="13">
        <f>IF(age_sex_only,$O43,'2011 inpatient costs'!M43/ave_inpatient_cost_2011)</f>
        <v>0.32882383221231509</v>
      </c>
      <c r="N43" s="13">
        <f>IF(age_sex_only,$O43,'2011 inpatient costs'!N43/ave_inpatient_cost_2011)</f>
        <v>0.30425149143334806</v>
      </c>
      <c r="O43" s="106">
        <f>('2011 inpatient costs'!J43*'2011 population'!J43+'2011 inpatient costs'!K43*'2011 population'!K43+'2011 inpatient costs'!L43*'2011 population'!L43+'2011 inpatient costs'!M43*'2011 population'!M43+'2011 inpatient costs'!N43*'2011 population'!N43)/SUM('2011 population'!J43:N43)/ave_inpatient_cost_2011</f>
        <v>0.42456889602574044</v>
      </c>
    </row>
    <row r="44" spans="2:15" x14ac:dyDescent="0.25">
      <c r="B44">
        <v>40</v>
      </c>
      <c r="D44" s="13">
        <f>IF(age_sex_only,$I44,'2011 inpatient costs'!D44/ave_inpatient_cost_2011)</f>
        <v>0.86422160493760047</v>
      </c>
      <c r="E44" s="13">
        <f>IF(age_sex_only,$I44,'2011 inpatient costs'!E44/ave_inpatient_cost_2011)</f>
        <v>0.76469098973000083</v>
      </c>
      <c r="F44" s="13">
        <f>IF(age_sex_only,$I44,'2011 inpatient costs'!F44/ave_inpatient_cost_2011)</f>
        <v>0.70375221795089959</v>
      </c>
      <c r="G44" s="13">
        <f>IF(age_sex_only,$I44,'2011 inpatient costs'!G44/ave_inpatient_cost_2011)</f>
        <v>0.65669963965986233</v>
      </c>
      <c r="H44" s="13">
        <f>IF(age_sex_only,$I44,'2011 inpatient costs'!H44/ave_inpatient_cost_2011)</f>
        <v>0.57196309183326621</v>
      </c>
      <c r="I44" s="106">
        <f>('2011 inpatient costs'!D44*'2011 population'!D44+'2011 inpatient costs'!E44*'2011 population'!E44+'2011 inpatient costs'!F44*'2011 population'!F44+'2011 inpatient costs'!G44*'2011 population'!G44+'2011 inpatient costs'!H44*'2011 population'!H44)/SUM('2011 population'!D44:H44)/ave_inpatient_cost_2011</f>
        <v>0.70859818126872265</v>
      </c>
      <c r="J44" s="13">
        <f>IF(age_sex_only,$O44,'2011 inpatient costs'!J44/ave_inpatient_cost_2011)</f>
        <v>0.65206500737789785</v>
      </c>
      <c r="K44" s="13">
        <f>IF(age_sex_only,$O44,'2011 inpatient costs'!K44/ave_inpatient_cost_2011)</f>
        <v>0.48927187789446547</v>
      </c>
      <c r="L44" s="13">
        <f>IF(age_sex_only,$O44,'2011 inpatient costs'!L44/ave_inpatient_cost_2011)</f>
        <v>0.41638384421432828</v>
      </c>
      <c r="M44" s="13">
        <f>IF(age_sex_only,$O44,'2011 inpatient costs'!M44/ave_inpatient_cost_2011)</f>
        <v>0.35828182317440249</v>
      </c>
      <c r="N44" s="13">
        <f>IF(age_sex_only,$O44,'2011 inpatient costs'!N44/ave_inpatient_cost_2011)</f>
        <v>0.31485722315922832</v>
      </c>
      <c r="O44" s="106">
        <f>('2011 inpatient costs'!J44*'2011 population'!J44+'2011 inpatient costs'!K44*'2011 population'!K44+'2011 inpatient costs'!L44*'2011 population'!L44+'2011 inpatient costs'!M44*'2011 population'!M44+'2011 inpatient costs'!N44*'2011 population'!N44)/SUM('2011 population'!J44:N44)/ave_inpatient_cost_2011</f>
        <v>0.44505516627741432</v>
      </c>
    </row>
    <row r="45" spans="2:15" x14ac:dyDescent="0.25">
      <c r="B45">
        <v>41</v>
      </c>
      <c r="D45" s="13">
        <f>IF(age_sex_only,$I45,'2011 inpatient costs'!D45/ave_inpatient_cost_2011)</f>
        <v>0.89076762236378271</v>
      </c>
      <c r="E45" s="13">
        <f>IF(age_sex_only,$I45,'2011 inpatient costs'!E45/ave_inpatient_cost_2011)</f>
        <v>0.80377743668198487</v>
      </c>
      <c r="F45" s="13">
        <f>IF(age_sex_only,$I45,'2011 inpatient costs'!F45/ave_inpatient_cost_2011)</f>
        <v>0.68175100196573302</v>
      </c>
      <c r="G45" s="13">
        <f>IF(age_sex_only,$I45,'2011 inpatient costs'!G45/ave_inpatient_cost_2011)</f>
        <v>0.60670516279765163</v>
      </c>
      <c r="H45" s="13">
        <f>IF(age_sex_only,$I45,'2011 inpatient costs'!H45/ave_inpatient_cost_2011)</f>
        <v>0.57492059064345979</v>
      </c>
      <c r="I45" s="106">
        <f>('2011 inpatient costs'!D45*'2011 population'!D45+'2011 inpatient costs'!E45*'2011 population'!E45+'2011 inpatient costs'!F45*'2011 population'!F45+'2011 inpatient costs'!G45*'2011 population'!G45+'2011 inpatient costs'!H45*'2011 population'!H45)/SUM('2011 population'!D45:H45)/ave_inpatient_cost_2011</f>
        <v>0.7074024530240447</v>
      </c>
      <c r="J45" s="13">
        <f>IF(age_sex_only,$O45,'2011 inpatient costs'!J45/ave_inpatient_cost_2011)</f>
        <v>0.71136721795448454</v>
      </c>
      <c r="K45" s="13">
        <f>IF(age_sex_only,$O45,'2011 inpatient costs'!K45/ave_inpatient_cost_2011)</f>
        <v>0.54867217716419958</v>
      </c>
      <c r="L45" s="13">
        <f>IF(age_sex_only,$O45,'2011 inpatient costs'!L45/ave_inpatient_cost_2011)</f>
        <v>0.42462878148972499</v>
      </c>
      <c r="M45" s="13">
        <f>IF(age_sex_only,$O45,'2011 inpatient costs'!M45/ave_inpatient_cost_2011)</f>
        <v>0.39506211417272802</v>
      </c>
      <c r="N45" s="13">
        <f>IF(age_sex_only,$O45,'2011 inpatient costs'!N45/ave_inpatient_cost_2011)</f>
        <v>0.33583201227388482</v>
      </c>
      <c r="O45" s="106">
        <f>('2011 inpatient costs'!J45*'2011 population'!J45+'2011 inpatient costs'!K45*'2011 population'!K45+'2011 inpatient costs'!L45*'2011 population'!L45+'2011 inpatient costs'!M45*'2011 population'!M45+'2011 inpatient costs'!N45*'2011 population'!N45)/SUM('2011 population'!J45:N45)/ave_inpatient_cost_2011</f>
        <v>0.48149637222416619</v>
      </c>
    </row>
    <row r="46" spans="2:15" x14ac:dyDescent="0.25">
      <c r="B46">
        <v>42</v>
      </c>
      <c r="D46" s="13">
        <f>IF(age_sex_only,$I46,'2011 inpatient costs'!D46/ave_inpatient_cost_2011)</f>
        <v>0.84786589179777372</v>
      </c>
      <c r="E46" s="13">
        <f>IF(age_sex_only,$I46,'2011 inpatient costs'!E46/ave_inpatient_cost_2011)</f>
        <v>0.74173709690625966</v>
      </c>
      <c r="F46" s="13">
        <f>IF(age_sex_only,$I46,'2011 inpatient costs'!F46/ave_inpatient_cost_2011)</f>
        <v>0.6298222372047928</v>
      </c>
      <c r="G46" s="13">
        <f>IF(age_sex_only,$I46,'2011 inpatient costs'!G46/ave_inpatient_cost_2011)</f>
        <v>0.55569850392999764</v>
      </c>
      <c r="H46" s="13">
        <f>IF(age_sex_only,$I46,'2011 inpatient costs'!H46/ave_inpatient_cost_2011)</f>
        <v>0.48834494614128182</v>
      </c>
      <c r="I46" s="106">
        <f>('2011 inpatient costs'!D46*'2011 population'!D46+'2011 inpatient costs'!E46*'2011 population'!E46+'2011 inpatient costs'!F46*'2011 population'!F46+'2011 inpatient costs'!G46*'2011 population'!G46+'2011 inpatient costs'!H46*'2011 population'!H46)/SUM('2011 population'!D46:H46)/ave_inpatient_cost_2011</f>
        <v>0.64699061112297662</v>
      </c>
      <c r="J46" s="13">
        <f>IF(age_sex_only,$O46,'2011 inpatient costs'!J46/ave_inpatient_cost_2011)</f>
        <v>0.70201803431522147</v>
      </c>
      <c r="K46" s="13">
        <f>IF(age_sex_only,$O46,'2011 inpatient costs'!K46/ave_inpatient_cost_2011)</f>
        <v>0.53029418859968436</v>
      </c>
      <c r="L46" s="13">
        <f>IF(age_sex_only,$O46,'2011 inpatient costs'!L46/ave_inpatient_cost_2011)</f>
        <v>0.43072999063531203</v>
      </c>
      <c r="M46" s="13">
        <f>IF(age_sex_only,$O46,'2011 inpatient costs'!M46/ave_inpatient_cost_2011)</f>
        <v>0.39100230493644095</v>
      </c>
      <c r="N46" s="13">
        <f>IF(age_sex_only,$O46,'2011 inpatient costs'!N46/ave_inpatient_cost_2011)</f>
        <v>0.3270126657138665</v>
      </c>
      <c r="O46" s="106">
        <f>('2011 inpatient costs'!J46*'2011 population'!J46+'2011 inpatient costs'!K46*'2011 population'!K46+'2011 inpatient costs'!L46*'2011 population'!L46+'2011 inpatient costs'!M46*'2011 population'!M46+'2011 inpatient costs'!N46*'2011 population'!N46)/SUM('2011 population'!J46:N46)/ave_inpatient_cost_2011</f>
        <v>0.47284160845982387</v>
      </c>
    </row>
    <row r="47" spans="2:15" x14ac:dyDescent="0.25">
      <c r="B47">
        <v>43</v>
      </c>
      <c r="D47" s="13">
        <f>IF(age_sex_only,$I47,'2011 inpatient costs'!D47/ave_inpatient_cost_2011)</f>
        <v>0.86944563641353412</v>
      </c>
      <c r="E47" s="13">
        <f>IF(age_sex_only,$I47,'2011 inpatient costs'!E47/ave_inpatient_cost_2011)</f>
        <v>0.74496604302885072</v>
      </c>
      <c r="F47" s="13">
        <f>IF(age_sex_only,$I47,'2011 inpatient costs'!F47/ave_inpatient_cost_2011)</f>
        <v>0.61972019246267818</v>
      </c>
      <c r="G47" s="13">
        <f>IF(age_sex_only,$I47,'2011 inpatient costs'!G47/ave_inpatient_cost_2011)</f>
        <v>0.54635292550743186</v>
      </c>
      <c r="H47" s="13">
        <f>IF(age_sex_only,$I47,'2011 inpatient costs'!H47/ave_inpatient_cost_2011)</f>
        <v>0.49166817393935591</v>
      </c>
      <c r="I47" s="106">
        <f>('2011 inpatient costs'!D47*'2011 population'!D47+'2011 inpatient costs'!E47*'2011 population'!E47+'2011 inpatient costs'!F47*'2011 population'!F47+'2011 inpatient costs'!G47*'2011 population'!G47+'2011 inpatient costs'!H47*'2011 population'!H47)/SUM('2011 population'!D47:H47)/ave_inpatient_cost_2011</f>
        <v>0.646872547824346</v>
      </c>
      <c r="J47" s="13">
        <f>IF(age_sex_only,$O47,'2011 inpatient costs'!J47/ave_inpatient_cost_2011)</f>
        <v>0.72547839284454441</v>
      </c>
      <c r="K47" s="13">
        <f>IF(age_sex_only,$O47,'2011 inpatient costs'!K47/ave_inpatient_cost_2011)</f>
        <v>0.53533918753017784</v>
      </c>
      <c r="L47" s="13">
        <f>IF(age_sex_only,$O47,'2011 inpatient costs'!L47/ave_inpatient_cost_2011)</f>
        <v>0.48371035862285083</v>
      </c>
      <c r="M47" s="13">
        <f>IF(age_sex_only,$O47,'2011 inpatient costs'!M47/ave_inpatient_cost_2011)</f>
        <v>0.40541880287362031</v>
      </c>
      <c r="N47" s="13">
        <f>IF(age_sex_only,$O47,'2011 inpatient costs'!N47/ave_inpatient_cost_2011)</f>
        <v>0.33840902254256117</v>
      </c>
      <c r="O47" s="106">
        <f>('2011 inpatient costs'!J47*'2011 population'!J47+'2011 inpatient costs'!K47*'2011 population'!K47+'2011 inpatient costs'!L47*'2011 population'!L47+'2011 inpatient costs'!M47*'2011 population'!M47+'2011 inpatient costs'!N47*'2011 population'!N47)/SUM('2011 population'!J47:N47)/ave_inpatient_cost_2011</f>
        <v>0.49330265512572491</v>
      </c>
    </row>
    <row r="48" spans="2:15" x14ac:dyDescent="0.25">
      <c r="B48">
        <v>44</v>
      </c>
      <c r="D48" s="13">
        <f>IF(age_sex_only,$I48,'2011 inpatient costs'!D48/ave_inpatient_cost_2011)</f>
        <v>0.85868382504996099</v>
      </c>
      <c r="E48" s="13">
        <f>IF(age_sex_only,$I48,'2011 inpatient costs'!E48/ave_inpatient_cost_2011)</f>
        <v>0.72347873222815173</v>
      </c>
      <c r="F48" s="13">
        <f>IF(age_sex_only,$I48,'2011 inpatient costs'!F48/ave_inpatient_cost_2011)</f>
        <v>0.62847120678839341</v>
      </c>
      <c r="G48" s="13">
        <f>IF(age_sex_only,$I48,'2011 inpatient costs'!G48/ave_inpatient_cost_2011)</f>
        <v>0.5462628629617502</v>
      </c>
      <c r="H48" s="13">
        <f>IF(age_sex_only,$I48,'2011 inpatient costs'!H48/ave_inpatient_cost_2011)</f>
        <v>0.48517463823370849</v>
      </c>
      <c r="I48" s="106">
        <f>('2011 inpatient costs'!D48*'2011 population'!D48+'2011 inpatient costs'!E48*'2011 population'!E48+'2011 inpatient costs'!F48*'2011 population'!F48+'2011 inpatient costs'!G48*'2011 population'!G48+'2011 inpatient costs'!H48*'2011 population'!H48)/SUM('2011 population'!D48:H48)/ave_inpatient_cost_2011</f>
        <v>0.63992668695252841</v>
      </c>
      <c r="J48" s="13">
        <f>IF(age_sex_only,$O48,'2011 inpatient costs'!J48/ave_inpatient_cost_2011)</f>
        <v>0.78214769663336403</v>
      </c>
      <c r="K48" s="13">
        <f>IF(age_sex_only,$O48,'2011 inpatient costs'!K48/ave_inpatient_cost_2011)</f>
        <v>0.56833301935644132</v>
      </c>
      <c r="L48" s="13">
        <f>IF(age_sex_only,$O48,'2011 inpatient costs'!L48/ave_inpatient_cost_2011)</f>
        <v>0.49552795348136996</v>
      </c>
      <c r="M48" s="13">
        <f>IF(age_sex_only,$O48,'2011 inpatient costs'!M48/ave_inpatient_cost_2011)</f>
        <v>0.40200369403891634</v>
      </c>
      <c r="N48" s="13">
        <f>IF(age_sex_only,$O48,'2011 inpatient costs'!N48/ave_inpatient_cost_2011)</f>
        <v>0.35935512200061637</v>
      </c>
      <c r="O48" s="106">
        <f>('2011 inpatient costs'!J48*'2011 population'!J48+'2011 inpatient costs'!K48*'2011 population'!K48+'2011 inpatient costs'!L48*'2011 population'!L48+'2011 inpatient costs'!M48*'2011 population'!M48+'2011 inpatient costs'!N48*'2011 population'!N48)/SUM('2011 population'!J48:N48)/ave_inpatient_cost_2011</f>
        <v>0.51496849131098321</v>
      </c>
    </row>
    <row r="49" spans="2:15" x14ac:dyDescent="0.25">
      <c r="B49">
        <v>45</v>
      </c>
      <c r="D49" s="13">
        <f>IF(age_sex_only,$I49,'2011 inpatient costs'!D49/ave_inpatient_cost_2011)</f>
        <v>0.88534370934584128</v>
      </c>
      <c r="E49" s="13">
        <f>IF(age_sex_only,$I49,'2011 inpatient costs'!E49/ave_inpatient_cost_2011)</f>
        <v>0.7378975603744935</v>
      </c>
      <c r="F49" s="13">
        <f>IF(age_sex_only,$I49,'2011 inpatient costs'!F49/ave_inpatient_cost_2011)</f>
        <v>0.63552821344614674</v>
      </c>
      <c r="G49" s="13">
        <f>IF(age_sex_only,$I49,'2011 inpatient costs'!G49/ave_inpatient_cost_2011)</f>
        <v>0.56735868945080392</v>
      </c>
      <c r="H49" s="13">
        <f>IF(age_sex_only,$I49,'2011 inpatient costs'!H49/ave_inpatient_cost_2011)</f>
        <v>0.48764069922087655</v>
      </c>
      <c r="I49" s="106">
        <f>('2011 inpatient costs'!D49*'2011 population'!D49+'2011 inpatient costs'!E49*'2011 population'!E49+'2011 inpatient costs'!F49*'2011 population'!F49+'2011 inpatient costs'!G49*'2011 population'!G49+'2011 inpatient costs'!H49*'2011 population'!H49)/SUM('2011 population'!D49:H49)/ave_inpatient_cost_2011</f>
        <v>0.65182547185018058</v>
      </c>
      <c r="J49" s="13">
        <f>IF(age_sex_only,$O49,'2011 inpatient costs'!J49/ave_inpatient_cost_2011)</f>
        <v>0.77976745733762309</v>
      </c>
      <c r="K49" s="13">
        <f>IF(age_sex_only,$O49,'2011 inpatient costs'!K49/ave_inpatient_cost_2011)</f>
        <v>0.58150447583166431</v>
      </c>
      <c r="L49" s="13">
        <f>IF(age_sex_only,$O49,'2011 inpatient costs'!L49/ave_inpatient_cost_2011)</f>
        <v>0.52366376356509936</v>
      </c>
      <c r="M49" s="13">
        <f>IF(age_sex_only,$O49,'2011 inpatient costs'!M49/ave_inpatient_cost_2011)</f>
        <v>0.438797720090493</v>
      </c>
      <c r="N49" s="13">
        <f>IF(age_sex_only,$O49,'2011 inpatient costs'!N49/ave_inpatient_cost_2011)</f>
        <v>0.37411745356352522</v>
      </c>
      <c r="O49" s="106">
        <f>('2011 inpatient costs'!J49*'2011 population'!J49+'2011 inpatient costs'!K49*'2011 population'!K49+'2011 inpatient costs'!L49*'2011 population'!L49+'2011 inpatient costs'!M49*'2011 population'!M49+'2011 inpatient costs'!N49*'2011 population'!N49)/SUM('2011 population'!J49:N49)/ave_inpatient_cost_2011</f>
        <v>0.53218171033350081</v>
      </c>
    </row>
    <row r="50" spans="2:15" x14ac:dyDescent="0.25">
      <c r="B50">
        <v>46</v>
      </c>
      <c r="D50" s="13">
        <f>IF(age_sex_only,$I50,'2011 inpatient costs'!D50/ave_inpatient_cost_2011)</f>
        <v>0.91740681035965332</v>
      </c>
      <c r="E50" s="13">
        <f>IF(age_sex_only,$I50,'2011 inpatient costs'!E50/ave_inpatient_cost_2011)</f>
        <v>0.79989799357502922</v>
      </c>
      <c r="F50" s="13">
        <f>IF(age_sex_only,$I50,'2011 inpatient costs'!F50/ave_inpatient_cost_2011)</f>
        <v>0.67925501658631848</v>
      </c>
      <c r="G50" s="13">
        <f>IF(age_sex_only,$I50,'2011 inpatient costs'!G50/ave_inpatient_cost_2011)</f>
        <v>0.58997167161192654</v>
      </c>
      <c r="H50" s="13">
        <f>IF(age_sex_only,$I50,'2011 inpatient costs'!H50/ave_inpatient_cost_2011)</f>
        <v>0.49204303900315566</v>
      </c>
      <c r="I50" s="106">
        <f>('2011 inpatient costs'!D50*'2011 population'!D50+'2011 inpatient costs'!E50*'2011 population'!E50+'2011 inpatient costs'!F50*'2011 population'!F50+'2011 inpatient costs'!G50*'2011 population'!G50+'2011 inpatient costs'!H50*'2011 population'!H50)/SUM('2011 population'!D50:H50)/ave_inpatient_cost_2011</f>
        <v>0.68323429666352598</v>
      </c>
      <c r="J50" s="13">
        <f>IF(age_sex_only,$O50,'2011 inpatient costs'!J50/ave_inpatient_cost_2011)</f>
        <v>0.83023810303003698</v>
      </c>
      <c r="K50" s="13">
        <f>IF(age_sex_only,$O50,'2011 inpatient costs'!K50/ave_inpatient_cost_2011)</f>
        <v>0.62718939476938085</v>
      </c>
      <c r="L50" s="13">
        <f>IF(age_sex_only,$O50,'2011 inpatient costs'!L50/ave_inpatient_cost_2011)</f>
        <v>0.52448696104616488</v>
      </c>
      <c r="M50" s="13">
        <f>IF(age_sex_only,$O50,'2011 inpatient costs'!M50/ave_inpatient_cost_2011)</f>
        <v>0.45212747612811827</v>
      </c>
      <c r="N50" s="13">
        <f>IF(age_sex_only,$O50,'2011 inpatient costs'!N50/ave_inpatient_cost_2011)</f>
        <v>0.39097282770405656</v>
      </c>
      <c r="O50" s="106">
        <f>('2011 inpatient costs'!J50*'2011 population'!J50+'2011 inpatient costs'!K50*'2011 population'!K50+'2011 inpatient costs'!L50*'2011 population'!L50+'2011 inpatient costs'!M50*'2011 population'!M50+'2011 inpatient costs'!N50*'2011 population'!N50)/SUM('2011 population'!J50:N50)/ave_inpatient_cost_2011</f>
        <v>0.55487023582095252</v>
      </c>
    </row>
    <row r="51" spans="2:15" x14ac:dyDescent="0.25">
      <c r="B51">
        <v>47</v>
      </c>
      <c r="D51" s="13">
        <f>IF(age_sex_only,$I51,'2011 inpatient costs'!D51/ave_inpatient_cost_2011)</f>
        <v>0.98500346686277507</v>
      </c>
      <c r="E51" s="13">
        <f>IF(age_sex_only,$I51,'2011 inpatient costs'!E51/ave_inpatient_cost_2011)</f>
        <v>0.83778924195339699</v>
      </c>
      <c r="F51" s="13">
        <f>IF(age_sex_only,$I51,'2011 inpatient costs'!F51/ave_inpatient_cost_2011)</f>
        <v>0.68670612346181614</v>
      </c>
      <c r="G51" s="13">
        <f>IF(age_sex_only,$I51,'2011 inpatient costs'!G51/ave_inpatient_cost_2011)</f>
        <v>0.60114375721562308</v>
      </c>
      <c r="H51" s="13">
        <f>IF(age_sex_only,$I51,'2011 inpatient costs'!H51/ave_inpatient_cost_2011)</f>
        <v>0.50405166742659324</v>
      </c>
      <c r="I51" s="106">
        <f>('2011 inpatient costs'!D51*'2011 population'!D51+'2011 inpatient costs'!E51*'2011 population'!E51+'2011 inpatient costs'!F51*'2011 population'!F51+'2011 inpatient costs'!G51*'2011 population'!G51+'2011 inpatient costs'!H51*'2011 population'!H51)/SUM('2011 population'!D51:H51)/ave_inpatient_cost_2011</f>
        <v>0.70697895719774362</v>
      </c>
      <c r="J51" s="13">
        <f>IF(age_sex_only,$O51,'2011 inpatient costs'!J51/ave_inpatient_cost_2011)</f>
        <v>0.90746969011224654</v>
      </c>
      <c r="K51" s="13">
        <f>IF(age_sex_only,$O51,'2011 inpatient costs'!K51/ave_inpatient_cost_2011)</f>
        <v>0.70189329133900669</v>
      </c>
      <c r="L51" s="13">
        <f>IF(age_sex_only,$O51,'2011 inpatient costs'!L51/ave_inpatient_cost_2011)</f>
        <v>0.55856592181948683</v>
      </c>
      <c r="M51" s="13">
        <f>IF(age_sex_only,$O51,'2011 inpatient costs'!M51/ave_inpatient_cost_2011)</f>
        <v>0.49161115711491127</v>
      </c>
      <c r="N51" s="13">
        <f>IF(age_sex_only,$O51,'2011 inpatient costs'!N51/ave_inpatient_cost_2011)</f>
        <v>0.43938080788847939</v>
      </c>
      <c r="O51" s="106">
        <f>('2011 inpatient costs'!J51*'2011 population'!J51+'2011 inpatient costs'!K51*'2011 population'!K51+'2011 inpatient costs'!L51*'2011 population'!L51+'2011 inpatient costs'!M51*'2011 population'!M51+'2011 inpatient costs'!N51*'2011 population'!N51)/SUM('2011 population'!J51:N51)/ave_inpatient_cost_2011</f>
        <v>0.60809505480106962</v>
      </c>
    </row>
    <row r="52" spans="2:15" x14ac:dyDescent="0.25">
      <c r="B52">
        <v>48</v>
      </c>
      <c r="D52" s="13">
        <f>IF(age_sex_only,$I52,'2011 inpatient costs'!D52/ave_inpatient_cost_2011)</f>
        <v>1.0191019638042413</v>
      </c>
      <c r="E52" s="13">
        <f>IF(age_sex_only,$I52,'2011 inpatient costs'!E52/ave_inpatient_cost_2011)</f>
        <v>0.83550616349036699</v>
      </c>
      <c r="F52" s="13">
        <f>IF(age_sex_only,$I52,'2011 inpatient costs'!F52/ave_inpatient_cost_2011)</f>
        <v>0.70180416630393727</v>
      </c>
      <c r="G52" s="13">
        <f>IF(age_sex_only,$I52,'2011 inpatient costs'!G52/ave_inpatient_cost_2011)</f>
        <v>0.62010277666607927</v>
      </c>
      <c r="H52" s="13">
        <f>IF(age_sex_only,$I52,'2011 inpatient costs'!H52/ave_inpatient_cost_2011)</f>
        <v>0.52912515819197559</v>
      </c>
      <c r="I52" s="106">
        <f>('2011 inpatient costs'!D52*'2011 population'!D52+'2011 inpatient costs'!E52*'2011 population'!E52+'2011 inpatient costs'!F52*'2011 population'!F52+'2011 inpatient costs'!G52*'2011 population'!G52+'2011 inpatient costs'!H52*'2011 population'!H52)/SUM('2011 population'!D52:H52)/ave_inpatient_cost_2011</f>
        <v>0.72563690986173524</v>
      </c>
      <c r="J52" s="13">
        <f>IF(age_sex_only,$O52,'2011 inpatient costs'!J52/ave_inpatient_cost_2011)</f>
        <v>0.96718301388184258</v>
      </c>
      <c r="K52" s="13">
        <f>IF(age_sex_only,$O52,'2011 inpatient costs'!K52/ave_inpatient_cost_2011)</f>
        <v>0.75266701304494354</v>
      </c>
      <c r="L52" s="13">
        <f>IF(age_sex_only,$O52,'2011 inpatient costs'!L52/ave_inpatient_cost_2011)</f>
        <v>0.58202602090680433</v>
      </c>
      <c r="M52" s="13">
        <f>IF(age_sex_only,$O52,'2011 inpatient costs'!M52/ave_inpatient_cost_2011)</f>
        <v>0.51080370381621942</v>
      </c>
      <c r="N52" s="13">
        <f>IF(age_sex_only,$O52,'2011 inpatient costs'!N52/ave_inpatient_cost_2011)</f>
        <v>0.43861517376890585</v>
      </c>
      <c r="O52" s="106">
        <f>('2011 inpatient costs'!J52*'2011 population'!J52+'2011 inpatient costs'!K52*'2011 population'!K52+'2011 inpatient costs'!L52*'2011 population'!L52+'2011 inpatient costs'!M52*'2011 population'!M52+'2011 inpatient costs'!N52*'2011 population'!N52)/SUM('2011 population'!J52:N52)/ave_inpatient_cost_2011</f>
        <v>0.63616855095572133</v>
      </c>
    </row>
    <row r="53" spans="2:15" x14ac:dyDescent="0.25">
      <c r="B53">
        <v>49</v>
      </c>
      <c r="D53" s="13">
        <f>IF(age_sex_only,$I53,'2011 inpatient costs'!D53/ave_inpatient_cost_2011)</f>
        <v>1.0185922937445224</v>
      </c>
      <c r="E53" s="13">
        <f>IF(age_sex_only,$I53,'2011 inpatient costs'!E53/ave_inpatient_cost_2011)</f>
        <v>0.8705291649300293</v>
      </c>
      <c r="F53" s="13">
        <f>IF(age_sex_only,$I53,'2011 inpatient costs'!F53/ave_inpatient_cost_2011)</f>
        <v>0.70189436274181649</v>
      </c>
      <c r="G53" s="13">
        <f>IF(age_sex_only,$I53,'2011 inpatient costs'!G53/ave_inpatient_cost_2011)</f>
        <v>0.67528076923095259</v>
      </c>
      <c r="H53" s="13">
        <f>IF(age_sex_only,$I53,'2011 inpatient costs'!H53/ave_inpatient_cost_2011)</f>
        <v>0.57567642978297995</v>
      </c>
      <c r="I53" s="106">
        <f>('2011 inpatient costs'!D53*'2011 population'!D53+'2011 inpatient costs'!E53*'2011 population'!E53+'2011 inpatient costs'!F53*'2011 population'!F53+'2011 inpatient costs'!G53*'2011 population'!G53+'2011 inpatient costs'!H53*'2011 population'!H53)/SUM('2011 population'!D53:H53)/ave_inpatient_cost_2011</f>
        <v>0.75468125995179824</v>
      </c>
      <c r="J53" s="13">
        <f>IF(age_sex_only,$O53,'2011 inpatient costs'!J53/ave_inpatient_cost_2011)</f>
        <v>1.0157252054035946</v>
      </c>
      <c r="K53" s="13">
        <f>IF(age_sex_only,$O53,'2011 inpatient costs'!K53/ave_inpatient_cost_2011)</f>
        <v>0.77869699340098364</v>
      </c>
      <c r="L53" s="13">
        <f>IF(age_sex_only,$O53,'2011 inpatient costs'!L53/ave_inpatient_cost_2011)</f>
        <v>0.62955501218584686</v>
      </c>
      <c r="M53" s="13">
        <f>IF(age_sex_only,$O53,'2011 inpatient costs'!M53/ave_inpatient_cost_2011)</f>
        <v>0.53748244851576277</v>
      </c>
      <c r="N53" s="13">
        <f>IF(age_sex_only,$O53,'2011 inpatient costs'!N53/ave_inpatient_cost_2011)</f>
        <v>0.47059439836549516</v>
      </c>
      <c r="O53" s="106">
        <f>('2011 inpatient costs'!J53*'2011 population'!J53+'2011 inpatient costs'!K53*'2011 population'!K53+'2011 inpatient costs'!L53*'2011 population'!L53+'2011 inpatient costs'!M53*'2011 population'!M53+'2011 inpatient costs'!N53*'2011 population'!N53)/SUM('2011 population'!J53:N53)/ave_inpatient_cost_2011</f>
        <v>0.67060811019011102</v>
      </c>
    </row>
    <row r="54" spans="2:15" x14ac:dyDescent="0.25">
      <c r="B54">
        <v>50</v>
      </c>
      <c r="D54" s="13">
        <f>IF(age_sex_only,$I54,'2011 inpatient costs'!D54/ave_inpatient_cost_2011)</f>
        <v>1.0750787689857952</v>
      </c>
      <c r="E54" s="13">
        <f>IF(age_sex_only,$I54,'2011 inpatient costs'!E54/ave_inpatient_cost_2011)</f>
        <v>0.86807826783566799</v>
      </c>
      <c r="F54" s="13">
        <f>IF(age_sex_only,$I54,'2011 inpatient costs'!F54/ave_inpatient_cost_2011)</f>
        <v>0.76804630455758527</v>
      </c>
      <c r="G54" s="13">
        <f>IF(age_sex_only,$I54,'2011 inpatient costs'!G54/ave_inpatient_cost_2011)</f>
        <v>0.68761515887110636</v>
      </c>
      <c r="H54" s="13">
        <f>IF(age_sex_only,$I54,'2011 inpatient costs'!H54/ave_inpatient_cost_2011)</f>
        <v>0.57995701101944652</v>
      </c>
      <c r="I54" s="106">
        <f>('2011 inpatient costs'!D54*'2011 population'!D54+'2011 inpatient costs'!E54*'2011 population'!E54+'2011 inpatient costs'!F54*'2011 population'!F54+'2011 inpatient costs'!G54*'2011 population'!G54+'2011 inpatient costs'!H54*'2011 population'!H54)/SUM('2011 population'!D54:H54)/ave_inpatient_cost_2011</f>
        <v>0.78137731007291367</v>
      </c>
      <c r="J54" s="13">
        <f>IF(age_sex_only,$O54,'2011 inpatient costs'!J54/ave_inpatient_cost_2011)</f>
        <v>1.0954461730888587</v>
      </c>
      <c r="K54" s="13">
        <f>IF(age_sex_only,$O54,'2011 inpatient costs'!K54/ave_inpatient_cost_2011)</f>
        <v>0.81805820871052037</v>
      </c>
      <c r="L54" s="13">
        <f>IF(age_sex_only,$O54,'2011 inpatient costs'!L54/ave_inpatient_cost_2011)</f>
        <v>0.66858641356280679</v>
      </c>
      <c r="M54" s="13">
        <f>IF(age_sex_only,$O54,'2011 inpatient costs'!M54/ave_inpatient_cost_2011)</f>
        <v>0.58024683055661896</v>
      </c>
      <c r="N54" s="13">
        <f>IF(age_sex_only,$O54,'2011 inpatient costs'!N54/ave_inpatient_cost_2011)</f>
        <v>0.52321199819337993</v>
      </c>
      <c r="O54" s="106">
        <f>('2011 inpatient costs'!J54*'2011 population'!J54+'2011 inpatient costs'!K54*'2011 population'!K54+'2011 inpatient costs'!L54*'2011 population'!L54+'2011 inpatient costs'!M54*'2011 population'!M54+'2011 inpatient costs'!N54*'2011 population'!N54)/SUM('2011 population'!J54:N54)/ave_inpatient_cost_2011</f>
        <v>0.72130331447939533</v>
      </c>
    </row>
    <row r="55" spans="2:15" x14ac:dyDescent="0.25">
      <c r="B55">
        <v>51</v>
      </c>
      <c r="D55" s="13">
        <f>IF(age_sex_only,$I55,'2011 inpatient costs'!D55/ave_inpatient_cost_2011)</f>
        <v>1.1467570477827267</v>
      </c>
      <c r="E55" s="13">
        <f>IF(age_sex_only,$I55,'2011 inpatient costs'!E55/ave_inpatient_cost_2011)</f>
        <v>0.92876284395303077</v>
      </c>
      <c r="F55" s="13">
        <f>IF(age_sex_only,$I55,'2011 inpatient costs'!F55/ave_inpatient_cost_2011)</f>
        <v>0.78898492153520294</v>
      </c>
      <c r="G55" s="13">
        <f>IF(age_sex_only,$I55,'2011 inpatient costs'!G55/ave_inpatient_cost_2011)</f>
        <v>0.69823717658265061</v>
      </c>
      <c r="H55" s="13">
        <f>IF(age_sex_only,$I55,'2011 inpatient costs'!H55/ave_inpatient_cost_2011)</f>
        <v>0.66545068360297022</v>
      </c>
      <c r="I55" s="106">
        <f>('2011 inpatient costs'!D55*'2011 population'!D55+'2011 inpatient costs'!E55*'2011 population'!E55+'2011 inpatient costs'!F55*'2011 population'!F55+'2011 inpatient costs'!G55*'2011 population'!G55+'2011 inpatient costs'!H55*'2011 population'!H55)/SUM('2011 population'!D55:H55)/ave_inpatient_cost_2011</f>
        <v>0.83106929705640953</v>
      </c>
      <c r="J55" s="13">
        <f>IF(age_sex_only,$O55,'2011 inpatient costs'!J55/ave_inpatient_cost_2011)</f>
        <v>1.1217303853011382</v>
      </c>
      <c r="K55" s="13">
        <f>IF(age_sex_only,$O55,'2011 inpatient costs'!K55/ave_inpatient_cost_2011)</f>
        <v>0.90507812779713437</v>
      </c>
      <c r="L55" s="13">
        <f>IF(age_sex_only,$O55,'2011 inpatient costs'!L55/ave_inpatient_cost_2011)</f>
        <v>0.74557001046104054</v>
      </c>
      <c r="M55" s="13">
        <f>IF(age_sex_only,$O55,'2011 inpatient costs'!M55/ave_inpatient_cost_2011)</f>
        <v>0.61150081371903153</v>
      </c>
      <c r="N55" s="13">
        <f>IF(age_sex_only,$O55,'2011 inpatient costs'!N55/ave_inpatient_cost_2011)</f>
        <v>0.55055677300245887</v>
      </c>
      <c r="O55" s="106">
        <f>('2011 inpatient costs'!J55*'2011 population'!J55+'2011 inpatient costs'!K55*'2011 population'!K55+'2011 inpatient costs'!L55*'2011 population'!L55+'2011 inpatient costs'!M55*'2011 population'!M55+'2011 inpatient costs'!N55*'2011 population'!N55)/SUM('2011 population'!J55:N55)/ave_inpatient_cost_2011</f>
        <v>0.76989675402012403</v>
      </c>
    </row>
    <row r="56" spans="2:15" x14ac:dyDescent="0.25">
      <c r="B56">
        <v>52</v>
      </c>
      <c r="D56" s="13">
        <f>IF(age_sex_only,$I56,'2011 inpatient costs'!D56/ave_inpatient_cost_2011)</f>
        <v>1.1514468704105005</v>
      </c>
      <c r="E56" s="13">
        <f>IF(age_sex_only,$I56,'2011 inpatient costs'!E56/ave_inpatient_cost_2011)</f>
        <v>0.92935384281297373</v>
      </c>
      <c r="F56" s="13">
        <f>IF(age_sex_only,$I56,'2011 inpatient costs'!F56/ave_inpatient_cost_2011)</f>
        <v>0.8376761452448197</v>
      </c>
      <c r="G56" s="13">
        <f>IF(age_sex_only,$I56,'2011 inpatient costs'!G56/ave_inpatient_cost_2011)</f>
        <v>0.69537762536739567</v>
      </c>
      <c r="H56" s="13">
        <f>IF(age_sex_only,$I56,'2011 inpatient costs'!H56/ave_inpatient_cost_2011)</f>
        <v>0.6269887019177669</v>
      </c>
      <c r="I56" s="106">
        <f>('2011 inpatient costs'!D56*'2011 population'!D56+'2011 inpatient costs'!E56*'2011 population'!E56+'2011 inpatient costs'!F56*'2011 population'!F56+'2011 inpatient costs'!G56*'2011 population'!G56+'2011 inpatient costs'!H56*'2011 population'!H56)/SUM('2011 population'!D56:H56)/ave_inpatient_cost_2011</f>
        <v>0.83150765286554196</v>
      </c>
      <c r="J56" s="13">
        <f>IF(age_sex_only,$O56,'2011 inpatient costs'!J56/ave_inpatient_cost_2011)</f>
        <v>1.1895466589014529</v>
      </c>
      <c r="K56" s="13">
        <f>IF(age_sex_only,$O56,'2011 inpatient costs'!K56/ave_inpatient_cost_2011)</f>
        <v>0.8922658849225199</v>
      </c>
      <c r="L56" s="13">
        <f>IF(age_sex_only,$O56,'2011 inpatient costs'!L56/ave_inpatient_cost_2011)</f>
        <v>0.75697203171366123</v>
      </c>
      <c r="M56" s="13">
        <f>IF(age_sex_only,$O56,'2011 inpatient costs'!M56/ave_inpatient_cost_2011)</f>
        <v>0.63509013194090258</v>
      </c>
      <c r="N56" s="13">
        <f>IF(age_sex_only,$O56,'2011 inpatient costs'!N56/ave_inpatient_cost_2011)</f>
        <v>0.54024335747858099</v>
      </c>
      <c r="O56" s="106">
        <f>('2011 inpatient costs'!J56*'2011 population'!J56+'2011 inpatient costs'!K56*'2011 population'!K56+'2011 inpatient costs'!L56*'2011 population'!L56+'2011 inpatient costs'!M56*'2011 population'!M56+'2011 inpatient costs'!N56*'2011 population'!N56)/SUM('2011 population'!J56:N56)/ave_inpatient_cost_2011</f>
        <v>0.78322985380268351</v>
      </c>
    </row>
    <row r="57" spans="2:15" x14ac:dyDescent="0.25">
      <c r="B57">
        <v>53</v>
      </c>
      <c r="D57" s="13">
        <f>IF(age_sex_only,$I57,'2011 inpatient costs'!D57/ave_inpatient_cost_2011)</f>
        <v>1.1248773828456455</v>
      </c>
      <c r="E57" s="13">
        <f>IF(age_sex_only,$I57,'2011 inpatient costs'!E57/ave_inpatient_cost_2011)</f>
        <v>0.96231498422269179</v>
      </c>
      <c r="F57" s="13">
        <f>IF(age_sex_only,$I57,'2011 inpatient costs'!F57/ave_inpatient_cost_2011)</f>
        <v>0.83224000104917628</v>
      </c>
      <c r="G57" s="13">
        <f>IF(age_sex_only,$I57,'2011 inpatient costs'!G57/ave_inpatient_cost_2011)</f>
        <v>0.73316158675420007</v>
      </c>
      <c r="H57" s="13">
        <f>IF(age_sex_only,$I57,'2011 inpatient costs'!H57/ave_inpatient_cost_2011)</f>
        <v>0.62957816959188129</v>
      </c>
      <c r="I57" s="106">
        <f>('2011 inpatient costs'!D57*'2011 population'!D57+'2011 inpatient costs'!E57*'2011 population'!E57+'2011 inpatient costs'!F57*'2011 population'!F57+'2011 inpatient costs'!G57*'2011 population'!G57+'2011 inpatient costs'!H57*'2011 population'!H57)/SUM('2011 population'!D57:H57)/ave_inpatient_cost_2011</f>
        <v>0.83958873229412667</v>
      </c>
      <c r="J57" s="13">
        <f>IF(age_sex_only,$O57,'2011 inpatient costs'!J57/ave_inpatient_cost_2011)</f>
        <v>1.2757087760177643</v>
      </c>
      <c r="K57" s="13">
        <f>IF(age_sex_only,$O57,'2011 inpatient costs'!K57/ave_inpatient_cost_2011)</f>
        <v>0.98795177644003229</v>
      </c>
      <c r="L57" s="13">
        <f>IF(age_sex_only,$O57,'2011 inpatient costs'!L57/ave_inpatient_cost_2011)</f>
        <v>0.79203427990754993</v>
      </c>
      <c r="M57" s="13">
        <f>IF(age_sex_only,$O57,'2011 inpatient costs'!M57/ave_inpatient_cost_2011)</f>
        <v>0.65642522901106348</v>
      </c>
      <c r="N57" s="13">
        <f>IF(age_sex_only,$O57,'2011 inpatient costs'!N57/ave_inpatient_cost_2011)</f>
        <v>0.57610344061402097</v>
      </c>
      <c r="O57" s="106">
        <f>('2011 inpatient costs'!J57*'2011 population'!J57+'2011 inpatient costs'!K57*'2011 population'!K57+'2011 inpatient costs'!L57*'2011 population'!L57+'2011 inpatient costs'!M57*'2011 population'!M57+'2011 inpatient costs'!N57*'2011 population'!N57)/SUM('2011 population'!J57:N57)/ave_inpatient_cost_2011</f>
        <v>0.83459282764601428</v>
      </c>
    </row>
    <row r="58" spans="2:15" x14ac:dyDescent="0.25">
      <c r="B58">
        <v>54</v>
      </c>
      <c r="D58" s="13">
        <f>IF(age_sex_only,$I58,'2011 inpatient costs'!D58/ave_inpatient_cost_2011)</f>
        <v>1.1806199108755056</v>
      </c>
      <c r="E58" s="13">
        <f>IF(age_sex_only,$I58,'2011 inpatient costs'!E58/ave_inpatient_cost_2011)</f>
        <v>0.98539566911326448</v>
      </c>
      <c r="F58" s="13">
        <f>IF(age_sex_only,$I58,'2011 inpatient costs'!F58/ave_inpatient_cost_2011)</f>
        <v>0.84330080311859346</v>
      </c>
      <c r="G58" s="13">
        <f>IF(age_sex_only,$I58,'2011 inpatient costs'!G58/ave_inpatient_cost_2011)</f>
        <v>0.77213739540121773</v>
      </c>
      <c r="H58" s="13">
        <f>IF(age_sex_only,$I58,'2011 inpatient costs'!H58/ave_inpatient_cost_2011)</f>
        <v>0.67958997819609601</v>
      </c>
      <c r="I58" s="106">
        <f>('2011 inpatient costs'!D58*'2011 population'!D58+'2011 inpatient costs'!E58*'2011 population'!E58+'2011 inpatient costs'!F58*'2011 population'!F58+'2011 inpatient costs'!G58*'2011 population'!G58+'2011 inpatient costs'!H58*'2011 population'!H58)/SUM('2011 population'!D58:H58)/ave_inpatient_cost_2011</f>
        <v>0.87539036525506331</v>
      </c>
      <c r="J58" s="13">
        <f>IF(age_sex_only,$O58,'2011 inpatient costs'!J58/ave_inpatient_cost_2011)</f>
        <v>1.3001484092345472</v>
      </c>
      <c r="K58" s="13">
        <f>IF(age_sex_only,$O58,'2011 inpatient costs'!K58/ave_inpatient_cost_2011)</f>
        <v>1.0208896931672709</v>
      </c>
      <c r="L58" s="13">
        <f>IF(age_sex_only,$O58,'2011 inpatient costs'!L58/ave_inpatient_cost_2011)</f>
        <v>0.84764776659801744</v>
      </c>
      <c r="M58" s="13">
        <f>IF(age_sex_only,$O58,'2011 inpatient costs'!M58/ave_inpatient_cost_2011)</f>
        <v>0.6884667169439973</v>
      </c>
      <c r="N58" s="13">
        <f>IF(age_sex_only,$O58,'2011 inpatient costs'!N58/ave_inpatient_cost_2011)</f>
        <v>0.64335898055975194</v>
      </c>
      <c r="O58" s="106">
        <f>('2011 inpatient costs'!J58*'2011 population'!J58+'2011 inpatient costs'!K58*'2011 population'!K58+'2011 inpatient costs'!L58*'2011 population'!L58+'2011 inpatient costs'!M58*'2011 population'!M58+'2011 inpatient costs'!N58*'2011 population'!N58)/SUM('2011 population'!J58:N58)/ave_inpatient_cost_2011</f>
        <v>0.87650294098027248</v>
      </c>
    </row>
    <row r="59" spans="2:15" x14ac:dyDescent="0.25">
      <c r="B59">
        <v>55</v>
      </c>
      <c r="D59" s="13">
        <f>IF(age_sex_only,$I59,'2011 inpatient costs'!D59/ave_inpatient_cost_2011)</f>
        <v>1.2365974110075311</v>
      </c>
      <c r="E59" s="13">
        <f>IF(age_sex_only,$I59,'2011 inpatient costs'!E59/ave_inpatient_cost_2011)</f>
        <v>1.0329491550522178</v>
      </c>
      <c r="F59" s="13">
        <f>IF(age_sex_only,$I59,'2011 inpatient costs'!F59/ave_inpatient_cost_2011)</f>
        <v>0.86739502688031045</v>
      </c>
      <c r="G59" s="13">
        <f>IF(age_sex_only,$I59,'2011 inpatient costs'!G59/ave_inpatient_cost_2011)</f>
        <v>0.80187172932636019</v>
      </c>
      <c r="H59" s="13">
        <f>IF(age_sex_only,$I59,'2011 inpatient costs'!H59/ave_inpatient_cost_2011)</f>
        <v>0.68071196203482909</v>
      </c>
      <c r="I59" s="106">
        <f>('2011 inpatient costs'!D59*'2011 population'!D59+'2011 inpatient costs'!E59*'2011 population'!E59+'2011 inpatient costs'!F59*'2011 population'!F59+'2011 inpatient costs'!G59*'2011 population'!G59+'2011 inpatient costs'!H59*'2011 population'!H59)/SUM('2011 population'!D59:H59)/ave_inpatient_cost_2011</f>
        <v>0.90417266608738145</v>
      </c>
      <c r="J59" s="13">
        <f>IF(age_sex_only,$O59,'2011 inpatient costs'!J59/ave_inpatient_cost_2011)</f>
        <v>1.385988330998023</v>
      </c>
      <c r="K59" s="13">
        <f>IF(age_sex_only,$O59,'2011 inpatient costs'!K59/ave_inpatient_cost_2011)</f>
        <v>1.081472443044655</v>
      </c>
      <c r="L59" s="13">
        <f>IF(age_sex_only,$O59,'2011 inpatient costs'!L59/ave_inpatient_cost_2011)</f>
        <v>0.88922772880197654</v>
      </c>
      <c r="M59" s="13">
        <f>IF(age_sex_only,$O59,'2011 inpatient costs'!M59/ave_inpatient_cost_2011)</f>
        <v>0.76846449621677138</v>
      </c>
      <c r="N59" s="13">
        <f>IF(age_sex_only,$O59,'2011 inpatient costs'!N59/ave_inpatient_cost_2011)</f>
        <v>0.67470330583749794</v>
      </c>
      <c r="O59" s="106">
        <f>('2011 inpatient costs'!J59*'2011 population'!J59+'2011 inpatient costs'!K59*'2011 population'!K59+'2011 inpatient costs'!L59*'2011 population'!L59+'2011 inpatient costs'!M59*'2011 population'!M59+'2011 inpatient costs'!N59*'2011 population'!N59)/SUM('2011 population'!J59:N59)/ave_inpatient_cost_2011</f>
        <v>0.93566123422144221</v>
      </c>
    </row>
    <row r="60" spans="2:15" x14ac:dyDescent="0.25">
      <c r="B60">
        <v>56</v>
      </c>
      <c r="D60" s="13">
        <f>IF(age_sex_only,$I60,'2011 inpatient costs'!D60/ave_inpatient_cost_2011)</f>
        <v>1.2807108081060692</v>
      </c>
      <c r="E60" s="13">
        <f>IF(age_sex_only,$I60,'2011 inpatient costs'!E60/ave_inpatient_cost_2011)</f>
        <v>1.0794688908563967</v>
      </c>
      <c r="F60" s="13">
        <f>IF(age_sex_only,$I60,'2011 inpatient costs'!F60/ave_inpatient_cost_2011)</f>
        <v>0.91511156691436346</v>
      </c>
      <c r="G60" s="13">
        <f>IF(age_sex_only,$I60,'2011 inpatient costs'!G60/ave_inpatient_cost_2011)</f>
        <v>0.80398064095486299</v>
      </c>
      <c r="H60" s="13">
        <f>IF(age_sex_only,$I60,'2011 inpatient costs'!H60/ave_inpatient_cost_2011)</f>
        <v>0.70890785320514615</v>
      </c>
      <c r="I60" s="106">
        <f>('2011 inpatient costs'!D60*'2011 population'!D60+'2011 inpatient costs'!E60*'2011 population'!E60+'2011 inpatient costs'!F60*'2011 population'!F60+'2011 inpatient costs'!G60*'2011 population'!G60+'2011 inpatient costs'!H60*'2011 population'!H60)/SUM('2011 population'!D60:H60)/ave_inpatient_cost_2011</f>
        <v>0.93447465691045262</v>
      </c>
      <c r="J60" s="13">
        <f>IF(age_sex_only,$O60,'2011 inpatient costs'!J60/ave_inpatient_cost_2011)</f>
        <v>1.5019602547209514</v>
      </c>
      <c r="K60" s="13">
        <f>IF(age_sex_only,$O60,'2011 inpatient costs'!K60/ave_inpatient_cost_2011)</f>
        <v>1.1336559158816435</v>
      </c>
      <c r="L60" s="13">
        <f>IF(age_sex_only,$O60,'2011 inpatient costs'!L60/ave_inpatient_cost_2011)</f>
        <v>0.94721008219687752</v>
      </c>
      <c r="M60" s="13">
        <f>IF(age_sex_only,$O60,'2011 inpatient costs'!M60/ave_inpatient_cost_2011)</f>
        <v>0.81365184219266362</v>
      </c>
      <c r="N60" s="13">
        <f>IF(age_sex_only,$O60,'2011 inpatient costs'!N60/ave_inpatient_cost_2011)</f>
        <v>0.71504936114897888</v>
      </c>
      <c r="O60" s="106">
        <f>('2011 inpatient costs'!J60*'2011 population'!J60+'2011 inpatient costs'!K60*'2011 population'!K60+'2011 inpatient costs'!L60*'2011 population'!L60+'2011 inpatient costs'!M60*'2011 population'!M60+'2011 inpatient costs'!N60*'2011 population'!N60)/SUM('2011 population'!J60:N60)/ave_inpatient_cost_2011</f>
        <v>0.99348467722503897</v>
      </c>
    </row>
    <row r="61" spans="2:15" x14ac:dyDescent="0.25">
      <c r="B61">
        <v>57</v>
      </c>
      <c r="D61" s="13">
        <f>IF(age_sex_only,$I61,'2011 inpatient costs'!D61/ave_inpatient_cost_2011)</f>
        <v>1.282724497925406</v>
      </c>
      <c r="E61" s="13">
        <f>IF(age_sex_only,$I61,'2011 inpatient costs'!E61/ave_inpatient_cost_2011)</f>
        <v>1.0673829387944052</v>
      </c>
      <c r="F61" s="13">
        <f>IF(age_sex_only,$I61,'2011 inpatient costs'!F61/ave_inpatient_cost_2011)</f>
        <v>0.92281063167416433</v>
      </c>
      <c r="G61" s="13">
        <f>IF(age_sex_only,$I61,'2011 inpatient costs'!G61/ave_inpatient_cost_2011)</f>
        <v>0.82340436736639955</v>
      </c>
      <c r="H61" s="13">
        <f>IF(age_sex_only,$I61,'2011 inpatient costs'!H61/ave_inpatient_cost_2011)</f>
        <v>0.76014225792215839</v>
      </c>
      <c r="I61" s="106">
        <f>('2011 inpatient costs'!D61*'2011 population'!D61+'2011 inpatient costs'!E61*'2011 population'!E61+'2011 inpatient costs'!F61*'2011 population'!F61+'2011 inpatient costs'!G61*'2011 population'!G61+'2011 inpatient costs'!H61*'2011 population'!H61)/SUM('2011 population'!D61:H61)/ave_inpatient_cost_2011</f>
        <v>0.94904900407084736</v>
      </c>
      <c r="J61" s="13">
        <f>IF(age_sex_only,$O61,'2011 inpatient costs'!J61/ave_inpatient_cost_2011)</f>
        <v>1.4899988529733499</v>
      </c>
      <c r="K61" s="13">
        <f>IF(age_sex_only,$O61,'2011 inpatient costs'!K61/ave_inpatient_cost_2011)</f>
        <v>1.1833766387752653</v>
      </c>
      <c r="L61" s="13">
        <f>IF(age_sex_only,$O61,'2011 inpatient costs'!L61/ave_inpatient_cost_2011)</f>
        <v>0.96669969045161452</v>
      </c>
      <c r="M61" s="13">
        <f>IF(age_sex_only,$O61,'2011 inpatient costs'!M61/ave_inpatient_cost_2011)</f>
        <v>0.85361920578069572</v>
      </c>
      <c r="N61" s="13">
        <f>IF(age_sex_only,$O61,'2011 inpatient costs'!N61/ave_inpatient_cost_2011)</f>
        <v>0.77641940675111942</v>
      </c>
      <c r="O61" s="106">
        <f>('2011 inpatient costs'!J61*'2011 population'!J61+'2011 inpatient costs'!K61*'2011 population'!K61+'2011 inpatient costs'!L61*'2011 population'!L61+'2011 inpatient costs'!M61*'2011 population'!M61+'2011 inpatient costs'!N61*'2011 population'!N61)/SUM('2011 population'!J61:N61)/ave_inpatient_cost_2011</f>
        <v>1.0254277157400051</v>
      </c>
    </row>
    <row r="62" spans="2:15" x14ac:dyDescent="0.25">
      <c r="B62">
        <v>58</v>
      </c>
      <c r="D62" s="13">
        <f>IF(age_sex_only,$I62,'2011 inpatient costs'!D62/ave_inpatient_cost_2011)</f>
        <v>1.4012462236639136</v>
      </c>
      <c r="E62" s="13">
        <f>IF(age_sex_only,$I62,'2011 inpatient costs'!E62/ave_inpatient_cost_2011)</f>
        <v>1.1731245288463923</v>
      </c>
      <c r="F62" s="13">
        <f>IF(age_sex_only,$I62,'2011 inpatient costs'!F62/ave_inpatient_cost_2011)</f>
        <v>0.95240439971646396</v>
      </c>
      <c r="G62" s="13">
        <f>IF(age_sex_only,$I62,'2011 inpatient costs'!G62/ave_inpatient_cost_2011)</f>
        <v>0.88308163676009555</v>
      </c>
      <c r="H62" s="13">
        <f>IF(age_sex_only,$I62,'2011 inpatient costs'!H62/ave_inpatient_cost_2011)</f>
        <v>0.75324121096972085</v>
      </c>
      <c r="I62" s="106">
        <f>('2011 inpatient costs'!D62*'2011 population'!D62+'2011 inpatient costs'!E62*'2011 population'!E62+'2011 inpatient costs'!F62*'2011 population'!F62+'2011 inpatient costs'!G62*'2011 population'!G62+'2011 inpatient costs'!H62*'2011 population'!H62)/SUM('2011 population'!D62:H62)/ave_inpatient_cost_2011</f>
        <v>1.003196391359406</v>
      </c>
      <c r="J62" s="13">
        <f>IF(age_sex_only,$O62,'2011 inpatient costs'!J62/ave_inpatient_cost_2011)</f>
        <v>1.6166751403195336</v>
      </c>
      <c r="K62" s="13">
        <f>IF(age_sex_only,$O62,'2011 inpatient costs'!K62/ave_inpatient_cost_2011)</f>
        <v>1.276480814609422</v>
      </c>
      <c r="L62" s="13">
        <f>IF(age_sex_only,$O62,'2011 inpatient costs'!L62/ave_inpatient_cost_2011)</f>
        <v>1.0724787344787894</v>
      </c>
      <c r="M62" s="13">
        <f>IF(age_sex_only,$O62,'2011 inpatient costs'!M62/ave_inpatient_cost_2011)</f>
        <v>0.94388379453889859</v>
      </c>
      <c r="N62" s="13">
        <f>IF(age_sex_only,$O62,'2011 inpatient costs'!N62/ave_inpatient_cost_2011)</f>
        <v>0.82660864591076422</v>
      </c>
      <c r="O62" s="106">
        <f>('2011 inpatient costs'!J62*'2011 population'!J62+'2011 inpatient costs'!K62*'2011 population'!K62+'2011 inpatient costs'!L62*'2011 population'!L62+'2011 inpatient costs'!M62*'2011 population'!M62+'2011 inpatient costs'!N62*'2011 population'!N62)/SUM('2011 population'!J62:N62)/ave_inpatient_cost_2011</f>
        <v>1.1154826718261914</v>
      </c>
    </row>
    <row r="63" spans="2:15" x14ac:dyDescent="0.25">
      <c r="B63">
        <v>59</v>
      </c>
      <c r="D63" s="13">
        <f>IF(age_sex_only,$I63,'2011 inpatient costs'!D63/ave_inpatient_cost_2011)</f>
        <v>1.4112099937536018</v>
      </c>
      <c r="E63" s="13">
        <f>IF(age_sex_only,$I63,'2011 inpatient costs'!E63/ave_inpatient_cost_2011)</f>
        <v>1.198059969355997</v>
      </c>
      <c r="F63" s="13">
        <f>IF(age_sex_only,$I63,'2011 inpatient costs'!F63/ave_inpatient_cost_2011)</f>
        <v>1.0195311869111849</v>
      </c>
      <c r="G63" s="13">
        <f>IF(age_sex_only,$I63,'2011 inpatient costs'!G63/ave_inpatient_cost_2011)</f>
        <v>0.91197011072539336</v>
      </c>
      <c r="H63" s="13">
        <f>IF(age_sex_only,$I63,'2011 inpatient costs'!H63/ave_inpatient_cost_2011)</f>
        <v>0.79351387590777911</v>
      </c>
      <c r="I63" s="106">
        <f>('2011 inpatient costs'!D63*'2011 population'!D63+'2011 inpatient costs'!E63*'2011 population'!E63+'2011 inpatient costs'!F63*'2011 population'!F63+'2011 inpatient costs'!G63*'2011 population'!G63+'2011 inpatient costs'!H63*'2011 population'!H63)/SUM('2011 population'!D63:H63)/ave_inpatient_cost_2011</f>
        <v>1.0372599735607422</v>
      </c>
      <c r="J63" s="13">
        <f>IF(age_sex_only,$O63,'2011 inpatient costs'!J63/ave_inpatient_cost_2011)</f>
        <v>1.6422115936931383</v>
      </c>
      <c r="K63" s="13">
        <f>IF(age_sex_only,$O63,'2011 inpatient costs'!K63/ave_inpatient_cost_2011)</f>
        <v>1.3639809792576296</v>
      </c>
      <c r="L63" s="13">
        <f>IF(age_sex_only,$O63,'2011 inpatient costs'!L63/ave_inpatient_cost_2011)</f>
        <v>1.1302193606565285</v>
      </c>
      <c r="M63" s="13">
        <f>IF(age_sex_only,$O63,'2011 inpatient costs'!M63/ave_inpatient_cost_2011)</f>
        <v>1.0403446562904162</v>
      </c>
      <c r="N63" s="13">
        <f>IF(age_sex_only,$O63,'2011 inpatient costs'!N63/ave_inpatient_cost_2011)</f>
        <v>0.8493883019944064</v>
      </c>
      <c r="O63" s="106">
        <f>('2011 inpatient costs'!J63*'2011 population'!J63+'2011 inpatient costs'!K63*'2011 population'!K63+'2011 inpatient costs'!L63*'2011 population'!L63+'2011 inpatient costs'!M63*'2011 population'!M63+'2011 inpatient costs'!N63*'2011 population'!N63)/SUM('2011 population'!J63:N63)/ave_inpatient_cost_2011</f>
        <v>1.1725520691432152</v>
      </c>
    </row>
    <row r="64" spans="2:15" x14ac:dyDescent="0.25">
      <c r="B64">
        <v>60</v>
      </c>
      <c r="D64" s="13">
        <f>IF(age_sex_only,$I64,'2011 inpatient costs'!D64/ave_inpatient_cost_2011)</f>
        <v>1.4397212011678269</v>
      </c>
      <c r="E64" s="13">
        <f>IF(age_sex_only,$I64,'2011 inpatient costs'!E64/ave_inpatient_cost_2011)</f>
        <v>1.2285560479845323</v>
      </c>
      <c r="F64" s="13">
        <f>IF(age_sex_only,$I64,'2011 inpatient costs'!F64/ave_inpatient_cost_2011)</f>
        <v>1.0370288437127373</v>
      </c>
      <c r="G64" s="13">
        <f>IF(age_sex_only,$I64,'2011 inpatient costs'!G64/ave_inpatient_cost_2011)</f>
        <v>0.93942858546254526</v>
      </c>
      <c r="H64" s="13">
        <f>IF(age_sex_only,$I64,'2011 inpatient costs'!H64/ave_inpatient_cost_2011)</f>
        <v>0.85914579588364426</v>
      </c>
      <c r="I64" s="106">
        <f>('2011 inpatient costs'!D64*'2011 population'!D64+'2011 inpatient costs'!E64*'2011 population'!E64+'2011 inpatient costs'!F64*'2011 population'!F64+'2011 inpatient costs'!G64*'2011 population'!G64+'2011 inpatient costs'!H64*'2011 population'!H64)/SUM('2011 population'!D64:H64)/ave_inpatient_cost_2011</f>
        <v>1.0701341940922382</v>
      </c>
      <c r="J64" s="13">
        <f>IF(age_sex_only,$O64,'2011 inpatient costs'!J64/ave_inpatient_cost_2011)</f>
        <v>1.7327351187210469</v>
      </c>
      <c r="K64" s="13">
        <f>IF(age_sex_only,$O64,'2011 inpatient costs'!K64/ave_inpatient_cost_2011)</f>
        <v>1.4351949228742951</v>
      </c>
      <c r="L64" s="13">
        <f>IF(age_sex_only,$O64,'2011 inpatient costs'!L64/ave_inpatient_cost_2011)</f>
        <v>1.1743600241143162</v>
      </c>
      <c r="M64" s="13">
        <f>IF(age_sex_only,$O64,'2011 inpatient costs'!M64/ave_inpatient_cost_2011)</f>
        <v>1.0390198417185168</v>
      </c>
      <c r="N64" s="13">
        <f>IF(age_sex_only,$O64,'2011 inpatient costs'!N64/ave_inpatient_cost_2011)</f>
        <v>0.94116620984842581</v>
      </c>
      <c r="O64" s="106">
        <f>('2011 inpatient costs'!J64*'2011 population'!J64+'2011 inpatient costs'!K64*'2011 population'!K64+'2011 inpatient costs'!L64*'2011 population'!L64+'2011 inpatient costs'!M64*'2011 population'!M64+'2011 inpatient costs'!N64*'2011 population'!N64)/SUM('2011 population'!J64:N64)/ave_inpatient_cost_2011</f>
        <v>1.2269313473102113</v>
      </c>
    </row>
    <row r="65" spans="2:15" x14ac:dyDescent="0.25">
      <c r="B65">
        <v>61</v>
      </c>
      <c r="D65" s="13">
        <f>IF(age_sex_only,$I65,'2011 inpatient costs'!D65/ave_inpatient_cost_2011)</f>
        <v>1.511298070115298</v>
      </c>
      <c r="E65" s="13">
        <f>IF(age_sex_only,$I65,'2011 inpatient costs'!E65/ave_inpatient_cost_2011)</f>
        <v>1.2326148323812078</v>
      </c>
      <c r="F65" s="13">
        <f>IF(age_sex_only,$I65,'2011 inpatient costs'!F65/ave_inpatient_cost_2011)</f>
        <v>1.0649604899396892</v>
      </c>
      <c r="G65" s="13">
        <f>IF(age_sex_only,$I65,'2011 inpatient costs'!G65/ave_inpatient_cost_2011)</f>
        <v>0.91369934380260909</v>
      </c>
      <c r="H65" s="13">
        <f>IF(age_sex_only,$I65,'2011 inpatient costs'!H65/ave_inpatient_cost_2011)</f>
        <v>0.83364766676333224</v>
      </c>
      <c r="I65" s="106">
        <f>('2011 inpatient costs'!D65*'2011 population'!D65+'2011 inpatient costs'!E65*'2011 population'!E65+'2011 inpatient costs'!F65*'2011 population'!F65+'2011 inpatient costs'!G65*'2011 population'!G65+'2011 inpatient costs'!H65*'2011 population'!H65)/SUM('2011 population'!D65:H65)/ave_inpatient_cost_2011</f>
        <v>1.0742626495641199</v>
      </c>
      <c r="J65" s="13">
        <f>IF(age_sex_only,$O65,'2011 inpatient costs'!J65/ave_inpatient_cost_2011)</f>
        <v>1.7670355715017654</v>
      </c>
      <c r="K65" s="13">
        <f>IF(age_sex_only,$O65,'2011 inpatient costs'!K65/ave_inpatient_cost_2011)</f>
        <v>1.4743469431022631</v>
      </c>
      <c r="L65" s="13">
        <f>IF(age_sex_only,$O65,'2011 inpatient costs'!L65/ave_inpatient_cost_2011)</f>
        <v>1.2482321712441702</v>
      </c>
      <c r="M65" s="13">
        <f>IF(age_sex_only,$O65,'2011 inpatient costs'!M65/ave_inpatient_cost_2011)</f>
        <v>1.0509302422133691</v>
      </c>
      <c r="N65" s="13">
        <f>IF(age_sex_only,$O65,'2011 inpatient costs'!N65/ave_inpatient_cost_2011)</f>
        <v>0.96412895896723794</v>
      </c>
      <c r="O65" s="106">
        <f>('2011 inpatient costs'!J65*'2011 population'!J65+'2011 inpatient costs'!K65*'2011 population'!K65+'2011 inpatient costs'!L65*'2011 population'!L65+'2011 inpatient costs'!M65*'2011 population'!M65+'2011 inpatient costs'!N65*'2011 population'!N65)/SUM('2011 population'!J65:N65)/ave_inpatient_cost_2011</f>
        <v>1.2604263423969002</v>
      </c>
    </row>
    <row r="66" spans="2:15" x14ac:dyDescent="0.25">
      <c r="B66">
        <v>62</v>
      </c>
      <c r="D66" s="13">
        <f>IF(age_sex_only,$I66,'2011 inpatient costs'!D66/ave_inpatient_cost_2011)</f>
        <v>1.5467791521456222</v>
      </c>
      <c r="E66" s="13">
        <f>IF(age_sex_only,$I66,'2011 inpatient costs'!E66/ave_inpatient_cost_2011)</f>
        <v>1.2920880228749936</v>
      </c>
      <c r="F66" s="13">
        <f>IF(age_sex_only,$I66,'2011 inpatient costs'!F66/ave_inpatient_cost_2011)</f>
        <v>1.0938854313949593</v>
      </c>
      <c r="G66" s="13">
        <f>IF(age_sex_only,$I66,'2011 inpatient costs'!G66/ave_inpatient_cost_2011)</f>
        <v>0.98188228524333787</v>
      </c>
      <c r="H66" s="13">
        <f>IF(age_sex_only,$I66,'2011 inpatient costs'!H66/ave_inpatient_cost_2011)</f>
        <v>0.91978926329595156</v>
      </c>
      <c r="I66" s="106">
        <f>('2011 inpatient costs'!D66*'2011 population'!D66+'2011 inpatient costs'!E66*'2011 population'!E66+'2011 inpatient costs'!F66*'2011 population'!F66+'2011 inpatient costs'!G66*'2011 population'!G66+'2011 inpatient costs'!H66*'2011 population'!H66)/SUM('2011 population'!D66:H66)/ave_inpatient_cost_2011</f>
        <v>1.1291450962378937</v>
      </c>
      <c r="J66" s="13">
        <f>IF(age_sex_only,$O66,'2011 inpatient costs'!J66/ave_inpatient_cost_2011)</f>
        <v>1.84420357231174</v>
      </c>
      <c r="K66" s="13">
        <f>IF(age_sex_only,$O66,'2011 inpatient costs'!K66/ave_inpatient_cost_2011)</f>
        <v>1.5445797565787209</v>
      </c>
      <c r="L66" s="13">
        <f>IF(age_sex_only,$O66,'2011 inpatient costs'!L66/ave_inpatient_cost_2011)</f>
        <v>1.2672843453522744</v>
      </c>
      <c r="M66" s="13">
        <f>IF(age_sex_only,$O66,'2011 inpatient costs'!M66/ave_inpatient_cost_2011)</f>
        <v>1.116725730273685</v>
      </c>
      <c r="N66" s="13">
        <f>IF(age_sex_only,$O66,'2011 inpatient costs'!N66/ave_inpatient_cost_2011)</f>
        <v>1.013940807607898</v>
      </c>
      <c r="O66" s="106">
        <f>('2011 inpatient costs'!J66*'2011 population'!J66+'2011 inpatient costs'!K66*'2011 population'!K66+'2011 inpatient costs'!L66*'2011 population'!L66+'2011 inpatient costs'!M66*'2011 population'!M66+'2011 inpatient costs'!N66*'2011 population'!N66)/SUM('2011 population'!J66:N66)/ave_inpatient_cost_2011</f>
        <v>1.3092732827235873</v>
      </c>
    </row>
    <row r="67" spans="2:15" x14ac:dyDescent="0.25">
      <c r="B67">
        <v>63</v>
      </c>
      <c r="D67" s="13">
        <f>IF(age_sex_only,$I67,'2011 inpatient costs'!D67/ave_inpatient_cost_2011)</f>
        <v>1.5918017285621866</v>
      </c>
      <c r="E67" s="13">
        <f>IF(age_sex_only,$I67,'2011 inpatient costs'!E67/ave_inpatient_cost_2011)</f>
        <v>1.2592795284459717</v>
      </c>
      <c r="F67" s="13">
        <f>IF(age_sex_only,$I67,'2011 inpatient costs'!F67/ave_inpatient_cost_2011)</f>
        <v>1.0583866113637408</v>
      </c>
      <c r="G67" s="13">
        <f>IF(age_sex_only,$I67,'2011 inpatient costs'!G67/ave_inpatient_cost_2011)</f>
        <v>0.97658406817633814</v>
      </c>
      <c r="H67" s="13">
        <f>IF(age_sex_only,$I67,'2011 inpatient costs'!H67/ave_inpatient_cost_2011)</f>
        <v>0.89606576306543717</v>
      </c>
      <c r="I67" s="106">
        <f>('2011 inpatient costs'!D67*'2011 population'!D67+'2011 inpatient costs'!E67*'2011 population'!E67+'2011 inpatient costs'!F67*'2011 population'!F67+'2011 inpatient costs'!G67*'2011 population'!G67+'2011 inpatient costs'!H67*'2011 population'!H67)/SUM('2011 population'!D67:H67)/ave_inpatient_cost_2011</f>
        <v>1.1117240216241422</v>
      </c>
      <c r="J67" s="13">
        <f>IF(age_sex_only,$O67,'2011 inpatient costs'!J67/ave_inpatient_cost_2011)</f>
        <v>1.8556608603764013</v>
      </c>
      <c r="K67" s="13">
        <f>IF(age_sex_only,$O67,'2011 inpatient costs'!K67/ave_inpatient_cost_2011)</f>
        <v>1.5297952330141813</v>
      </c>
      <c r="L67" s="13">
        <f>IF(age_sex_only,$O67,'2011 inpatient costs'!L67/ave_inpatient_cost_2011)</f>
        <v>1.3192062105154967</v>
      </c>
      <c r="M67" s="13">
        <f>IF(age_sex_only,$O67,'2011 inpatient costs'!M67/ave_inpatient_cost_2011)</f>
        <v>1.1745401019704409</v>
      </c>
      <c r="N67" s="13">
        <f>IF(age_sex_only,$O67,'2011 inpatient costs'!N67/ave_inpatient_cost_2011)</f>
        <v>1.0441328450004086</v>
      </c>
      <c r="O67" s="106">
        <f>('2011 inpatient costs'!J67*'2011 population'!J67+'2011 inpatient costs'!K67*'2011 population'!K67+'2011 inpatient costs'!L67*'2011 population'!L67+'2011 inpatient costs'!M67*'2011 population'!M67+'2011 inpatient costs'!N67*'2011 population'!N67)/SUM('2011 population'!J67:N67)/ave_inpatient_cost_2011</f>
        <v>1.3363724562943404</v>
      </c>
    </row>
    <row r="68" spans="2:15" x14ac:dyDescent="0.25">
      <c r="B68">
        <v>64</v>
      </c>
      <c r="D68" s="13">
        <f>IF(age_sex_only,$I68,'2011 inpatient costs'!D68/ave_inpatient_cost_2011)</f>
        <v>1.6498142054286771</v>
      </c>
      <c r="E68" s="13">
        <f>IF(age_sex_only,$I68,'2011 inpatient costs'!E68/ave_inpatient_cost_2011)</f>
        <v>1.4007600286090636</v>
      </c>
      <c r="F68" s="13">
        <f>IF(age_sex_only,$I68,'2011 inpatient costs'!F68/ave_inpatient_cost_2011)</f>
        <v>1.1420852602602163</v>
      </c>
      <c r="G68" s="13">
        <f>IF(age_sex_only,$I68,'2011 inpatient costs'!G68/ave_inpatient_cost_2011)</f>
        <v>1.0877115255103005</v>
      </c>
      <c r="H68" s="13">
        <f>IF(age_sex_only,$I68,'2011 inpatient costs'!H68/ave_inpatient_cost_2011)</f>
        <v>0.99014678635367004</v>
      </c>
      <c r="I68" s="106">
        <f>('2011 inpatient costs'!D68*'2011 population'!D68+'2011 inpatient costs'!E68*'2011 population'!E68+'2011 inpatient costs'!F68*'2011 population'!F68+'2011 inpatient costs'!G68*'2011 population'!G68+'2011 inpatient costs'!H68*'2011 population'!H68)/SUM('2011 population'!D68:H68)/ave_inpatient_cost_2011</f>
        <v>1.2075188975370714</v>
      </c>
      <c r="J68" s="13">
        <f>IF(age_sex_only,$O68,'2011 inpatient costs'!J68/ave_inpatient_cost_2011)</f>
        <v>2.0485358859135574</v>
      </c>
      <c r="K68" s="13">
        <f>IF(age_sex_only,$O68,'2011 inpatient costs'!K68/ave_inpatient_cost_2011)</f>
        <v>1.6456456724125499</v>
      </c>
      <c r="L68" s="13">
        <f>IF(age_sex_only,$O68,'2011 inpatient costs'!L68/ave_inpatient_cost_2011)</f>
        <v>1.41395147759686</v>
      </c>
      <c r="M68" s="13">
        <f>IF(age_sex_only,$O68,'2011 inpatient costs'!M68/ave_inpatient_cost_2011)</f>
        <v>1.2613121121671453</v>
      </c>
      <c r="N68" s="13">
        <f>IF(age_sex_only,$O68,'2011 inpatient costs'!N68/ave_inpatient_cost_2011)</f>
        <v>1.14518741305242</v>
      </c>
      <c r="O68" s="106">
        <f>('2011 inpatient costs'!J68*'2011 population'!J68+'2011 inpatient costs'!K68*'2011 population'!K68+'2011 inpatient costs'!L68*'2011 population'!L68+'2011 inpatient costs'!M68*'2011 population'!M68+'2011 inpatient costs'!N68*'2011 population'!N68)/SUM('2011 population'!J68:N68)/ave_inpatient_cost_2011</f>
        <v>1.4426591529558606</v>
      </c>
    </row>
    <row r="69" spans="2:15" x14ac:dyDescent="0.25">
      <c r="B69">
        <v>65</v>
      </c>
      <c r="D69" s="13">
        <f>IF(age_sex_only,$I69,'2011 inpatient costs'!D69/ave_inpatient_cost_2011)</f>
        <v>2.126672076514398</v>
      </c>
      <c r="E69" s="13">
        <f>IF(age_sex_only,$I69,'2011 inpatient costs'!E69/ave_inpatient_cost_2011)</f>
        <v>1.7110932796815665</v>
      </c>
      <c r="F69" s="13">
        <f>IF(age_sex_only,$I69,'2011 inpatient costs'!F69/ave_inpatient_cost_2011)</f>
        <v>1.5622794194300886</v>
      </c>
      <c r="G69" s="13">
        <f>IF(age_sex_only,$I69,'2011 inpatient costs'!G69/ave_inpatient_cost_2011)</f>
        <v>1.4248050988312759</v>
      </c>
      <c r="H69" s="13">
        <f>IF(age_sex_only,$I69,'2011 inpatient costs'!H69/ave_inpatient_cost_2011)</f>
        <v>1.2901336874274245</v>
      </c>
      <c r="I69" s="106">
        <f>('2011 inpatient costs'!D69*'2011 population'!D69+'2011 inpatient costs'!E69*'2011 population'!E69+'2011 inpatient costs'!F69*'2011 population'!F69+'2011 inpatient costs'!G69*'2011 population'!G69+'2011 inpatient costs'!H69*'2011 population'!H69)/SUM('2011 population'!D69:H69)/ave_inpatient_cost_2011</f>
        <v>1.5707938769368903</v>
      </c>
      <c r="J69" s="13">
        <f>IF(age_sex_only,$O69,'2011 inpatient costs'!J69/ave_inpatient_cost_2011)</f>
        <v>2.5776816525414072</v>
      </c>
      <c r="K69" s="13">
        <f>IF(age_sex_only,$O69,'2011 inpatient costs'!K69/ave_inpatient_cost_2011)</f>
        <v>2.1914428263869032</v>
      </c>
      <c r="L69" s="13">
        <f>IF(age_sex_only,$O69,'2011 inpatient costs'!L69/ave_inpatient_cost_2011)</f>
        <v>1.9518037558000703</v>
      </c>
      <c r="M69" s="13">
        <f>IF(age_sex_only,$O69,'2011 inpatient costs'!M69/ave_inpatient_cost_2011)</f>
        <v>1.739779044555531</v>
      </c>
      <c r="N69" s="13">
        <f>IF(age_sex_only,$O69,'2011 inpatient costs'!N69/ave_inpatient_cost_2011)</f>
        <v>1.557197899621741</v>
      </c>
      <c r="O69" s="106">
        <f>('2011 inpatient costs'!J69*'2011 population'!J69+'2011 inpatient costs'!K69*'2011 population'!K69+'2011 inpatient costs'!L69*'2011 population'!L69+'2011 inpatient costs'!M69*'2011 population'!M69+'2011 inpatient costs'!N69*'2011 population'!N69)/SUM('2011 population'!J69:N69)/ave_inpatient_cost_2011</f>
        <v>1.9373311365842403</v>
      </c>
    </row>
    <row r="70" spans="2:15" x14ac:dyDescent="0.25">
      <c r="B70">
        <v>66</v>
      </c>
      <c r="D70" s="13">
        <f>IF(age_sex_only,$I70,'2011 inpatient costs'!D70/ave_inpatient_cost_2011)</f>
        <v>1.9473230684103313</v>
      </c>
      <c r="E70" s="13">
        <f>IF(age_sex_only,$I70,'2011 inpatient costs'!E70/ave_inpatient_cost_2011)</f>
        <v>1.5469333739949873</v>
      </c>
      <c r="F70" s="13">
        <f>IF(age_sex_only,$I70,'2011 inpatient costs'!F70/ave_inpatient_cost_2011)</f>
        <v>1.4136935905725794</v>
      </c>
      <c r="G70" s="13">
        <f>IF(age_sex_only,$I70,'2011 inpatient costs'!G70/ave_inpatient_cost_2011)</f>
        <v>1.2570809280414514</v>
      </c>
      <c r="H70" s="13">
        <f>IF(age_sex_only,$I70,'2011 inpatient costs'!H70/ave_inpatient_cost_2011)</f>
        <v>1.1183569988691984</v>
      </c>
      <c r="I70" s="106">
        <f>('2011 inpatient costs'!D70*'2011 population'!D70+'2011 inpatient costs'!E70*'2011 population'!E70+'2011 inpatient costs'!F70*'2011 population'!F70+'2011 inpatient costs'!G70*'2011 population'!G70+'2011 inpatient costs'!H70*'2011 population'!H70)/SUM('2011 population'!D70:H70)/ave_inpatient_cost_2011</f>
        <v>1.4026025655500116</v>
      </c>
      <c r="J70" s="13">
        <f>IF(age_sex_only,$O70,'2011 inpatient costs'!J70/ave_inpatient_cost_2011)</f>
        <v>2.3584318932018564</v>
      </c>
      <c r="K70" s="13">
        <f>IF(age_sex_only,$O70,'2011 inpatient costs'!K70/ave_inpatient_cost_2011)</f>
        <v>1.9526014644674996</v>
      </c>
      <c r="L70" s="13">
        <f>IF(age_sex_only,$O70,'2011 inpatient costs'!L70/ave_inpatient_cost_2011)</f>
        <v>1.7063118303036822</v>
      </c>
      <c r="M70" s="13">
        <f>IF(age_sex_only,$O70,'2011 inpatient costs'!M70/ave_inpatient_cost_2011)</f>
        <v>1.4721493541123634</v>
      </c>
      <c r="N70" s="13">
        <f>IF(age_sex_only,$O70,'2011 inpatient costs'!N70/ave_inpatient_cost_2011)</f>
        <v>1.3978643901996186</v>
      </c>
      <c r="O70" s="106">
        <f>('2011 inpatient costs'!J70*'2011 population'!J70+'2011 inpatient costs'!K70*'2011 population'!K70+'2011 inpatient costs'!L70*'2011 population'!L70+'2011 inpatient costs'!M70*'2011 population'!M70+'2011 inpatient costs'!N70*'2011 population'!N70)/SUM('2011 population'!J70:N70)/ave_inpatient_cost_2011</f>
        <v>1.7090375448890645</v>
      </c>
    </row>
    <row r="71" spans="2:15" x14ac:dyDescent="0.25">
      <c r="B71">
        <v>67</v>
      </c>
      <c r="D71" s="13">
        <f>IF(age_sex_only,$I71,'2011 inpatient costs'!D71/ave_inpatient_cost_2011)</f>
        <v>2.0570264184337672</v>
      </c>
      <c r="E71" s="13">
        <f>IF(age_sex_only,$I71,'2011 inpatient costs'!E71/ave_inpatient_cost_2011)</f>
        <v>1.7167777941585181</v>
      </c>
      <c r="F71" s="13">
        <f>IF(age_sex_only,$I71,'2011 inpatient costs'!F71/ave_inpatient_cost_2011)</f>
        <v>1.487597994869388</v>
      </c>
      <c r="G71" s="13">
        <f>IF(age_sex_only,$I71,'2011 inpatient costs'!G71/ave_inpatient_cost_2011)</f>
        <v>1.4111624726825662</v>
      </c>
      <c r="H71" s="13">
        <f>IF(age_sex_only,$I71,'2011 inpatient costs'!H71/ave_inpatient_cost_2011)</f>
        <v>1.2765724318804561</v>
      </c>
      <c r="I71" s="106">
        <f>('2011 inpatient costs'!D71*'2011 population'!D71+'2011 inpatient costs'!E71*'2011 population'!E71+'2011 inpatient costs'!F71*'2011 population'!F71+'2011 inpatient costs'!G71*'2011 population'!G71+'2011 inpatient costs'!H71*'2011 population'!H71)/SUM('2011 population'!D71:H71)/ave_inpatient_cost_2011</f>
        <v>1.5370175396211967</v>
      </c>
      <c r="J71" s="13">
        <f>IF(age_sex_only,$O71,'2011 inpatient costs'!J71/ave_inpatient_cost_2011)</f>
        <v>2.5153936669851142</v>
      </c>
      <c r="K71" s="13">
        <f>IF(age_sex_only,$O71,'2011 inpatient costs'!K71/ave_inpatient_cost_2011)</f>
        <v>2.1401916375331163</v>
      </c>
      <c r="L71" s="13">
        <f>IF(age_sex_only,$O71,'2011 inpatient costs'!L71/ave_inpatient_cost_2011)</f>
        <v>1.8606944298634924</v>
      </c>
      <c r="M71" s="13">
        <f>IF(age_sex_only,$O71,'2011 inpatient costs'!M71/ave_inpatient_cost_2011)</f>
        <v>1.7178178929895118</v>
      </c>
      <c r="N71" s="13">
        <f>IF(age_sex_only,$O71,'2011 inpatient costs'!N71/ave_inpatient_cost_2011)</f>
        <v>1.5353214635988512</v>
      </c>
      <c r="O71" s="106">
        <f>('2011 inpatient costs'!J71*'2011 population'!J71+'2011 inpatient costs'!K71*'2011 population'!K71+'2011 inpatient costs'!L71*'2011 population'!L71+'2011 inpatient costs'!M71*'2011 population'!M71+'2011 inpatient costs'!N71*'2011 population'!N71)/SUM('2011 population'!J71:N71)/ave_inpatient_cost_2011</f>
        <v>1.8851720503986613</v>
      </c>
    </row>
    <row r="72" spans="2:15" x14ac:dyDescent="0.25">
      <c r="B72">
        <v>68</v>
      </c>
      <c r="D72" s="13">
        <f>IF(age_sex_only,$I72,'2011 inpatient costs'!D72/ave_inpatient_cost_2011)</f>
        <v>2.0840415188782448</v>
      </c>
      <c r="E72" s="13">
        <f>IF(age_sex_only,$I72,'2011 inpatient costs'!E72/ave_inpatient_cost_2011)</f>
        <v>1.7913849554310364</v>
      </c>
      <c r="F72" s="13">
        <f>IF(age_sex_only,$I72,'2011 inpatient costs'!F72/ave_inpatient_cost_2011)</f>
        <v>1.6100786081995446</v>
      </c>
      <c r="G72" s="13">
        <f>IF(age_sex_only,$I72,'2011 inpatient costs'!G72/ave_inpatient_cost_2011)</f>
        <v>1.5254206811416404</v>
      </c>
      <c r="H72" s="13">
        <f>IF(age_sex_only,$I72,'2011 inpatient costs'!H72/ave_inpatient_cost_2011)</f>
        <v>1.3950344610676637</v>
      </c>
      <c r="I72" s="106">
        <f>('2011 inpatient costs'!D72*'2011 population'!D72+'2011 inpatient costs'!E72*'2011 population'!E72+'2011 inpatient costs'!F72*'2011 population'!F72+'2011 inpatient costs'!G72*'2011 population'!G72+'2011 inpatient costs'!H72*'2011 population'!H72)/SUM('2011 population'!D72:H72)/ave_inpatient_cost_2011</f>
        <v>1.6398992534223662</v>
      </c>
      <c r="J72" s="13">
        <f>IF(age_sex_only,$O72,'2011 inpatient costs'!J72/ave_inpatient_cost_2011)</f>
        <v>2.6630964167647617</v>
      </c>
      <c r="K72" s="13">
        <f>IF(age_sex_only,$O72,'2011 inpatient costs'!K72/ave_inpatient_cost_2011)</f>
        <v>2.2439642688095831</v>
      </c>
      <c r="L72" s="13">
        <f>IF(age_sex_only,$O72,'2011 inpatient costs'!L72/ave_inpatient_cost_2011)</f>
        <v>1.9236307685972627</v>
      </c>
      <c r="M72" s="13">
        <f>IF(age_sex_only,$O72,'2011 inpatient costs'!M72/ave_inpatient_cost_2011)</f>
        <v>1.8978412456434053</v>
      </c>
      <c r="N72" s="13">
        <f>IF(age_sex_only,$O72,'2011 inpatient costs'!N72/ave_inpatient_cost_2011)</f>
        <v>1.7043715038689882</v>
      </c>
      <c r="O72" s="106">
        <f>('2011 inpatient costs'!J72*'2011 population'!J72+'2011 inpatient costs'!K72*'2011 population'!K72+'2011 inpatient costs'!L72*'2011 population'!L72+'2011 inpatient costs'!M72*'2011 population'!M72+'2011 inpatient costs'!N72*'2011 population'!N72)/SUM('2011 population'!J72:N72)/ave_inpatient_cost_2011</f>
        <v>2.0250743518755607</v>
      </c>
    </row>
    <row r="73" spans="2:15" x14ac:dyDescent="0.25">
      <c r="B73">
        <v>69</v>
      </c>
      <c r="D73" s="13">
        <f>IF(age_sex_only,$I73,'2011 inpatient costs'!D73/ave_inpatient_cost_2011)</f>
        <v>2.217483089276242</v>
      </c>
      <c r="E73" s="13">
        <f>IF(age_sex_only,$I73,'2011 inpatient costs'!E73/ave_inpatient_cost_2011)</f>
        <v>1.9878373853470026</v>
      </c>
      <c r="F73" s="13">
        <f>IF(age_sex_only,$I73,'2011 inpatient costs'!F73/ave_inpatient_cost_2011)</f>
        <v>1.767359287810105</v>
      </c>
      <c r="G73" s="13">
        <f>IF(age_sex_only,$I73,'2011 inpatient costs'!G73/ave_inpatient_cost_2011)</f>
        <v>1.6205319333600745</v>
      </c>
      <c r="H73" s="13">
        <f>IF(age_sex_only,$I73,'2011 inpatient costs'!H73/ave_inpatient_cost_2011)</f>
        <v>1.5957185294688834</v>
      </c>
      <c r="I73" s="106">
        <f>('2011 inpatient costs'!D73*'2011 population'!D73+'2011 inpatient costs'!E73*'2011 population'!E73+'2011 inpatient costs'!F73*'2011 population'!F73+'2011 inpatient costs'!G73*'2011 population'!G73+'2011 inpatient costs'!H73*'2011 population'!H73)/SUM('2011 population'!D73:H73)/ave_inpatient_cost_2011</f>
        <v>1.8009510684322423</v>
      </c>
      <c r="J73" s="13">
        <f>IF(age_sex_only,$O73,'2011 inpatient costs'!J73/ave_inpatient_cost_2011)</f>
        <v>2.8544582602869744</v>
      </c>
      <c r="K73" s="13">
        <f>IF(age_sex_only,$O73,'2011 inpatient costs'!K73/ave_inpatient_cost_2011)</f>
        <v>2.564180728026126</v>
      </c>
      <c r="L73" s="13">
        <f>IF(age_sex_only,$O73,'2011 inpatient costs'!L73/ave_inpatient_cost_2011)</f>
        <v>2.223156105281463</v>
      </c>
      <c r="M73" s="13">
        <f>IF(age_sex_only,$O73,'2011 inpatient costs'!M73/ave_inpatient_cost_2011)</f>
        <v>2.0504070071466081</v>
      </c>
      <c r="N73" s="13">
        <f>IF(age_sex_only,$O73,'2011 inpatient costs'!N73/ave_inpatient_cost_2011)</f>
        <v>1.9528461201727163</v>
      </c>
      <c r="O73" s="106">
        <f>('2011 inpatient costs'!J73*'2011 population'!J73+'2011 inpatient costs'!K73*'2011 population'!K73+'2011 inpatient costs'!L73*'2011 population'!L73+'2011 inpatient costs'!M73*'2011 population'!M73+'2011 inpatient costs'!N73*'2011 population'!N73)/SUM('2011 population'!J73:N73)/ave_inpatient_cost_2011</f>
        <v>2.2727446345099382</v>
      </c>
    </row>
    <row r="74" spans="2:15" x14ac:dyDescent="0.25">
      <c r="B74">
        <v>70</v>
      </c>
      <c r="D74" s="13">
        <f>IF(age_sex_only,$I74,'2011 inpatient costs'!D74/ave_inpatient_cost_2011)</f>
        <v>2.2265099148312366</v>
      </c>
      <c r="E74" s="13">
        <f>IF(age_sex_only,$I74,'2011 inpatient costs'!E74/ave_inpatient_cost_2011)</f>
        <v>2.0651793043396451</v>
      </c>
      <c r="F74" s="13">
        <f>IF(age_sex_only,$I74,'2011 inpatient costs'!F74/ave_inpatient_cost_2011)</f>
        <v>1.8280605099231952</v>
      </c>
      <c r="G74" s="13">
        <f>IF(age_sex_only,$I74,'2011 inpatient costs'!G74/ave_inpatient_cost_2011)</f>
        <v>1.706684428117863</v>
      </c>
      <c r="H74" s="13">
        <f>IF(age_sex_only,$I74,'2011 inpatient costs'!H74/ave_inpatient_cost_2011)</f>
        <v>1.543507780294606</v>
      </c>
      <c r="I74" s="106">
        <f>('2011 inpatient costs'!D74*'2011 population'!D74+'2011 inpatient costs'!E74*'2011 population'!E74+'2011 inpatient costs'!F74*'2011 population'!F74+'2011 inpatient costs'!G74*'2011 population'!G74+'2011 inpatient costs'!H74*'2011 population'!H74)/SUM('2011 population'!D74:H74)/ave_inpatient_cost_2011</f>
        <v>1.8416889596300809</v>
      </c>
      <c r="J74" s="13">
        <f>IF(age_sex_only,$O74,'2011 inpatient costs'!J74/ave_inpatient_cost_2011)</f>
        <v>2.8864815098596188</v>
      </c>
      <c r="K74" s="13">
        <f>IF(age_sex_only,$O74,'2011 inpatient costs'!K74/ave_inpatient_cost_2011)</f>
        <v>2.5062482385534333</v>
      </c>
      <c r="L74" s="13">
        <f>IF(age_sex_only,$O74,'2011 inpatient costs'!L74/ave_inpatient_cost_2011)</f>
        <v>2.2207429778327636</v>
      </c>
      <c r="M74" s="13">
        <f>IF(age_sex_only,$O74,'2011 inpatient costs'!M74/ave_inpatient_cost_2011)</f>
        <v>2.1100434368506216</v>
      </c>
      <c r="N74" s="13">
        <f>IF(age_sex_only,$O74,'2011 inpatient costs'!N74/ave_inpatient_cost_2011)</f>
        <v>1.9256803392869437</v>
      </c>
      <c r="O74" s="106">
        <f>('2011 inpatient costs'!J74*'2011 population'!J74+'2011 inpatient costs'!K74*'2011 population'!K74+'2011 inpatient costs'!L74*'2011 population'!L74+'2011 inpatient costs'!M74*'2011 population'!M74+'2011 inpatient costs'!N74*'2011 population'!N74)/SUM('2011 population'!J74:N74)/ave_inpatient_cost_2011</f>
        <v>2.2806395462085716</v>
      </c>
    </row>
    <row r="75" spans="2:15" x14ac:dyDescent="0.25">
      <c r="B75">
        <v>71</v>
      </c>
      <c r="D75" s="13">
        <f>IF(age_sex_only,$I75,'2011 inpatient costs'!D75/ave_inpatient_cost_2011)</f>
        <v>2.3167758080300773</v>
      </c>
      <c r="E75" s="13">
        <f>IF(age_sex_only,$I75,'2011 inpatient costs'!E75/ave_inpatient_cost_2011)</f>
        <v>2.0320381180835536</v>
      </c>
      <c r="F75" s="13">
        <f>IF(age_sex_only,$I75,'2011 inpatient costs'!F75/ave_inpatient_cost_2011)</f>
        <v>1.7678757689897406</v>
      </c>
      <c r="G75" s="13">
        <f>IF(age_sex_only,$I75,'2011 inpatient costs'!G75/ave_inpatient_cost_2011)</f>
        <v>1.5855576966591336</v>
      </c>
      <c r="H75" s="13">
        <f>IF(age_sex_only,$I75,'2011 inpatient costs'!H75/ave_inpatient_cost_2011)</f>
        <v>1.4622101982686249</v>
      </c>
      <c r="I75" s="106">
        <f>('2011 inpatient costs'!D75*'2011 population'!D75+'2011 inpatient costs'!E75*'2011 population'!E75+'2011 inpatient costs'!F75*'2011 population'!F75+'2011 inpatient costs'!G75*'2011 population'!G75+'2011 inpatient costs'!H75*'2011 population'!H75)/SUM('2011 population'!D75:H75)/ave_inpatient_cost_2011</f>
        <v>1.790626993930039</v>
      </c>
      <c r="J75" s="13">
        <f>IF(age_sex_only,$O75,'2011 inpatient costs'!J75/ave_inpatient_cost_2011)</f>
        <v>2.8806328102918317</v>
      </c>
      <c r="K75" s="13">
        <f>IF(age_sex_only,$O75,'2011 inpatient costs'!K75/ave_inpatient_cost_2011)</f>
        <v>2.5016226259161534</v>
      </c>
      <c r="L75" s="13">
        <f>IF(age_sex_only,$O75,'2011 inpatient costs'!L75/ave_inpatient_cost_2011)</f>
        <v>2.1913195076512766</v>
      </c>
      <c r="M75" s="13">
        <f>IF(age_sex_only,$O75,'2011 inpatient costs'!M75/ave_inpatient_cost_2011)</f>
        <v>2.0268399051860206</v>
      </c>
      <c r="N75" s="13">
        <f>IF(age_sex_only,$O75,'2011 inpatient costs'!N75/ave_inpatient_cost_2011)</f>
        <v>1.8504223555057793</v>
      </c>
      <c r="O75" s="106">
        <f>('2011 inpatient costs'!J75*'2011 population'!J75+'2011 inpatient costs'!K75*'2011 population'!K75+'2011 inpatient costs'!L75*'2011 population'!L75+'2011 inpatient costs'!M75*'2011 population'!M75+'2011 inpatient costs'!N75*'2011 population'!N75)/SUM('2011 population'!J75:N75)/ave_inpatient_cost_2011</f>
        <v>2.234707090053468</v>
      </c>
    </row>
    <row r="76" spans="2:15" x14ac:dyDescent="0.25">
      <c r="B76">
        <v>72</v>
      </c>
      <c r="D76" s="13">
        <f>IF(age_sex_only,$I76,'2011 inpatient costs'!D76/ave_inpatient_cost_2011)</f>
        <v>2.5177723617424745</v>
      </c>
      <c r="E76" s="13">
        <f>IF(age_sex_only,$I76,'2011 inpatient costs'!E76/ave_inpatient_cost_2011)</f>
        <v>2.167827999414031</v>
      </c>
      <c r="F76" s="13">
        <f>IF(age_sex_only,$I76,'2011 inpatient costs'!F76/ave_inpatient_cost_2011)</f>
        <v>2.0257240248142296</v>
      </c>
      <c r="G76" s="13">
        <f>IF(age_sex_only,$I76,'2011 inpatient costs'!G76/ave_inpatient_cost_2011)</f>
        <v>1.7784244870935917</v>
      </c>
      <c r="H76" s="13">
        <f>IF(age_sex_only,$I76,'2011 inpatient costs'!H76/ave_inpatient_cost_2011)</f>
        <v>1.6227410068628001</v>
      </c>
      <c r="I76" s="106">
        <f>('2011 inpatient costs'!D76*'2011 population'!D76+'2011 inpatient costs'!E76*'2011 population'!E76+'2011 inpatient costs'!F76*'2011 population'!F76+'2011 inpatient costs'!G76*'2011 population'!G76+'2011 inpatient costs'!H76*'2011 population'!H76)/SUM('2011 population'!D76:H76)/ave_inpatient_cost_2011</f>
        <v>1.9803570710849123</v>
      </c>
      <c r="J76" s="13">
        <f>IF(age_sex_only,$O76,'2011 inpatient costs'!J76/ave_inpatient_cost_2011)</f>
        <v>3.1615599267620511</v>
      </c>
      <c r="K76" s="13">
        <f>IF(age_sex_only,$O76,'2011 inpatient costs'!K76/ave_inpatient_cost_2011)</f>
        <v>2.7781828143131864</v>
      </c>
      <c r="L76" s="13">
        <f>IF(age_sex_only,$O76,'2011 inpatient costs'!L76/ave_inpatient_cost_2011)</f>
        <v>2.4273085748997003</v>
      </c>
      <c r="M76" s="13">
        <f>IF(age_sex_only,$O76,'2011 inpatient costs'!M76/ave_inpatient_cost_2011)</f>
        <v>2.2164609324840692</v>
      </c>
      <c r="N76" s="13">
        <f>IF(age_sex_only,$O76,'2011 inpatient costs'!N76/ave_inpatient_cost_2011)</f>
        <v>2.0137027391943145</v>
      </c>
      <c r="O76" s="106">
        <f>('2011 inpatient costs'!J76*'2011 population'!J76+'2011 inpatient costs'!K76*'2011 population'!K76+'2011 inpatient costs'!L76*'2011 population'!L76+'2011 inpatient costs'!M76*'2011 population'!M76+'2011 inpatient costs'!N76*'2011 population'!N76)/SUM('2011 population'!J76:N76)/ave_inpatient_cost_2011</f>
        <v>2.4550085040778975</v>
      </c>
    </row>
    <row r="77" spans="2:15" x14ac:dyDescent="0.25">
      <c r="B77">
        <v>73</v>
      </c>
      <c r="D77" s="13">
        <f>IF(age_sex_only,$I77,'2011 inpatient costs'!D77/ave_inpatient_cost_2011)</f>
        <v>2.5823672273671168</v>
      </c>
      <c r="E77" s="13">
        <f>IF(age_sex_only,$I77,'2011 inpatient costs'!E77/ave_inpatient_cost_2011)</f>
        <v>2.2914499019895933</v>
      </c>
      <c r="F77" s="13">
        <f>IF(age_sex_only,$I77,'2011 inpatient costs'!F77/ave_inpatient_cost_2011)</f>
        <v>2.0196451670045974</v>
      </c>
      <c r="G77" s="13">
        <f>IF(age_sex_only,$I77,'2011 inpatient costs'!G77/ave_inpatient_cost_2011)</f>
        <v>1.917608819783744</v>
      </c>
      <c r="H77" s="13">
        <f>IF(age_sex_only,$I77,'2011 inpatient costs'!H77/ave_inpatient_cost_2011)</f>
        <v>1.7972962209220529</v>
      </c>
      <c r="I77" s="106">
        <f>('2011 inpatient costs'!D77*'2011 population'!D77+'2011 inpatient costs'!E77*'2011 population'!E77+'2011 inpatient costs'!F77*'2011 population'!F77+'2011 inpatient costs'!G77*'2011 population'!G77+'2011 inpatient costs'!H77*'2011 population'!H77)/SUM('2011 population'!D77:H77)/ave_inpatient_cost_2011</f>
        <v>2.0837250623819954</v>
      </c>
      <c r="J77" s="13">
        <f>IF(age_sex_only,$O77,'2011 inpatient costs'!J77/ave_inpatient_cost_2011)</f>
        <v>3.3054653149084365</v>
      </c>
      <c r="K77" s="13">
        <f>IF(age_sex_only,$O77,'2011 inpatient costs'!K77/ave_inpatient_cost_2011)</f>
        <v>2.8610454803681247</v>
      </c>
      <c r="L77" s="13">
        <f>IF(age_sex_only,$O77,'2011 inpatient costs'!L77/ave_inpatient_cost_2011)</f>
        <v>2.6194714008287212</v>
      </c>
      <c r="M77" s="13">
        <f>IF(age_sex_only,$O77,'2011 inpatient costs'!M77/ave_inpatient_cost_2011)</f>
        <v>2.4972335984935845</v>
      </c>
      <c r="N77" s="13">
        <f>IF(age_sex_only,$O77,'2011 inpatient costs'!N77/ave_inpatient_cost_2011)</f>
        <v>2.2601411634514648</v>
      </c>
      <c r="O77" s="106">
        <f>('2011 inpatient costs'!J77*'2011 population'!J77+'2011 inpatient costs'!K77*'2011 population'!K77+'2011 inpatient costs'!L77*'2011 population'!L77+'2011 inpatient costs'!M77*'2011 population'!M77+'2011 inpatient costs'!N77*'2011 population'!N77)/SUM('2011 population'!J77:N77)/ave_inpatient_cost_2011</f>
        <v>2.6550236390415693</v>
      </c>
    </row>
    <row r="78" spans="2:15" x14ac:dyDescent="0.25">
      <c r="B78">
        <v>74</v>
      </c>
      <c r="D78" s="13">
        <f>IF(age_sex_only,$I78,'2011 inpatient costs'!D78/ave_inpatient_cost_2011)</f>
        <v>2.8384691662629051</v>
      </c>
      <c r="E78" s="13">
        <f>IF(age_sex_only,$I78,'2011 inpatient costs'!E78/ave_inpatient_cost_2011)</f>
        <v>2.4278005298833456</v>
      </c>
      <c r="F78" s="13">
        <f>IF(age_sex_only,$I78,'2011 inpatient costs'!F78/ave_inpatient_cost_2011)</f>
        <v>2.1627383617386586</v>
      </c>
      <c r="G78" s="13">
        <f>IF(age_sex_only,$I78,'2011 inpatient costs'!G78/ave_inpatient_cost_2011)</f>
        <v>2.027111968852521</v>
      </c>
      <c r="H78" s="13">
        <f>IF(age_sex_only,$I78,'2011 inpatient costs'!H78/ave_inpatient_cost_2011)</f>
        <v>1.8736555258832379</v>
      </c>
      <c r="I78" s="106">
        <f>('2011 inpatient costs'!D78*'2011 population'!D78+'2011 inpatient costs'!E78*'2011 population'!E78+'2011 inpatient costs'!F78*'2011 population'!F78+'2011 inpatient costs'!G78*'2011 population'!G78+'2011 inpatient costs'!H78*'2011 population'!H78)/SUM('2011 population'!D78:H78)/ave_inpatient_cost_2011</f>
        <v>2.2210607151787878</v>
      </c>
      <c r="J78" s="13">
        <f>IF(age_sex_only,$O78,'2011 inpatient costs'!J78/ave_inpatient_cost_2011)</f>
        <v>3.5171713927776955</v>
      </c>
      <c r="K78" s="13">
        <f>IF(age_sex_only,$O78,'2011 inpatient costs'!K78/ave_inpatient_cost_2011)</f>
        <v>3.0985590396577951</v>
      </c>
      <c r="L78" s="13">
        <f>IF(age_sex_only,$O78,'2011 inpatient costs'!L78/ave_inpatient_cost_2011)</f>
        <v>2.7206539701333337</v>
      </c>
      <c r="M78" s="13">
        <f>IF(age_sex_only,$O78,'2011 inpatient costs'!M78/ave_inpatient_cost_2011)</f>
        <v>2.6443751762565215</v>
      </c>
      <c r="N78" s="13">
        <f>IF(age_sex_only,$O78,'2011 inpatient costs'!N78/ave_inpatient_cost_2011)</f>
        <v>2.4389627313499904</v>
      </c>
      <c r="O78" s="106">
        <f>('2011 inpatient costs'!J78*'2011 population'!J78+'2011 inpatient costs'!K78*'2011 population'!K78+'2011 inpatient costs'!L78*'2011 population'!L78+'2011 inpatient costs'!M78*'2011 population'!M78+'2011 inpatient costs'!N78*'2011 population'!N78)/SUM('2011 population'!J78:N78)/ave_inpatient_cost_2011</f>
        <v>2.8243503971577604</v>
      </c>
    </row>
    <row r="79" spans="2:15" x14ac:dyDescent="0.25">
      <c r="B79">
        <v>75</v>
      </c>
      <c r="D79" s="13">
        <f>IF(age_sex_only,$I79,'2011 inpatient costs'!D79/ave_inpatient_cost_2011)</f>
        <v>2.9728880972059457</v>
      </c>
      <c r="E79" s="13">
        <f>IF(age_sex_only,$I79,'2011 inpatient costs'!E79/ave_inpatient_cost_2011)</f>
        <v>2.5271790363502467</v>
      </c>
      <c r="F79" s="13">
        <f>IF(age_sex_only,$I79,'2011 inpatient costs'!F79/ave_inpatient_cost_2011)</f>
        <v>2.2822442753241132</v>
      </c>
      <c r="G79" s="13">
        <f>IF(age_sex_only,$I79,'2011 inpatient costs'!G79/ave_inpatient_cost_2011)</f>
        <v>2.1221979690084685</v>
      </c>
      <c r="H79" s="13">
        <f>IF(age_sex_only,$I79,'2011 inpatient costs'!H79/ave_inpatient_cost_2011)</f>
        <v>1.9958189454257229</v>
      </c>
      <c r="I79" s="106">
        <f>('2011 inpatient costs'!D79*'2011 population'!D79+'2011 inpatient costs'!E79*'2011 population'!E79+'2011 inpatient costs'!F79*'2011 population'!F79+'2011 inpatient costs'!G79*'2011 population'!G79+'2011 inpatient costs'!H79*'2011 population'!H79)/SUM('2011 population'!D79:H79)/ave_inpatient_cost_2011</f>
        <v>2.3350940429938634</v>
      </c>
      <c r="J79" s="13">
        <f>IF(age_sex_only,$O79,'2011 inpatient costs'!J79/ave_inpatient_cost_2011)</f>
        <v>3.8056273527887559</v>
      </c>
      <c r="K79" s="13">
        <f>IF(age_sex_only,$O79,'2011 inpatient costs'!K79/ave_inpatient_cost_2011)</f>
        <v>3.3228956612473968</v>
      </c>
      <c r="L79" s="13">
        <f>IF(age_sex_only,$O79,'2011 inpatient costs'!L79/ave_inpatient_cost_2011)</f>
        <v>2.907123961846064</v>
      </c>
      <c r="M79" s="13">
        <f>IF(age_sex_only,$O79,'2011 inpatient costs'!M79/ave_inpatient_cost_2011)</f>
        <v>2.7001754246423473</v>
      </c>
      <c r="N79" s="13">
        <f>IF(age_sex_only,$O79,'2011 inpatient costs'!N79/ave_inpatient_cost_2011)</f>
        <v>2.5476709748643067</v>
      </c>
      <c r="O79" s="106">
        <f>('2011 inpatient costs'!J79*'2011 population'!J79+'2011 inpatient costs'!K79*'2011 population'!K79+'2011 inpatient costs'!L79*'2011 population'!L79+'2011 inpatient costs'!M79*'2011 population'!M79+'2011 inpatient costs'!N79*'2011 population'!N79)/SUM('2011 population'!J79:N79)/ave_inpatient_cost_2011</f>
        <v>2.9834116572960521</v>
      </c>
    </row>
    <row r="80" spans="2:15" x14ac:dyDescent="0.25">
      <c r="B80">
        <v>76</v>
      </c>
      <c r="D80" s="13">
        <f>IF(age_sex_only,$I80,'2011 inpatient costs'!D80/ave_inpatient_cost_2011)</f>
        <v>2.9962433799351813</v>
      </c>
      <c r="E80" s="13">
        <f>IF(age_sex_only,$I80,'2011 inpatient costs'!E80/ave_inpatient_cost_2011)</f>
        <v>2.718567879009528</v>
      </c>
      <c r="F80" s="13">
        <f>IF(age_sex_only,$I80,'2011 inpatient costs'!F80/ave_inpatient_cost_2011)</f>
        <v>2.5026970870476113</v>
      </c>
      <c r="G80" s="13">
        <f>IF(age_sex_only,$I80,'2011 inpatient costs'!G80/ave_inpatient_cost_2011)</f>
        <v>2.2744626670019223</v>
      </c>
      <c r="H80" s="13">
        <f>IF(age_sex_only,$I80,'2011 inpatient costs'!H80/ave_inpatient_cost_2011)</f>
        <v>2.0959999346207856</v>
      </c>
      <c r="I80" s="106">
        <f>('2011 inpatient costs'!D80*'2011 population'!D80+'2011 inpatient costs'!E80*'2011 population'!E80+'2011 inpatient costs'!F80*'2011 population'!F80+'2011 inpatient costs'!G80*'2011 population'!G80+'2011 inpatient costs'!H80*'2011 population'!H80)/SUM('2011 population'!D80:H80)/ave_inpatient_cost_2011</f>
        <v>2.4776221916726899</v>
      </c>
      <c r="J80" s="13">
        <f>IF(age_sex_only,$O80,'2011 inpatient costs'!J80/ave_inpatient_cost_2011)</f>
        <v>3.9711850118420666</v>
      </c>
      <c r="K80" s="13">
        <f>IF(age_sex_only,$O80,'2011 inpatient costs'!K80/ave_inpatient_cost_2011)</f>
        <v>3.4710863057655108</v>
      </c>
      <c r="L80" s="13">
        <f>IF(age_sex_only,$O80,'2011 inpatient costs'!L80/ave_inpatient_cost_2011)</f>
        <v>3.0299842182345946</v>
      </c>
      <c r="M80" s="13">
        <f>IF(age_sex_only,$O80,'2011 inpatient costs'!M80/ave_inpatient_cost_2011)</f>
        <v>2.8559434268630723</v>
      </c>
      <c r="N80" s="13">
        <f>IF(age_sex_only,$O80,'2011 inpatient costs'!N80/ave_inpatient_cost_2011)</f>
        <v>2.6706774871916248</v>
      </c>
      <c r="O80" s="106">
        <f>('2011 inpatient costs'!J80*'2011 population'!J80+'2011 inpatient costs'!K80*'2011 population'!K80+'2011 inpatient costs'!L80*'2011 population'!L80+'2011 inpatient costs'!M80*'2011 population'!M80+'2011 inpatient costs'!N80*'2011 population'!N80)/SUM('2011 population'!J80:N80)/ave_inpatient_cost_2011</f>
        <v>3.1235563515572737</v>
      </c>
    </row>
    <row r="81" spans="2:15" x14ac:dyDescent="0.25">
      <c r="B81">
        <v>77</v>
      </c>
      <c r="D81" s="13">
        <f>IF(age_sex_only,$I81,'2011 inpatient costs'!D81/ave_inpatient_cost_2011)</f>
        <v>3.3199075415904029</v>
      </c>
      <c r="E81" s="13">
        <f>IF(age_sex_only,$I81,'2011 inpatient costs'!E81/ave_inpatient_cost_2011)</f>
        <v>2.8483057590535261</v>
      </c>
      <c r="F81" s="13">
        <f>IF(age_sex_only,$I81,'2011 inpatient costs'!F81/ave_inpatient_cost_2011)</f>
        <v>2.6851175406475041</v>
      </c>
      <c r="G81" s="13">
        <f>IF(age_sex_only,$I81,'2011 inpatient costs'!G81/ave_inpatient_cost_2011)</f>
        <v>2.4409786606169432</v>
      </c>
      <c r="H81" s="13">
        <f>IF(age_sex_only,$I81,'2011 inpatient costs'!H81/ave_inpatient_cost_2011)</f>
        <v>2.1938487000519076</v>
      </c>
      <c r="I81" s="106">
        <f>('2011 inpatient costs'!D81*'2011 population'!D81+'2011 inpatient costs'!E81*'2011 population'!E81+'2011 inpatient costs'!F81*'2011 population'!F81+'2011 inpatient costs'!G81*'2011 population'!G81+'2011 inpatient costs'!H81*'2011 population'!H81)/SUM('2011 population'!D81:H81)/ave_inpatient_cost_2011</f>
        <v>2.6495100417935027</v>
      </c>
      <c r="J81" s="13">
        <f>IF(age_sex_only,$O81,'2011 inpatient costs'!J81/ave_inpatient_cost_2011)</f>
        <v>4.2064705933650579</v>
      </c>
      <c r="K81" s="13">
        <f>IF(age_sex_only,$O81,'2011 inpatient costs'!K81/ave_inpatient_cost_2011)</f>
        <v>3.8204120240273829</v>
      </c>
      <c r="L81" s="13">
        <f>IF(age_sex_only,$O81,'2011 inpatient costs'!L81/ave_inpatient_cost_2011)</f>
        <v>3.3938042913514797</v>
      </c>
      <c r="M81" s="13">
        <f>IF(age_sex_only,$O81,'2011 inpatient costs'!M81/ave_inpatient_cost_2011)</f>
        <v>3.1624653571505958</v>
      </c>
      <c r="N81" s="13">
        <f>IF(age_sex_only,$O81,'2011 inpatient costs'!N81/ave_inpatient_cost_2011)</f>
        <v>2.9988873119817203</v>
      </c>
      <c r="O81" s="106">
        <f>('2011 inpatient costs'!J81*'2011 population'!J81+'2011 inpatient costs'!K81*'2011 population'!K81+'2011 inpatient costs'!L81*'2011 population'!L81+'2011 inpatient costs'!M81*'2011 population'!M81+'2011 inpatient costs'!N81*'2011 population'!N81)/SUM('2011 population'!J81:N81)/ave_inpatient_cost_2011</f>
        <v>3.4420300700435646</v>
      </c>
    </row>
    <row r="82" spans="2:15" x14ac:dyDescent="0.25">
      <c r="B82">
        <v>78</v>
      </c>
      <c r="D82" s="13">
        <f>IF(age_sex_only,$I82,'2011 inpatient costs'!D82/ave_inpatient_cost_2011)</f>
        <v>3.2212376932929714</v>
      </c>
      <c r="E82" s="13">
        <f>IF(age_sex_only,$I82,'2011 inpatient costs'!E82/ave_inpatient_cost_2011)</f>
        <v>2.9392377679606327</v>
      </c>
      <c r="F82" s="13">
        <f>IF(age_sex_only,$I82,'2011 inpatient costs'!F82/ave_inpatient_cost_2011)</f>
        <v>2.6674870091911096</v>
      </c>
      <c r="G82" s="13">
        <f>IF(age_sex_only,$I82,'2011 inpatient costs'!G82/ave_inpatient_cost_2011)</f>
        <v>2.5153251146857056</v>
      </c>
      <c r="H82" s="13">
        <f>IF(age_sex_only,$I82,'2011 inpatient costs'!H82/ave_inpatient_cost_2011)</f>
        <v>2.3335148089735238</v>
      </c>
      <c r="I82" s="106">
        <f>('2011 inpatient costs'!D82*'2011 population'!D82+'2011 inpatient costs'!E82*'2011 population'!E82+'2011 inpatient costs'!F82*'2011 population'!F82+'2011 inpatient costs'!G82*'2011 population'!G82+'2011 inpatient costs'!H82*'2011 population'!H82)/SUM('2011 population'!D82:H82)/ave_inpatient_cost_2011</f>
        <v>2.6971586989941896</v>
      </c>
      <c r="J82" s="13">
        <f>IF(age_sex_only,$O82,'2011 inpatient costs'!J82/ave_inpatient_cost_2011)</f>
        <v>4.2662241985949043</v>
      </c>
      <c r="K82" s="13">
        <f>IF(age_sex_only,$O82,'2011 inpatient costs'!K82/ave_inpatient_cost_2011)</f>
        <v>3.8376964159697335</v>
      </c>
      <c r="L82" s="13">
        <f>IF(age_sex_only,$O82,'2011 inpatient costs'!L82/ave_inpatient_cost_2011)</f>
        <v>3.3897684160397326</v>
      </c>
      <c r="M82" s="13">
        <f>IF(age_sex_only,$O82,'2011 inpatient costs'!M82/ave_inpatient_cost_2011)</f>
        <v>3.2329521459560095</v>
      </c>
      <c r="N82" s="13">
        <f>IF(age_sex_only,$O82,'2011 inpatient costs'!N82/ave_inpatient_cost_2011)</f>
        <v>2.9478332090828472</v>
      </c>
      <c r="O82" s="106">
        <f>('2011 inpatient costs'!J82*'2011 population'!J82+'2011 inpatient costs'!K82*'2011 population'!K82+'2011 inpatient costs'!L82*'2011 population'!L82+'2011 inpatient costs'!M82*'2011 population'!M82+'2011 inpatient costs'!N82*'2011 population'!N82)/SUM('2011 population'!J82:N82)/ave_inpatient_cost_2011</f>
        <v>3.4567697917999727</v>
      </c>
    </row>
    <row r="83" spans="2:15" x14ac:dyDescent="0.25">
      <c r="B83">
        <v>79</v>
      </c>
      <c r="D83" s="13">
        <f>IF(age_sex_only,$I83,'2011 inpatient costs'!D83/ave_inpatient_cost_2011)</f>
        <v>3.2956973041483404</v>
      </c>
      <c r="E83" s="13">
        <f>IF(age_sex_only,$I83,'2011 inpatient costs'!E83/ave_inpatient_cost_2011)</f>
        <v>3.0652082635894291</v>
      </c>
      <c r="F83" s="13">
        <f>IF(age_sex_only,$I83,'2011 inpatient costs'!F83/ave_inpatient_cost_2011)</f>
        <v>2.8798903466427097</v>
      </c>
      <c r="G83" s="13">
        <f>IF(age_sex_only,$I83,'2011 inpatient costs'!G83/ave_inpatient_cost_2011)</f>
        <v>2.6567607760881424</v>
      </c>
      <c r="H83" s="13">
        <f>IF(age_sex_only,$I83,'2011 inpatient costs'!H83/ave_inpatient_cost_2011)</f>
        <v>2.5136756703124803</v>
      </c>
      <c r="I83" s="106">
        <f>('2011 inpatient costs'!D83*'2011 population'!D83+'2011 inpatient costs'!E83*'2011 population'!E83+'2011 inpatient costs'!F83*'2011 population'!F83+'2011 inpatient costs'!G83*'2011 population'!G83+'2011 inpatient costs'!H83*'2011 population'!H83)/SUM('2011 population'!D83:H83)/ave_inpatient_cost_2011</f>
        <v>2.8502770105599389</v>
      </c>
      <c r="J83" s="13">
        <f>IF(age_sex_only,$O83,'2011 inpatient costs'!J83/ave_inpatient_cost_2011)</f>
        <v>4.4024943089695077</v>
      </c>
      <c r="K83" s="13">
        <f>IF(age_sex_only,$O83,'2011 inpatient costs'!K83/ave_inpatient_cost_2011)</f>
        <v>3.9194385686892512</v>
      </c>
      <c r="L83" s="13">
        <f>IF(age_sex_only,$O83,'2011 inpatient costs'!L83/ave_inpatient_cost_2011)</f>
        <v>3.639117615979746</v>
      </c>
      <c r="M83" s="13">
        <f>IF(age_sex_only,$O83,'2011 inpatient costs'!M83/ave_inpatient_cost_2011)</f>
        <v>3.3241472249287094</v>
      </c>
      <c r="N83" s="13">
        <f>IF(age_sex_only,$O83,'2011 inpatient costs'!N83/ave_inpatient_cost_2011)</f>
        <v>3.2066453652447744</v>
      </c>
      <c r="O83" s="106">
        <f>('2011 inpatient costs'!J83*'2011 population'!J83+'2011 inpatient costs'!K83*'2011 population'!K83+'2011 inpatient costs'!L83*'2011 population'!L83+'2011 inpatient costs'!M83*'2011 population'!M83+'2011 inpatient costs'!N83*'2011 population'!N83)/SUM('2011 population'!J83:N83)/ave_inpatient_cost_2011</f>
        <v>3.6255435483486624</v>
      </c>
    </row>
    <row r="84" spans="2:15" x14ac:dyDescent="0.25">
      <c r="B84">
        <v>80</v>
      </c>
      <c r="D84" s="13">
        <f>IF(age_sex_only,$I84,'2011 inpatient costs'!D84/ave_inpatient_cost_2011)</f>
        <v>3.4294315925452543</v>
      </c>
      <c r="E84" s="13">
        <f>IF(age_sex_only,$I84,'2011 inpatient costs'!E84/ave_inpatient_cost_2011)</f>
        <v>3.1333010418788652</v>
      </c>
      <c r="F84" s="13">
        <f>IF(age_sex_only,$I84,'2011 inpatient costs'!F84/ave_inpatient_cost_2011)</f>
        <v>2.9272872636125546</v>
      </c>
      <c r="G84" s="13">
        <f>IF(age_sex_only,$I84,'2011 inpatient costs'!G84/ave_inpatient_cost_2011)</f>
        <v>2.8813814529892015</v>
      </c>
      <c r="H84" s="13">
        <f>IF(age_sex_only,$I84,'2011 inpatient costs'!H84/ave_inpatient_cost_2011)</f>
        <v>2.5820195489662012</v>
      </c>
      <c r="I84" s="106">
        <f>('2011 inpatient costs'!D84*'2011 population'!D84+'2011 inpatient costs'!E84*'2011 population'!E84+'2011 inpatient costs'!F84*'2011 population'!F84+'2011 inpatient costs'!G84*'2011 population'!G84+'2011 inpatient costs'!H84*'2011 population'!H84)/SUM('2011 population'!D84:H84)/ave_inpatient_cost_2011</f>
        <v>2.9601996344536659</v>
      </c>
      <c r="J84" s="13">
        <f>IF(age_sex_only,$O84,'2011 inpatient costs'!J84/ave_inpatient_cost_2011)</f>
        <v>4.5437278854607914</v>
      </c>
      <c r="K84" s="13">
        <f>IF(age_sex_only,$O84,'2011 inpatient costs'!K84/ave_inpatient_cost_2011)</f>
        <v>4.231313156418353</v>
      </c>
      <c r="L84" s="13">
        <f>IF(age_sex_only,$O84,'2011 inpatient costs'!L84/ave_inpatient_cost_2011)</f>
        <v>3.7239748890444151</v>
      </c>
      <c r="M84" s="13">
        <f>IF(age_sex_only,$O84,'2011 inpatient costs'!M84/ave_inpatient_cost_2011)</f>
        <v>3.4435498660767845</v>
      </c>
      <c r="N84" s="13">
        <f>IF(age_sex_only,$O84,'2011 inpatient costs'!N84/ave_inpatient_cost_2011)</f>
        <v>3.3218211021029873</v>
      </c>
      <c r="O84" s="106">
        <f>('2011 inpatient costs'!J84*'2011 population'!J84+'2011 inpatient costs'!K84*'2011 population'!K84+'2011 inpatient costs'!L84*'2011 population'!L84+'2011 inpatient costs'!M84*'2011 population'!M84+'2011 inpatient costs'!N84*'2011 population'!N84)/SUM('2011 population'!J84:N84)/ave_inpatient_cost_2011</f>
        <v>3.7761010335705243</v>
      </c>
    </row>
    <row r="85" spans="2:15" x14ac:dyDescent="0.25">
      <c r="B85">
        <v>81</v>
      </c>
      <c r="D85" s="13">
        <f>IF(age_sex_only,$I85,'2011 inpatient costs'!D85/ave_inpatient_cost_2011)</f>
        <v>3.8728969905323529</v>
      </c>
      <c r="E85" s="13">
        <f>IF(age_sex_only,$I85,'2011 inpatient costs'!E85/ave_inpatient_cost_2011)</f>
        <v>3.4695771644080784</v>
      </c>
      <c r="F85" s="13">
        <f>IF(age_sex_only,$I85,'2011 inpatient costs'!F85/ave_inpatient_cost_2011)</f>
        <v>3.1207491027687393</v>
      </c>
      <c r="G85" s="13">
        <f>IF(age_sex_only,$I85,'2011 inpatient costs'!G85/ave_inpatient_cost_2011)</f>
        <v>2.8922418539491672</v>
      </c>
      <c r="H85" s="13">
        <f>IF(age_sex_only,$I85,'2011 inpatient costs'!H85/ave_inpatient_cost_2011)</f>
        <v>2.7750673957200136</v>
      </c>
      <c r="I85" s="106">
        <f>('2011 inpatient costs'!D85*'2011 population'!D85+'2011 inpatient costs'!E85*'2011 population'!E85+'2011 inpatient costs'!F85*'2011 population'!F85+'2011 inpatient costs'!G85*'2011 population'!G85+'2011 inpatient costs'!H85*'2011 population'!H85)/SUM('2011 population'!D85:H85)/ave_inpatient_cost_2011</f>
        <v>3.1779380262051427</v>
      </c>
      <c r="J85" s="13">
        <f>IF(age_sex_only,$O85,'2011 inpatient costs'!J85/ave_inpatient_cost_2011)</f>
        <v>4.706122115936842</v>
      </c>
      <c r="K85" s="13">
        <f>IF(age_sex_only,$O85,'2011 inpatient costs'!K85/ave_inpatient_cost_2011)</f>
        <v>4.2659860636111491</v>
      </c>
      <c r="L85" s="13">
        <f>IF(age_sex_only,$O85,'2011 inpatient costs'!L85/ave_inpatient_cost_2011)</f>
        <v>4.0184779338360483</v>
      </c>
      <c r="M85" s="13">
        <f>IF(age_sex_only,$O85,'2011 inpatient costs'!M85/ave_inpatient_cost_2011)</f>
        <v>3.8078298423370733</v>
      </c>
      <c r="N85" s="13">
        <f>IF(age_sex_only,$O85,'2011 inpatient costs'!N85/ave_inpatient_cost_2011)</f>
        <v>3.5190076741220384</v>
      </c>
      <c r="O85" s="106">
        <f>('2011 inpatient costs'!J85*'2011 population'!J85+'2011 inpatient costs'!K85*'2011 population'!K85+'2011 inpatient costs'!L85*'2011 population'!L85+'2011 inpatient costs'!M85*'2011 population'!M85+'2011 inpatient costs'!N85*'2011 population'!N85)/SUM('2011 population'!J85:N85)/ave_inpatient_cost_2011</f>
        <v>3.9998811933150442</v>
      </c>
    </row>
    <row r="86" spans="2:15" x14ac:dyDescent="0.25">
      <c r="B86">
        <v>82</v>
      </c>
      <c r="D86" s="13">
        <f>IF(age_sex_only,$I86,'2011 inpatient costs'!D86/ave_inpatient_cost_2011)</f>
        <v>4.0499437194709653</v>
      </c>
      <c r="E86" s="13">
        <f>IF(age_sex_only,$I86,'2011 inpatient costs'!E86/ave_inpatient_cost_2011)</f>
        <v>3.7042535729293387</v>
      </c>
      <c r="F86" s="13">
        <f>IF(age_sex_only,$I86,'2011 inpatient costs'!F86/ave_inpatient_cost_2011)</f>
        <v>3.4152430104139371</v>
      </c>
      <c r="G86" s="13">
        <f>IF(age_sex_only,$I86,'2011 inpatient costs'!G86/ave_inpatient_cost_2011)</f>
        <v>3.2715415430390165</v>
      </c>
      <c r="H86" s="13">
        <f>IF(age_sex_only,$I86,'2011 inpatient costs'!H86/ave_inpatient_cost_2011)</f>
        <v>3.0579204358015213</v>
      </c>
      <c r="I86" s="106">
        <f>('2011 inpatient costs'!D86*'2011 population'!D86+'2011 inpatient costs'!E86*'2011 population'!E86+'2011 inpatient costs'!F86*'2011 population'!F86+'2011 inpatient costs'!G86*'2011 population'!G86+'2011 inpatient costs'!H86*'2011 population'!H86)/SUM('2011 population'!D86:H86)/ave_inpatient_cost_2011</f>
        <v>3.460822878908496</v>
      </c>
      <c r="J86" s="13">
        <f>IF(age_sex_only,$O86,'2011 inpatient costs'!J86/ave_inpatient_cost_2011)</f>
        <v>4.9606571052367343</v>
      </c>
      <c r="K86" s="13">
        <f>IF(age_sex_only,$O86,'2011 inpatient costs'!K86/ave_inpatient_cost_2011)</f>
        <v>4.4167640265938655</v>
      </c>
      <c r="L86" s="13">
        <f>IF(age_sex_only,$O86,'2011 inpatient costs'!L86/ave_inpatient_cost_2011)</f>
        <v>4.1332170939195212</v>
      </c>
      <c r="M86" s="13">
        <f>IF(age_sex_only,$O86,'2011 inpatient costs'!M86/ave_inpatient_cost_2011)</f>
        <v>3.9570802833136338</v>
      </c>
      <c r="N86" s="13">
        <f>IF(age_sex_only,$O86,'2011 inpatient costs'!N86/ave_inpatient_cost_2011)</f>
        <v>3.762635906034554</v>
      </c>
      <c r="O86" s="106">
        <f>('2011 inpatient costs'!J86*'2011 population'!J86+'2011 inpatient costs'!K86*'2011 population'!K86+'2011 inpatient costs'!L86*'2011 population'!L86+'2011 inpatient costs'!M86*'2011 population'!M86+'2011 inpatient costs'!N86*'2011 population'!N86)/SUM('2011 population'!J86:N86)/ave_inpatient_cost_2011</f>
        <v>4.1775872451500504</v>
      </c>
    </row>
    <row r="87" spans="2:15" x14ac:dyDescent="0.25">
      <c r="B87">
        <v>83</v>
      </c>
      <c r="D87" s="13">
        <f>IF(age_sex_only,$I87,'2011 inpatient costs'!D87/ave_inpatient_cost_2011)</f>
        <v>4.1967260515725524</v>
      </c>
      <c r="E87" s="13">
        <f>IF(age_sex_only,$I87,'2011 inpatient costs'!E87/ave_inpatient_cost_2011)</f>
        <v>3.9811720183570918</v>
      </c>
      <c r="F87" s="13">
        <f>IF(age_sex_only,$I87,'2011 inpatient costs'!F87/ave_inpatient_cost_2011)</f>
        <v>3.708061160670924</v>
      </c>
      <c r="G87" s="13">
        <f>IF(age_sex_only,$I87,'2011 inpatient costs'!G87/ave_inpatient_cost_2011)</f>
        <v>3.3960365416786087</v>
      </c>
      <c r="H87" s="13">
        <f>IF(age_sex_only,$I87,'2011 inpatient costs'!H87/ave_inpatient_cost_2011)</f>
        <v>3.2224744360456761</v>
      </c>
      <c r="I87" s="106">
        <f>('2011 inpatient costs'!D87*'2011 population'!D87+'2011 inpatient costs'!E87*'2011 population'!E87+'2011 inpatient costs'!F87*'2011 population'!F87+'2011 inpatient costs'!G87*'2011 population'!G87+'2011 inpatient costs'!H87*'2011 population'!H87)/SUM('2011 population'!D87:H87)/ave_inpatient_cost_2011</f>
        <v>3.6628443249634479</v>
      </c>
      <c r="J87" s="13">
        <f>IF(age_sex_only,$O87,'2011 inpatient costs'!J87/ave_inpatient_cost_2011)</f>
        <v>5.1078235691860945</v>
      </c>
      <c r="K87" s="13">
        <f>IF(age_sex_only,$O87,'2011 inpatient costs'!K87/ave_inpatient_cost_2011)</f>
        <v>4.9564495362345831</v>
      </c>
      <c r="L87" s="13">
        <f>IF(age_sex_only,$O87,'2011 inpatient costs'!L87/ave_inpatient_cost_2011)</f>
        <v>4.5864296024693632</v>
      </c>
      <c r="M87" s="13">
        <f>IF(age_sex_only,$O87,'2011 inpatient costs'!M87/ave_inpatient_cost_2011)</f>
        <v>4.3439537378554052</v>
      </c>
      <c r="N87" s="13">
        <f>IF(age_sex_only,$O87,'2011 inpatient costs'!N87/ave_inpatient_cost_2011)</f>
        <v>4.0687932641040163</v>
      </c>
      <c r="O87" s="106">
        <f>('2011 inpatient costs'!J87*'2011 population'!J87+'2011 inpatient costs'!K87*'2011 population'!K87+'2011 inpatient costs'!L87*'2011 population'!L87+'2011 inpatient costs'!M87*'2011 population'!M87+'2011 inpatient costs'!N87*'2011 population'!N87)/SUM('2011 population'!J87:N87)/ave_inpatient_cost_2011</f>
        <v>4.5511857280745582</v>
      </c>
    </row>
    <row r="88" spans="2:15" x14ac:dyDescent="0.25">
      <c r="B88">
        <v>84</v>
      </c>
      <c r="D88" s="13">
        <f>IF(age_sex_only,$I88,'2011 inpatient costs'!D88/ave_inpatient_cost_2011)</f>
        <v>4.2972448619233212</v>
      </c>
      <c r="E88" s="13">
        <f>IF(age_sex_only,$I88,'2011 inpatient costs'!E88/ave_inpatient_cost_2011)</f>
        <v>4.0435575629894771</v>
      </c>
      <c r="F88" s="13">
        <f>IF(age_sex_only,$I88,'2011 inpatient costs'!F88/ave_inpatient_cost_2011)</f>
        <v>3.7753777155291917</v>
      </c>
      <c r="G88" s="13">
        <f>IF(age_sex_only,$I88,'2011 inpatient costs'!G88/ave_inpatient_cost_2011)</f>
        <v>3.6341971589886262</v>
      </c>
      <c r="H88" s="13">
        <f>IF(age_sex_only,$I88,'2011 inpatient costs'!H88/ave_inpatient_cost_2011)</f>
        <v>3.3821582619621964</v>
      </c>
      <c r="I88" s="106">
        <f>('2011 inpatient costs'!D88*'2011 population'!D88+'2011 inpatient costs'!E88*'2011 population'!E88+'2011 inpatient costs'!F88*'2011 population'!F88+'2011 inpatient costs'!G88*'2011 population'!G88+'2011 inpatient costs'!H88*'2011 population'!H88)/SUM('2011 population'!D88:H88)/ave_inpatient_cost_2011</f>
        <v>3.7942829525314372</v>
      </c>
      <c r="J88" s="13">
        <f>IF(age_sex_only,$O88,'2011 inpatient costs'!J88/ave_inpatient_cost_2011)</f>
        <v>5.2747866439417592</v>
      </c>
      <c r="K88" s="13">
        <f>IF(age_sex_only,$O88,'2011 inpatient costs'!K88/ave_inpatient_cost_2011)</f>
        <v>4.9036755586755518</v>
      </c>
      <c r="L88" s="13">
        <f>IF(age_sex_only,$O88,'2011 inpatient costs'!L88/ave_inpatient_cost_2011)</f>
        <v>4.5650517783924327</v>
      </c>
      <c r="M88" s="13">
        <f>IF(age_sex_only,$O88,'2011 inpatient costs'!M88/ave_inpatient_cost_2011)</f>
        <v>4.4984280238152854</v>
      </c>
      <c r="N88" s="13">
        <f>IF(age_sex_only,$O88,'2011 inpatient costs'!N88/ave_inpatient_cost_2011)</f>
        <v>4.1931802459718783</v>
      </c>
      <c r="O88" s="106">
        <f>('2011 inpatient costs'!J88*'2011 population'!J88+'2011 inpatient costs'!K88*'2011 population'!K88+'2011 inpatient costs'!L88*'2011 population'!L88+'2011 inpatient costs'!M88*'2011 population'!M88+'2011 inpatient costs'!N88*'2011 population'!N88)/SUM('2011 population'!J88:N88)/ave_inpatient_cost_2011</f>
        <v>4.6306303697785181</v>
      </c>
    </row>
    <row r="89" spans="2:15" x14ac:dyDescent="0.25">
      <c r="B89" s="15" t="s">
        <v>21</v>
      </c>
      <c r="C89" s="5"/>
      <c r="D89" s="14">
        <f>IF(age_sex_only,$I89,'2011 inpatient costs'!D89/ave_inpatient_cost_2011)</f>
        <v>5.4836130257737672</v>
      </c>
      <c r="E89" s="14">
        <f>IF(age_sex_only,$I89,'2011 inpatient costs'!E89/ave_inpatient_cost_2011)</f>
        <v>5.1857965034629814</v>
      </c>
      <c r="F89" s="14">
        <f>IF(age_sex_only,$I89,'2011 inpatient costs'!F89/ave_inpatient_cost_2011)</f>
        <v>4.8881789304530461</v>
      </c>
      <c r="G89" s="14">
        <f>IF(age_sex_only,$I89,'2011 inpatient costs'!G89/ave_inpatient_cost_2011)</f>
        <v>4.7065782689083226</v>
      </c>
      <c r="H89" s="14">
        <f>IF(age_sex_only,$I89,'2011 inpatient costs'!H89/ave_inpatient_cost_2011)</f>
        <v>4.5569199778668583</v>
      </c>
      <c r="I89" s="107">
        <f>('2011 inpatient costs'!D89*'2011 population'!D89+'2011 inpatient costs'!E89*'2011 population'!E89+'2011 inpatient costs'!F89*'2011 population'!F89+'2011 inpatient costs'!G89*'2011 population'!G89+'2011 inpatient costs'!H89*'2011 population'!H89)/SUM('2011 population'!D89:H89)/ave_inpatient_cost_2011</f>
        <v>4.9284636652684046</v>
      </c>
      <c r="J89" s="14">
        <f>IF(age_sex_only,$O89,'2011 inpatient costs'!J89/ave_inpatient_cost_2011)</f>
        <v>6.4607413601754704</v>
      </c>
      <c r="K89" s="14">
        <f>IF(age_sex_only,$O89,'2011 inpatient costs'!K89/ave_inpatient_cost_2011)</f>
        <v>6.12013514531432</v>
      </c>
      <c r="L89" s="14">
        <f>IF(age_sex_only,$O89,'2011 inpatient costs'!L89/ave_inpatient_cost_2011)</f>
        <v>5.8239824299119425</v>
      </c>
      <c r="M89" s="14">
        <f>IF(age_sex_only,$O89,'2011 inpatient costs'!M89/ave_inpatient_cost_2011)</f>
        <v>5.4490290989716597</v>
      </c>
      <c r="N89" s="14">
        <f>IF(age_sex_only,$O89,'2011 inpatient costs'!N89/ave_inpatient_cost_2011)</f>
        <v>5.2647829366737957</v>
      </c>
      <c r="O89" s="107">
        <f>('2011 inpatient costs'!J89*'2011 population'!J89+'2011 inpatient costs'!K89*'2011 population'!K89+'2011 inpatient costs'!L89*'2011 population'!L89+'2011 inpatient costs'!M89*'2011 population'!M89+'2011 inpatient costs'!N89*'2011 population'!N89)/SUM('2011 population'!J89:N89)/ave_inpatient_cost_2011</f>
        <v>5.753288866649565</v>
      </c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ColWidth="9.85546875" defaultRowHeight="15" x14ac:dyDescent="0.25"/>
  <cols>
    <col min="4" max="4" width="11.7109375" bestFit="1" customWidth="1"/>
    <col min="5" max="8" width="11.5703125" bestFit="1" customWidth="1"/>
    <col min="9" max="9" width="10" bestFit="1" customWidth="1"/>
    <col min="10" max="14" width="11.5703125" bestFit="1" customWidth="1"/>
  </cols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10">
        <f>'2011 inpatient weights'!D4*ave_inpatient_cost_2011*'2011 population'!D4</f>
        <v>49476498.921606235</v>
      </c>
      <c r="E4" s="10">
        <f>'2011 inpatient weights'!E4*ave_inpatient_cost_2011*'2011 population'!E4</f>
        <v>38983485.924500547</v>
      </c>
      <c r="F4" s="10">
        <f>'2011 inpatient weights'!F4*ave_inpatient_cost_2011*'2011 population'!F4</f>
        <v>29849484.83719103</v>
      </c>
      <c r="G4" s="10">
        <f>'2011 inpatient weights'!G4*ave_inpatient_cost_2011*'2011 population'!G4</f>
        <v>24824294.483245388</v>
      </c>
      <c r="H4" s="10">
        <f>'2011 inpatient weights'!H4*ave_inpatient_cost_2011*'2011 population'!H4</f>
        <v>21623777.522426374</v>
      </c>
      <c r="I4" s="10"/>
      <c r="J4" s="10">
        <f>'2011 inpatient weights'!J4*ave_inpatient_cost_2011*'2011 population'!J4</f>
        <v>64986576.426934324</v>
      </c>
      <c r="K4" s="10">
        <f>'2011 inpatient weights'!K4*ave_inpatient_cost_2011*'2011 population'!K4</f>
        <v>51380741.396007821</v>
      </c>
      <c r="L4" s="10">
        <f>'2011 inpatient weights'!L4*ave_inpatient_cost_2011*'2011 population'!L4</f>
        <v>41273646.074223273</v>
      </c>
      <c r="M4" s="10">
        <f>'2011 inpatient weights'!M4*ave_inpatient_cost_2011*'2011 population'!M4</f>
        <v>30936230.391868014</v>
      </c>
      <c r="N4" s="10">
        <f>'2011 inpatient weights'!N4*ave_inpatient_cost_2011*'2011 population'!N4</f>
        <v>27764337.038380034</v>
      </c>
    </row>
    <row r="5" spans="2:14" x14ac:dyDescent="0.25">
      <c r="B5">
        <v>1</v>
      </c>
      <c r="D5" s="11">
        <f>'2011 inpatient weights'!D5*ave_inpatient_cost_2011*'2011 population'!D5</f>
        <v>29402968.56213237</v>
      </c>
      <c r="E5" s="11">
        <f>'2011 inpatient weights'!E5*ave_inpatient_cost_2011*'2011 population'!E5</f>
        <v>21074083.005526569</v>
      </c>
      <c r="F5" s="11">
        <f>'2011 inpatient weights'!F5*ave_inpatient_cost_2011*'2011 population'!F5</f>
        <v>16070372.461642152</v>
      </c>
      <c r="G5" s="11">
        <f>'2011 inpatient weights'!G5*ave_inpatient_cost_2011*'2011 population'!G5</f>
        <v>14790546.497390006</v>
      </c>
      <c r="H5" s="11">
        <f>'2011 inpatient weights'!H5*ave_inpatient_cost_2011*'2011 population'!H5</f>
        <v>12666690.411471575</v>
      </c>
      <c r="I5" s="11"/>
      <c r="J5" s="11">
        <f>'2011 inpatient weights'!J5*ave_inpatient_cost_2011*'2011 population'!J5</f>
        <v>40709341.876152813</v>
      </c>
      <c r="K5" s="11">
        <f>'2011 inpatient weights'!K5*ave_inpatient_cost_2011*'2011 population'!K5</f>
        <v>28328867.539148759</v>
      </c>
      <c r="L5" s="11">
        <f>'2011 inpatient weights'!L5*ave_inpatient_cost_2011*'2011 population'!L5</f>
        <v>22901078.369594328</v>
      </c>
      <c r="M5" s="11">
        <f>'2011 inpatient weights'!M5*ave_inpatient_cost_2011*'2011 population'!M5</f>
        <v>18194216.969283056</v>
      </c>
      <c r="N5" s="11">
        <f>'2011 inpatient weights'!N5*ave_inpatient_cost_2011*'2011 population'!N5</f>
        <v>17557831.677822895</v>
      </c>
    </row>
    <row r="6" spans="2:14" x14ac:dyDescent="0.25">
      <c r="B6">
        <v>2</v>
      </c>
      <c r="D6" s="11">
        <f>'2011 inpatient weights'!D6*ave_inpatient_cost_2011*'2011 population'!D6</f>
        <v>19058846.951914098</v>
      </c>
      <c r="E6" s="11">
        <f>'2011 inpatient weights'!E6*ave_inpatient_cost_2011*'2011 population'!E6</f>
        <v>13517373.832466405</v>
      </c>
      <c r="F6" s="11">
        <f>'2011 inpatient weights'!F6*ave_inpatient_cost_2011*'2011 population'!F6</f>
        <v>11299223.201326439</v>
      </c>
      <c r="G6" s="11">
        <f>'2011 inpatient weights'!G6*ave_inpatient_cost_2011*'2011 population'!G6</f>
        <v>9361355.3036771826</v>
      </c>
      <c r="H6" s="11">
        <f>'2011 inpatient weights'!H6*ave_inpatient_cost_2011*'2011 population'!H6</f>
        <v>8308546.7331720144</v>
      </c>
      <c r="I6" s="11"/>
      <c r="J6" s="11">
        <f>'2011 inpatient weights'!J6*ave_inpatient_cost_2011*'2011 population'!J6</f>
        <v>25982686.419617239</v>
      </c>
      <c r="K6" s="11">
        <f>'2011 inpatient weights'!K6*ave_inpatient_cost_2011*'2011 population'!K6</f>
        <v>19149212.250751615</v>
      </c>
      <c r="L6" s="11">
        <f>'2011 inpatient weights'!L6*ave_inpatient_cost_2011*'2011 population'!L6</f>
        <v>14493378.424897976</v>
      </c>
      <c r="M6" s="11">
        <f>'2011 inpatient weights'!M6*ave_inpatient_cost_2011*'2011 population'!M6</f>
        <v>11893377.251581309</v>
      </c>
      <c r="N6" s="11">
        <f>'2011 inpatient weights'!N6*ave_inpatient_cost_2011*'2011 population'!N6</f>
        <v>12507784.867044032</v>
      </c>
    </row>
    <row r="7" spans="2:14" x14ac:dyDescent="0.25">
      <c r="B7">
        <v>3</v>
      </c>
      <c r="D7" s="11">
        <f>'2011 inpatient weights'!D7*ave_inpatient_cost_2011*'2011 population'!D7</f>
        <v>14491851.144827506</v>
      </c>
      <c r="E7" s="11">
        <f>'2011 inpatient weights'!E7*ave_inpatient_cost_2011*'2011 population'!E7</f>
        <v>10330962.371457784</v>
      </c>
      <c r="F7" s="11">
        <f>'2011 inpatient weights'!F7*ave_inpatient_cost_2011*'2011 population'!F7</f>
        <v>8937258.7843054328</v>
      </c>
      <c r="G7" s="11">
        <f>'2011 inpatient weights'!G7*ave_inpatient_cost_2011*'2011 population'!G7</f>
        <v>6432888.9209859399</v>
      </c>
      <c r="H7" s="11">
        <f>'2011 inpatient weights'!H7*ave_inpatient_cost_2011*'2011 population'!H7</f>
        <v>6489216.1888654111</v>
      </c>
      <c r="I7" s="11"/>
      <c r="J7" s="11">
        <f>'2011 inpatient weights'!J7*ave_inpatient_cost_2011*'2011 population'!J7</f>
        <v>20716038.45463495</v>
      </c>
      <c r="K7" s="11">
        <f>'2011 inpatient weights'!K7*ave_inpatient_cost_2011*'2011 population'!K7</f>
        <v>14373925.335055368</v>
      </c>
      <c r="L7" s="11">
        <f>'2011 inpatient weights'!L7*ave_inpatient_cost_2011*'2011 population'!L7</f>
        <v>12244475.888492774</v>
      </c>
      <c r="M7" s="11">
        <f>'2011 inpatient weights'!M7*ave_inpatient_cost_2011*'2011 population'!M7</f>
        <v>9741369.1100006942</v>
      </c>
      <c r="N7" s="11">
        <f>'2011 inpatient weights'!N7*ave_inpatient_cost_2011*'2011 population'!N7</f>
        <v>9569367.4810540192</v>
      </c>
    </row>
    <row r="8" spans="2:14" x14ac:dyDescent="0.25">
      <c r="B8">
        <v>4</v>
      </c>
      <c r="D8" s="11">
        <f>'2011 inpatient weights'!D8*ave_inpatient_cost_2011*'2011 population'!D8</f>
        <v>14121671.50645625</v>
      </c>
      <c r="E8" s="11">
        <f>'2011 inpatient weights'!E8*ave_inpatient_cost_2011*'2011 population'!E8</f>
        <v>9779777.4144615922</v>
      </c>
      <c r="F8" s="11">
        <f>'2011 inpatient weights'!F8*ave_inpatient_cost_2011*'2011 population'!F8</f>
        <v>8011530.2308592591</v>
      </c>
      <c r="G8" s="11">
        <f>'2011 inpatient weights'!G8*ave_inpatient_cost_2011*'2011 population'!G8</f>
        <v>6244615.6017498272</v>
      </c>
      <c r="H8" s="11">
        <f>'2011 inpatient weights'!H8*ave_inpatient_cost_2011*'2011 population'!H8</f>
        <v>7639221.2419831119</v>
      </c>
      <c r="I8" s="11"/>
      <c r="J8" s="11">
        <f>'2011 inpatient weights'!J8*ave_inpatient_cost_2011*'2011 population'!J8</f>
        <v>18261849.898938704</v>
      </c>
      <c r="K8" s="11">
        <f>'2011 inpatient weights'!K8*ave_inpatient_cost_2011*'2011 population'!K8</f>
        <v>12766621.472735485</v>
      </c>
      <c r="L8" s="11">
        <f>'2011 inpatient weights'!L8*ave_inpatient_cost_2011*'2011 population'!L8</f>
        <v>10361123.784566242</v>
      </c>
      <c r="M8" s="11">
        <f>'2011 inpatient weights'!M8*ave_inpatient_cost_2011*'2011 population'!M8</f>
        <v>9114880.0881634988</v>
      </c>
      <c r="N8" s="11">
        <f>'2011 inpatient weights'!N8*ave_inpatient_cost_2011*'2011 population'!N8</f>
        <v>8780294.1802294198</v>
      </c>
    </row>
    <row r="9" spans="2:14" x14ac:dyDescent="0.25">
      <c r="B9">
        <v>5</v>
      </c>
      <c r="D9" s="11">
        <f>'2011 inpatient weights'!D9*ave_inpatient_cost_2011*'2011 population'!D9</f>
        <v>12162149.072011197</v>
      </c>
      <c r="E9" s="11">
        <f>'2011 inpatient weights'!E9*ave_inpatient_cost_2011*'2011 population'!E9</f>
        <v>8805799.0206073895</v>
      </c>
      <c r="F9" s="11">
        <f>'2011 inpatient weights'!F9*ave_inpatient_cost_2011*'2011 population'!F9</f>
        <v>7186755.8373871837</v>
      </c>
      <c r="G9" s="11">
        <f>'2011 inpatient weights'!G9*ave_inpatient_cost_2011*'2011 population'!G9</f>
        <v>6062728.2288871221</v>
      </c>
      <c r="H9" s="11">
        <f>'2011 inpatient weights'!H9*ave_inpatient_cost_2011*'2011 population'!H9</f>
        <v>6288092.0340808434</v>
      </c>
      <c r="I9" s="11"/>
      <c r="J9" s="11">
        <f>'2011 inpatient weights'!J9*ave_inpatient_cost_2011*'2011 population'!J9</f>
        <v>16572315.004070088</v>
      </c>
      <c r="K9" s="11">
        <f>'2011 inpatient weights'!K9*ave_inpatient_cost_2011*'2011 population'!K9</f>
        <v>12298042.263453607</v>
      </c>
      <c r="L9" s="11">
        <f>'2011 inpatient weights'!L9*ave_inpatient_cost_2011*'2011 population'!L9</f>
        <v>9374445.0727721695</v>
      </c>
      <c r="M9" s="11">
        <f>'2011 inpatient weights'!M9*ave_inpatient_cost_2011*'2011 population'!M9</f>
        <v>8745229.8928491063</v>
      </c>
      <c r="N9" s="11">
        <f>'2011 inpatient weights'!N9*ave_inpatient_cost_2011*'2011 population'!N9</f>
        <v>8070935.2154349219</v>
      </c>
    </row>
    <row r="10" spans="2:14" x14ac:dyDescent="0.25">
      <c r="B10">
        <v>6</v>
      </c>
      <c r="D10" s="11">
        <f>'2011 inpatient weights'!D10*ave_inpatient_cost_2011*'2011 population'!D10</f>
        <v>11184886.657605667</v>
      </c>
      <c r="E10" s="11">
        <f>'2011 inpatient weights'!E10*ave_inpatient_cost_2011*'2011 population'!E10</f>
        <v>7957558.6161829317</v>
      </c>
      <c r="F10" s="11">
        <f>'2011 inpatient weights'!F10*ave_inpatient_cost_2011*'2011 population'!F10</f>
        <v>6372104.0162363239</v>
      </c>
      <c r="G10" s="11">
        <f>'2011 inpatient weights'!G10*ave_inpatient_cost_2011*'2011 population'!G10</f>
        <v>5456743.2840819927</v>
      </c>
      <c r="H10" s="11">
        <f>'2011 inpatient weights'!H10*ave_inpatient_cost_2011*'2011 population'!H10</f>
        <v>5715063.0775648924</v>
      </c>
      <c r="I10" s="11"/>
      <c r="J10" s="11">
        <f>'2011 inpatient weights'!J10*ave_inpatient_cost_2011*'2011 population'!J10</f>
        <v>14023710.857523106</v>
      </c>
      <c r="K10" s="11">
        <f>'2011 inpatient weights'!K10*ave_inpatient_cost_2011*'2011 population'!K10</f>
        <v>10552090.632196823</v>
      </c>
      <c r="L10" s="11">
        <f>'2011 inpatient weights'!L10*ave_inpatient_cost_2011*'2011 population'!L10</f>
        <v>8625817.8532633968</v>
      </c>
      <c r="M10" s="11">
        <f>'2011 inpatient weights'!M10*ave_inpatient_cost_2011*'2011 population'!M10</f>
        <v>7751278.9701610813</v>
      </c>
      <c r="N10" s="11">
        <f>'2011 inpatient weights'!N10*ave_inpatient_cost_2011*'2011 population'!N10</f>
        <v>7472756.1348633254</v>
      </c>
    </row>
    <row r="11" spans="2:14" x14ac:dyDescent="0.25">
      <c r="B11">
        <v>7</v>
      </c>
      <c r="D11" s="11">
        <f>'2011 inpatient weights'!D11*ave_inpatient_cost_2011*'2011 population'!D11</f>
        <v>9215481.6369566675</v>
      </c>
      <c r="E11" s="11">
        <f>'2011 inpatient weights'!E11*ave_inpatient_cost_2011*'2011 population'!E11</f>
        <v>6758640.6031228881</v>
      </c>
      <c r="F11" s="11">
        <f>'2011 inpatient weights'!F11*ave_inpatient_cost_2011*'2011 population'!F11</f>
        <v>5521673.212206969</v>
      </c>
      <c r="G11" s="11">
        <f>'2011 inpatient weights'!G11*ave_inpatient_cost_2011*'2011 population'!G11</f>
        <v>5258193.7172040017</v>
      </c>
      <c r="H11" s="11">
        <f>'2011 inpatient weights'!H11*ave_inpatient_cost_2011*'2011 population'!H11</f>
        <v>5175182.7297742721</v>
      </c>
      <c r="I11" s="11"/>
      <c r="J11" s="11">
        <f>'2011 inpatient weights'!J11*ave_inpatient_cost_2011*'2011 population'!J11</f>
        <v>12107296.455667751</v>
      </c>
      <c r="K11" s="11">
        <f>'2011 inpatient weights'!K11*ave_inpatient_cost_2011*'2011 population'!K11</f>
        <v>9598675.2593332529</v>
      </c>
      <c r="L11" s="11">
        <f>'2011 inpatient weights'!L11*ave_inpatient_cost_2011*'2011 population'!L11</f>
        <v>7298088.3443601066</v>
      </c>
      <c r="M11" s="11">
        <f>'2011 inpatient weights'!M11*ave_inpatient_cost_2011*'2011 population'!M11</f>
        <v>6732238.9725174028</v>
      </c>
      <c r="N11" s="11">
        <f>'2011 inpatient weights'!N11*ave_inpatient_cost_2011*'2011 population'!N11</f>
        <v>6817190.9002985908</v>
      </c>
    </row>
    <row r="12" spans="2:14" x14ac:dyDescent="0.25">
      <c r="B12">
        <v>8</v>
      </c>
      <c r="D12" s="11">
        <f>'2011 inpatient weights'!D12*ave_inpatient_cost_2011*'2011 population'!D12</f>
        <v>8263664.0663997857</v>
      </c>
      <c r="E12" s="11">
        <f>'2011 inpatient weights'!E12*ave_inpatient_cost_2011*'2011 population'!E12</f>
        <v>6287505.7522067651</v>
      </c>
      <c r="F12" s="11">
        <f>'2011 inpatient weights'!F12*ave_inpatient_cost_2011*'2011 population'!F12</f>
        <v>5225190.3632338271</v>
      </c>
      <c r="G12" s="11">
        <f>'2011 inpatient weights'!G12*ave_inpatient_cost_2011*'2011 population'!G12</f>
        <v>4672599.1717964383</v>
      </c>
      <c r="H12" s="11">
        <f>'2011 inpatient weights'!H12*ave_inpatient_cost_2011*'2011 population'!H12</f>
        <v>5374334.3670866694</v>
      </c>
      <c r="I12" s="11"/>
      <c r="J12" s="11">
        <f>'2011 inpatient weights'!J12*ave_inpatient_cost_2011*'2011 population'!J12</f>
        <v>10736498.911861006</v>
      </c>
      <c r="K12" s="11">
        <f>'2011 inpatient weights'!K12*ave_inpatient_cost_2011*'2011 population'!K12</f>
        <v>8061358.9273015764</v>
      </c>
      <c r="L12" s="11">
        <f>'2011 inpatient weights'!L12*ave_inpatient_cost_2011*'2011 population'!L12</f>
        <v>7081793.4882273041</v>
      </c>
      <c r="M12" s="11">
        <f>'2011 inpatient weights'!M12*ave_inpatient_cost_2011*'2011 population'!M12</f>
        <v>6626505.0890421337</v>
      </c>
      <c r="N12" s="11">
        <f>'2011 inpatient weights'!N12*ave_inpatient_cost_2011*'2011 population'!N12</f>
        <v>6150198.9583283756</v>
      </c>
    </row>
    <row r="13" spans="2:14" x14ac:dyDescent="0.25">
      <c r="B13">
        <v>9</v>
      </c>
      <c r="D13" s="11">
        <f>'2011 inpatient weights'!D13*ave_inpatient_cost_2011*'2011 population'!D13</f>
        <v>7716847.2777651856</v>
      </c>
      <c r="E13" s="11">
        <f>'2011 inpatient weights'!E13*ave_inpatient_cost_2011*'2011 population'!E13</f>
        <v>6256027.5731657175</v>
      </c>
      <c r="F13" s="11">
        <f>'2011 inpatient weights'!F13*ave_inpatient_cost_2011*'2011 population'!F13</f>
        <v>4988232.4918949082</v>
      </c>
      <c r="G13" s="11">
        <f>'2011 inpatient weights'!G13*ave_inpatient_cost_2011*'2011 population'!G13</f>
        <v>4366046.3790365476</v>
      </c>
      <c r="H13" s="11">
        <f>'2011 inpatient weights'!H13*ave_inpatient_cost_2011*'2011 population'!H13</f>
        <v>4945216.0329552237</v>
      </c>
      <c r="I13" s="11"/>
      <c r="J13" s="11">
        <f>'2011 inpatient weights'!J13*ave_inpatient_cost_2011*'2011 population'!J13</f>
        <v>10043297.959721498</v>
      </c>
      <c r="K13" s="11">
        <f>'2011 inpatient weights'!K13*ave_inpatient_cost_2011*'2011 population'!K13</f>
        <v>7340775.3486739537</v>
      </c>
      <c r="L13" s="11">
        <f>'2011 inpatient weights'!L13*ave_inpatient_cost_2011*'2011 population'!L13</f>
        <v>6425005.1665213984</v>
      </c>
      <c r="M13" s="11">
        <f>'2011 inpatient weights'!M13*ave_inpatient_cost_2011*'2011 population'!M13</f>
        <v>5375511.1411175597</v>
      </c>
      <c r="N13" s="11">
        <f>'2011 inpatient weights'!N13*ave_inpatient_cost_2011*'2011 population'!N13</f>
        <v>6126864.5187121797</v>
      </c>
    </row>
    <row r="14" spans="2:14" x14ac:dyDescent="0.25">
      <c r="B14">
        <v>10</v>
      </c>
      <c r="D14" s="11">
        <f>'2011 inpatient weights'!D14*ave_inpatient_cost_2011*'2011 population'!D14</f>
        <v>7615676.2882290296</v>
      </c>
      <c r="E14" s="11">
        <f>'2011 inpatient weights'!E14*ave_inpatient_cost_2011*'2011 population'!E14</f>
        <v>6004093.7260561958</v>
      </c>
      <c r="F14" s="11">
        <f>'2011 inpatient weights'!F14*ave_inpatient_cost_2011*'2011 population'!F14</f>
        <v>5712845.3111220459</v>
      </c>
      <c r="G14" s="11">
        <f>'2011 inpatient weights'!G14*ave_inpatient_cost_2011*'2011 population'!G14</f>
        <v>4658042.1191602526</v>
      </c>
      <c r="H14" s="11">
        <f>'2011 inpatient weights'!H14*ave_inpatient_cost_2011*'2011 population'!H14</f>
        <v>4999819.1900452431</v>
      </c>
      <c r="I14" s="11"/>
      <c r="J14" s="11">
        <f>'2011 inpatient weights'!J14*ave_inpatient_cost_2011*'2011 population'!J14</f>
        <v>9082949.3037259392</v>
      </c>
      <c r="K14" s="11">
        <f>'2011 inpatient weights'!K14*ave_inpatient_cost_2011*'2011 population'!K14</f>
        <v>6705768.9248170899</v>
      </c>
      <c r="L14" s="11">
        <f>'2011 inpatient weights'!L14*ave_inpatient_cost_2011*'2011 population'!L14</f>
        <v>5708375.0434036395</v>
      </c>
      <c r="M14" s="11">
        <f>'2011 inpatient weights'!M14*ave_inpatient_cost_2011*'2011 population'!M14</f>
        <v>5465890.1233739927</v>
      </c>
      <c r="N14" s="11">
        <f>'2011 inpatient weights'!N14*ave_inpatient_cost_2011*'2011 population'!N14</f>
        <v>6198524.5838260632</v>
      </c>
    </row>
    <row r="15" spans="2:14" x14ac:dyDescent="0.25">
      <c r="B15">
        <v>11</v>
      </c>
      <c r="D15" s="11">
        <f>'2011 inpatient weights'!D15*ave_inpatient_cost_2011*'2011 population'!D15</f>
        <v>7734458.8905423991</v>
      </c>
      <c r="E15" s="11">
        <f>'2011 inpatient weights'!E15*ave_inpatient_cost_2011*'2011 population'!E15</f>
        <v>6850347.9295895016</v>
      </c>
      <c r="F15" s="11">
        <f>'2011 inpatient weights'!F15*ave_inpatient_cost_2011*'2011 population'!F15</f>
        <v>5345819.1745366463</v>
      </c>
      <c r="G15" s="11">
        <f>'2011 inpatient weights'!G15*ave_inpatient_cost_2011*'2011 population'!G15</f>
        <v>4922575.2374234432</v>
      </c>
      <c r="H15" s="11">
        <f>'2011 inpatient weights'!H15*ave_inpatient_cost_2011*'2011 population'!H15</f>
        <v>5339512.1709649665</v>
      </c>
      <c r="I15" s="11"/>
      <c r="J15" s="11">
        <f>'2011 inpatient weights'!J15*ave_inpatient_cost_2011*'2011 population'!J15</f>
        <v>9542202.7366986647</v>
      </c>
      <c r="K15" s="11">
        <f>'2011 inpatient weights'!K15*ave_inpatient_cost_2011*'2011 population'!K15</f>
        <v>6957075.4397956589</v>
      </c>
      <c r="L15" s="11">
        <f>'2011 inpatient weights'!L15*ave_inpatient_cost_2011*'2011 population'!L15</f>
        <v>6684710.1430316987</v>
      </c>
      <c r="M15" s="11">
        <f>'2011 inpatient weights'!M15*ave_inpatient_cost_2011*'2011 population'!M15</f>
        <v>6466067.0016906187</v>
      </c>
      <c r="N15" s="11">
        <f>'2011 inpatient weights'!N15*ave_inpatient_cost_2011*'2011 population'!N15</f>
        <v>6714768.4042126229</v>
      </c>
    </row>
    <row r="16" spans="2:14" x14ac:dyDescent="0.25">
      <c r="B16">
        <v>12</v>
      </c>
      <c r="D16" s="11">
        <f>'2011 inpatient weights'!D16*ave_inpatient_cost_2011*'2011 population'!D16</f>
        <v>8226837.7756852368</v>
      </c>
      <c r="E16" s="11">
        <f>'2011 inpatient weights'!E16*ave_inpatient_cost_2011*'2011 population'!E16</f>
        <v>6863029.3012569239</v>
      </c>
      <c r="F16" s="11">
        <f>'2011 inpatient weights'!F16*ave_inpatient_cost_2011*'2011 population'!F16</f>
        <v>5831004.7915872177</v>
      </c>
      <c r="G16" s="11">
        <f>'2011 inpatient weights'!G16*ave_inpatient_cost_2011*'2011 population'!G16</f>
        <v>5728007.5919047203</v>
      </c>
      <c r="H16" s="11">
        <f>'2011 inpatient weights'!H16*ave_inpatient_cost_2011*'2011 population'!H16</f>
        <v>5997700.4116879869</v>
      </c>
      <c r="I16" s="11"/>
      <c r="J16" s="11">
        <f>'2011 inpatient weights'!J16*ave_inpatient_cost_2011*'2011 population'!J16</f>
        <v>9631601.7756431364</v>
      </c>
      <c r="K16" s="11">
        <f>'2011 inpatient weights'!K16*ave_inpatient_cost_2011*'2011 population'!K16</f>
        <v>8168351.685321548</v>
      </c>
      <c r="L16" s="11">
        <f>'2011 inpatient weights'!L16*ave_inpatient_cost_2011*'2011 population'!L16</f>
        <v>7334764.1174660139</v>
      </c>
      <c r="M16" s="11">
        <f>'2011 inpatient weights'!M16*ave_inpatient_cost_2011*'2011 population'!M16</f>
        <v>6917351.4219728606</v>
      </c>
      <c r="N16" s="11">
        <f>'2011 inpatient weights'!N16*ave_inpatient_cost_2011*'2011 population'!N16</f>
        <v>7502553.358513209</v>
      </c>
    </row>
    <row r="17" spans="2:14" x14ac:dyDescent="0.25">
      <c r="B17">
        <v>13</v>
      </c>
      <c r="D17" s="11">
        <f>'2011 inpatient weights'!D17*ave_inpatient_cost_2011*'2011 population'!D17</f>
        <v>9170323.1966637708</v>
      </c>
      <c r="E17" s="11">
        <f>'2011 inpatient weights'!E17*ave_inpatient_cost_2011*'2011 population'!E17</f>
        <v>7379343.6438796995</v>
      </c>
      <c r="F17" s="11">
        <f>'2011 inpatient weights'!F17*ave_inpatient_cost_2011*'2011 population'!F17</f>
        <v>6971997.7344611296</v>
      </c>
      <c r="G17" s="11">
        <f>'2011 inpatient weights'!G17*ave_inpatient_cost_2011*'2011 population'!G17</f>
        <v>6727089.7967042103</v>
      </c>
      <c r="H17" s="11">
        <f>'2011 inpatient weights'!H17*ave_inpatient_cost_2011*'2011 population'!H17</f>
        <v>6953403.0206599189</v>
      </c>
      <c r="I17" s="11"/>
      <c r="J17" s="11">
        <f>'2011 inpatient weights'!J17*ave_inpatient_cost_2011*'2011 population'!J17</f>
        <v>10747628.794332089</v>
      </c>
      <c r="K17" s="11">
        <f>'2011 inpatient weights'!K17*ave_inpatient_cost_2011*'2011 population'!K17</f>
        <v>8855688.7661496866</v>
      </c>
      <c r="L17" s="11">
        <f>'2011 inpatient weights'!L17*ave_inpatient_cost_2011*'2011 population'!L17</f>
        <v>7833361.5902426541</v>
      </c>
      <c r="M17" s="11">
        <f>'2011 inpatient weights'!M17*ave_inpatient_cost_2011*'2011 population'!M17</f>
        <v>7874089.7605032558</v>
      </c>
      <c r="N17" s="11">
        <f>'2011 inpatient weights'!N17*ave_inpatient_cost_2011*'2011 population'!N17</f>
        <v>7289959.3409248507</v>
      </c>
    </row>
    <row r="18" spans="2:14" x14ac:dyDescent="0.25">
      <c r="B18">
        <v>14</v>
      </c>
      <c r="D18" s="11">
        <f>'2011 inpatient weights'!D18*ave_inpatient_cost_2011*'2011 population'!D18</f>
        <v>10957127.201522565</v>
      </c>
      <c r="E18" s="11">
        <f>'2011 inpatient weights'!E18*ave_inpatient_cost_2011*'2011 population'!E18</f>
        <v>9612629.1889643427</v>
      </c>
      <c r="F18" s="11">
        <f>'2011 inpatient weights'!F18*ave_inpatient_cost_2011*'2011 population'!F18</f>
        <v>8923609.0476036575</v>
      </c>
      <c r="G18" s="11">
        <f>'2011 inpatient weights'!G18*ave_inpatient_cost_2011*'2011 population'!G18</f>
        <v>8147838.1351532927</v>
      </c>
      <c r="H18" s="11">
        <f>'2011 inpatient weights'!H18*ave_inpatient_cost_2011*'2011 population'!H18</f>
        <v>7877590.6106166719</v>
      </c>
      <c r="I18" s="11"/>
      <c r="J18" s="11">
        <f>'2011 inpatient weights'!J18*ave_inpatient_cost_2011*'2011 population'!J18</f>
        <v>11735951.621543184</v>
      </c>
      <c r="K18" s="11">
        <f>'2011 inpatient weights'!K18*ave_inpatient_cost_2011*'2011 population'!K18</f>
        <v>9224913.7229055446</v>
      </c>
      <c r="L18" s="11">
        <f>'2011 inpatient weights'!L18*ave_inpatient_cost_2011*'2011 population'!L18</f>
        <v>8777013.3173901215</v>
      </c>
      <c r="M18" s="11">
        <f>'2011 inpatient weights'!M18*ave_inpatient_cost_2011*'2011 population'!M18</f>
        <v>7997656.2966005718</v>
      </c>
      <c r="N18" s="11">
        <f>'2011 inpatient weights'!N18*ave_inpatient_cost_2011*'2011 population'!N18</f>
        <v>8326888.830007772</v>
      </c>
    </row>
    <row r="19" spans="2:14" x14ac:dyDescent="0.25">
      <c r="B19">
        <v>15</v>
      </c>
      <c r="D19" s="11">
        <f>'2011 inpatient weights'!D19*ave_inpatient_cost_2011*'2011 population'!D19</f>
        <v>14051144.007404296</v>
      </c>
      <c r="E19" s="11">
        <f>'2011 inpatient weights'!E19*ave_inpatient_cost_2011*'2011 population'!E19</f>
        <v>10548806.611645523</v>
      </c>
      <c r="F19" s="11">
        <f>'2011 inpatient weights'!F19*ave_inpatient_cost_2011*'2011 population'!F19</f>
        <v>10417912.078407686</v>
      </c>
      <c r="G19" s="11">
        <f>'2011 inpatient weights'!G19*ave_inpatient_cost_2011*'2011 population'!G19</f>
        <v>9975592.402688181</v>
      </c>
      <c r="H19" s="11">
        <f>'2011 inpatient weights'!H19*ave_inpatient_cost_2011*'2011 population'!H19</f>
        <v>9326358.3808209803</v>
      </c>
      <c r="I19" s="11"/>
      <c r="J19" s="11">
        <f>'2011 inpatient weights'!J19*ave_inpatient_cost_2011*'2011 population'!J19</f>
        <v>12648892.493682303</v>
      </c>
      <c r="K19" s="11">
        <f>'2011 inpatient weights'!K19*ave_inpatient_cost_2011*'2011 population'!K19</f>
        <v>9611860.8123610001</v>
      </c>
      <c r="L19" s="11">
        <f>'2011 inpatient weights'!L19*ave_inpatient_cost_2011*'2011 population'!L19</f>
        <v>9540239.6923626885</v>
      </c>
      <c r="M19" s="11">
        <f>'2011 inpatient weights'!M19*ave_inpatient_cost_2011*'2011 population'!M19</f>
        <v>8761157.3925230689</v>
      </c>
      <c r="N19" s="11">
        <f>'2011 inpatient weights'!N19*ave_inpatient_cost_2011*'2011 population'!N19</f>
        <v>9654815.1696300209</v>
      </c>
    </row>
    <row r="20" spans="2:14" x14ac:dyDescent="0.25">
      <c r="B20">
        <v>16</v>
      </c>
      <c r="D20" s="11">
        <f>'2011 inpatient weights'!D20*ave_inpatient_cost_2011*'2011 population'!D20</f>
        <v>16214496.755876636</v>
      </c>
      <c r="E20" s="11">
        <f>'2011 inpatient weights'!E20*ave_inpatient_cost_2011*'2011 population'!E20</f>
        <v>12100717.888858231</v>
      </c>
      <c r="F20" s="11">
        <f>'2011 inpatient weights'!F20*ave_inpatient_cost_2011*'2011 population'!F20</f>
        <v>11292106.770894535</v>
      </c>
      <c r="G20" s="11">
        <f>'2011 inpatient weights'!G20*ave_inpatient_cost_2011*'2011 population'!G20</f>
        <v>11117754.751598166</v>
      </c>
      <c r="H20" s="11">
        <f>'2011 inpatient weights'!H20*ave_inpatient_cost_2011*'2011 population'!H20</f>
        <v>9535122.093670167</v>
      </c>
      <c r="I20" s="11"/>
      <c r="J20" s="11">
        <f>'2011 inpatient weights'!J20*ave_inpatient_cost_2011*'2011 population'!J20</f>
        <v>12381831.100622883</v>
      </c>
      <c r="K20" s="11">
        <f>'2011 inpatient weights'!K20*ave_inpatient_cost_2011*'2011 population'!K20</f>
        <v>10828617.793467233</v>
      </c>
      <c r="L20" s="11">
        <f>'2011 inpatient weights'!L20*ave_inpatient_cost_2011*'2011 population'!L20</f>
        <v>10087595.397190308</v>
      </c>
      <c r="M20" s="11">
        <f>'2011 inpatient weights'!M20*ave_inpatient_cost_2011*'2011 population'!M20</f>
        <v>9359557.5129394569</v>
      </c>
      <c r="N20" s="11">
        <f>'2011 inpatient weights'!N20*ave_inpatient_cost_2011*'2011 population'!N20</f>
        <v>9196411.1612037942</v>
      </c>
    </row>
    <row r="21" spans="2:14" x14ac:dyDescent="0.25">
      <c r="B21">
        <v>17</v>
      </c>
      <c r="D21" s="11">
        <f>'2011 inpatient weights'!D21*ave_inpatient_cost_2011*'2011 population'!D21</f>
        <v>19964502.982310988</v>
      </c>
      <c r="E21" s="11">
        <f>'2011 inpatient weights'!E21*ave_inpatient_cost_2011*'2011 population'!E21</f>
        <v>15842517.221626272</v>
      </c>
      <c r="F21" s="11">
        <f>'2011 inpatient weights'!F21*ave_inpatient_cost_2011*'2011 population'!F21</f>
        <v>13191882.135289788</v>
      </c>
      <c r="G21" s="11">
        <f>'2011 inpatient weights'!G21*ave_inpatient_cost_2011*'2011 population'!G21</f>
        <v>11912772.971677214</v>
      </c>
      <c r="H21" s="11">
        <f>'2011 inpatient weights'!H21*ave_inpatient_cost_2011*'2011 population'!H21</f>
        <v>10838705.630955672</v>
      </c>
      <c r="I21" s="11"/>
      <c r="J21" s="11">
        <f>'2011 inpatient weights'!J21*ave_inpatient_cost_2011*'2011 population'!J21</f>
        <v>13932766.644806374</v>
      </c>
      <c r="K21" s="11">
        <f>'2011 inpatient weights'!K21*ave_inpatient_cost_2011*'2011 population'!K21</f>
        <v>10782407.835055491</v>
      </c>
      <c r="L21" s="11">
        <f>'2011 inpatient weights'!L21*ave_inpatient_cost_2011*'2011 population'!L21</f>
        <v>9995044.9616013709</v>
      </c>
      <c r="M21" s="11">
        <f>'2011 inpatient weights'!M21*ave_inpatient_cost_2011*'2011 population'!M21</f>
        <v>10357709.245249402</v>
      </c>
      <c r="N21" s="11">
        <f>'2011 inpatient weights'!N21*ave_inpatient_cost_2011*'2011 population'!N21</f>
        <v>9460374.8387239128</v>
      </c>
    </row>
    <row r="22" spans="2:14" x14ac:dyDescent="0.25">
      <c r="B22">
        <v>18</v>
      </c>
      <c r="D22" s="11">
        <f>'2011 inpatient weights'!D22*ave_inpatient_cost_2011*'2011 population'!D22</f>
        <v>27000304.394259319</v>
      </c>
      <c r="E22" s="11">
        <f>'2011 inpatient weights'!E22*ave_inpatient_cost_2011*'2011 population'!E22</f>
        <v>19698475.213668674</v>
      </c>
      <c r="F22" s="11">
        <f>'2011 inpatient weights'!F22*ave_inpatient_cost_2011*'2011 population'!F22</f>
        <v>15455588.025872545</v>
      </c>
      <c r="G22" s="11">
        <f>'2011 inpatient weights'!G22*ave_inpatient_cost_2011*'2011 population'!G22</f>
        <v>13557833.597201219</v>
      </c>
      <c r="H22" s="11">
        <f>'2011 inpatient weights'!H22*ave_inpatient_cost_2011*'2011 population'!H22</f>
        <v>11877682.37002969</v>
      </c>
      <c r="I22" s="11"/>
      <c r="J22" s="11">
        <f>'2011 inpatient weights'!J22*ave_inpatient_cost_2011*'2011 population'!J22</f>
        <v>15181221.79222782</v>
      </c>
      <c r="K22" s="11">
        <f>'2011 inpatient weights'!K22*ave_inpatient_cost_2011*'2011 population'!K22</f>
        <v>12613169.2970504</v>
      </c>
      <c r="L22" s="11">
        <f>'2011 inpatient weights'!L22*ave_inpatient_cost_2011*'2011 population'!L22</f>
        <v>11878270.757045148</v>
      </c>
      <c r="M22" s="11">
        <f>'2011 inpatient weights'!M22*ave_inpatient_cost_2011*'2011 population'!M22</f>
        <v>10790502.103658011</v>
      </c>
      <c r="N22" s="11">
        <f>'2011 inpatient weights'!N22*ave_inpatient_cost_2011*'2011 population'!N22</f>
        <v>10777423.912840581</v>
      </c>
    </row>
    <row r="23" spans="2:14" x14ac:dyDescent="0.25">
      <c r="B23">
        <v>19</v>
      </c>
      <c r="D23" s="11">
        <f>'2011 inpatient weights'!D23*ave_inpatient_cost_2011*'2011 population'!D23</f>
        <v>33451179.643187929</v>
      </c>
      <c r="E23" s="11">
        <f>'2011 inpatient weights'!E23*ave_inpatient_cost_2011*'2011 population'!E23</f>
        <v>23046342.59788556</v>
      </c>
      <c r="F23" s="11">
        <f>'2011 inpatient weights'!F23*ave_inpatient_cost_2011*'2011 population'!F23</f>
        <v>17609245.545723699</v>
      </c>
      <c r="G23" s="11">
        <f>'2011 inpatient weights'!G23*ave_inpatient_cost_2011*'2011 population'!G23</f>
        <v>14447373.717770725</v>
      </c>
      <c r="H23" s="11">
        <f>'2011 inpatient weights'!H23*ave_inpatient_cost_2011*'2011 population'!H23</f>
        <v>12503869.304078976</v>
      </c>
      <c r="I23" s="11"/>
      <c r="J23" s="11">
        <f>'2011 inpatient weights'!J23*ave_inpatient_cost_2011*'2011 population'!J23</f>
        <v>15947583.775284443</v>
      </c>
      <c r="K23" s="11">
        <f>'2011 inpatient weights'!K23*ave_inpatient_cost_2011*'2011 population'!K23</f>
        <v>13454872.18492212</v>
      </c>
      <c r="L23" s="11">
        <f>'2011 inpatient weights'!L23*ave_inpatient_cost_2011*'2011 population'!L23</f>
        <v>10878765.418828437</v>
      </c>
      <c r="M23" s="11">
        <f>'2011 inpatient weights'!M23*ave_inpatient_cost_2011*'2011 population'!M23</f>
        <v>9523882.7438473869</v>
      </c>
      <c r="N23" s="11">
        <f>'2011 inpatient weights'!N23*ave_inpatient_cost_2011*'2011 population'!N23</f>
        <v>9714358.0409660116</v>
      </c>
    </row>
    <row r="24" spans="2:14" x14ac:dyDescent="0.25">
      <c r="B24">
        <v>20</v>
      </c>
      <c r="D24" s="11">
        <f>'2011 inpatient weights'!D24*ave_inpatient_cost_2011*'2011 population'!D24</f>
        <v>36983010.069667362</v>
      </c>
      <c r="E24" s="11">
        <f>'2011 inpatient weights'!E24*ave_inpatient_cost_2011*'2011 population'!E24</f>
        <v>26673875.90916907</v>
      </c>
      <c r="F24" s="11">
        <f>'2011 inpatient weights'!F24*ave_inpatient_cost_2011*'2011 population'!F24</f>
        <v>18742073.697758861</v>
      </c>
      <c r="G24" s="11">
        <f>'2011 inpatient weights'!G24*ave_inpatient_cost_2011*'2011 population'!G24</f>
        <v>14854337.544028951</v>
      </c>
      <c r="H24" s="11">
        <f>'2011 inpatient weights'!H24*ave_inpatient_cost_2011*'2011 population'!H24</f>
        <v>12754301.132814568</v>
      </c>
      <c r="I24" s="11"/>
      <c r="J24" s="11">
        <f>'2011 inpatient weights'!J24*ave_inpatient_cost_2011*'2011 population'!J24</f>
        <v>14390439.116603361</v>
      </c>
      <c r="K24" s="11">
        <f>'2011 inpatient weights'!K24*ave_inpatient_cost_2011*'2011 population'!K24</f>
        <v>11860399.159307661</v>
      </c>
      <c r="L24" s="11">
        <f>'2011 inpatient weights'!L24*ave_inpatient_cost_2011*'2011 population'!L24</f>
        <v>10509993.067469148</v>
      </c>
      <c r="M24" s="11">
        <f>'2011 inpatient weights'!M24*ave_inpatient_cost_2011*'2011 population'!M24</f>
        <v>9057418.1490807477</v>
      </c>
      <c r="N24" s="11">
        <f>'2011 inpatient weights'!N24*ave_inpatient_cost_2011*'2011 population'!N24</f>
        <v>8591494.5756484978</v>
      </c>
    </row>
    <row r="25" spans="2:14" x14ac:dyDescent="0.25">
      <c r="B25">
        <v>21</v>
      </c>
      <c r="D25" s="11">
        <f>'2011 inpatient weights'!D25*ave_inpatient_cost_2011*'2011 population'!D25</f>
        <v>41897596.295557275</v>
      </c>
      <c r="E25" s="11">
        <f>'2011 inpatient weights'!E25*ave_inpatient_cost_2011*'2011 population'!E25</f>
        <v>29551502.074985288</v>
      </c>
      <c r="F25" s="11">
        <f>'2011 inpatient weights'!F25*ave_inpatient_cost_2011*'2011 population'!F25</f>
        <v>20856024.040918164</v>
      </c>
      <c r="G25" s="11">
        <f>'2011 inpatient weights'!G25*ave_inpatient_cost_2011*'2011 population'!G25</f>
        <v>16530568.997952631</v>
      </c>
      <c r="H25" s="11">
        <f>'2011 inpatient weights'!H25*ave_inpatient_cost_2011*'2011 population'!H25</f>
        <v>13106943.890927574</v>
      </c>
      <c r="I25" s="11"/>
      <c r="J25" s="11">
        <f>'2011 inpatient weights'!J25*ave_inpatient_cost_2011*'2011 population'!J25</f>
        <v>15600598.584627634</v>
      </c>
      <c r="K25" s="11">
        <f>'2011 inpatient weights'!K25*ave_inpatient_cost_2011*'2011 population'!K25</f>
        <v>12044132.741159813</v>
      </c>
      <c r="L25" s="11">
        <f>'2011 inpatient weights'!L25*ave_inpatient_cost_2011*'2011 population'!L25</f>
        <v>10566396.120438216</v>
      </c>
      <c r="M25" s="11">
        <f>'2011 inpatient weights'!M25*ave_inpatient_cost_2011*'2011 population'!M25</f>
        <v>9632773.2868205644</v>
      </c>
      <c r="N25" s="11">
        <f>'2011 inpatient weights'!N25*ave_inpatient_cost_2011*'2011 population'!N25</f>
        <v>8828347.189918492</v>
      </c>
    </row>
    <row r="26" spans="2:14" x14ac:dyDescent="0.25">
      <c r="B26">
        <v>22</v>
      </c>
      <c r="D26" s="11">
        <f>'2011 inpatient weights'!D26*ave_inpatient_cost_2011*'2011 population'!D26</f>
        <v>45389534.292903513</v>
      </c>
      <c r="E26" s="11">
        <f>'2011 inpatient weights'!E26*ave_inpatient_cost_2011*'2011 population'!E26</f>
        <v>31818052.011571188</v>
      </c>
      <c r="F26" s="11">
        <f>'2011 inpatient weights'!F26*ave_inpatient_cost_2011*'2011 population'!F26</f>
        <v>22430596.112505738</v>
      </c>
      <c r="G26" s="11">
        <f>'2011 inpatient weights'!G26*ave_inpatient_cost_2011*'2011 population'!G26</f>
        <v>16640383.697991239</v>
      </c>
      <c r="H26" s="11">
        <f>'2011 inpatient weights'!H26*ave_inpatient_cost_2011*'2011 population'!H26</f>
        <v>13455456.361654839</v>
      </c>
      <c r="I26" s="11"/>
      <c r="J26" s="11">
        <f>'2011 inpatient weights'!J26*ave_inpatient_cost_2011*'2011 population'!J26</f>
        <v>15876977.333430789</v>
      </c>
      <c r="K26" s="11">
        <f>'2011 inpatient weights'!K26*ave_inpatient_cost_2011*'2011 population'!K26</f>
        <v>13554011.713027531</v>
      </c>
      <c r="L26" s="11">
        <f>'2011 inpatient weights'!L26*ave_inpatient_cost_2011*'2011 population'!L26</f>
        <v>10626163.189331086</v>
      </c>
      <c r="M26" s="11">
        <f>'2011 inpatient weights'!M26*ave_inpatient_cost_2011*'2011 population'!M26</f>
        <v>8830100.7726872377</v>
      </c>
      <c r="N26" s="11">
        <f>'2011 inpatient weights'!N26*ave_inpatient_cost_2011*'2011 population'!N26</f>
        <v>8431815.3917641528</v>
      </c>
    </row>
    <row r="27" spans="2:14" x14ac:dyDescent="0.25">
      <c r="B27">
        <v>23</v>
      </c>
      <c r="D27" s="11">
        <f>'2011 inpatient weights'!D27*ave_inpatient_cost_2011*'2011 population'!D27</f>
        <v>49848335.306242742</v>
      </c>
      <c r="E27" s="11">
        <f>'2011 inpatient weights'!E27*ave_inpatient_cost_2011*'2011 population'!E27</f>
        <v>34607149.614403218</v>
      </c>
      <c r="F27" s="11">
        <f>'2011 inpatient weights'!F27*ave_inpatient_cost_2011*'2011 population'!F27</f>
        <v>25550392.479715504</v>
      </c>
      <c r="G27" s="11">
        <f>'2011 inpatient weights'!G27*ave_inpatient_cost_2011*'2011 population'!G27</f>
        <v>18410893.908576079</v>
      </c>
      <c r="H27" s="11">
        <f>'2011 inpatient weights'!H27*ave_inpatient_cost_2011*'2011 population'!H27</f>
        <v>14994900.991620734</v>
      </c>
      <c r="I27" s="11"/>
      <c r="J27" s="11">
        <f>'2011 inpatient weights'!J27*ave_inpatient_cost_2011*'2011 population'!J27</f>
        <v>16830940.043052904</v>
      </c>
      <c r="K27" s="11">
        <f>'2011 inpatient weights'!K27*ave_inpatient_cost_2011*'2011 population'!K27</f>
        <v>13084585.184340583</v>
      </c>
      <c r="L27" s="11">
        <f>'2011 inpatient weights'!L27*ave_inpatient_cost_2011*'2011 population'!L27</f>
        <v>10567299.226089872</v>
      </c>
      <c r="M27" s="11">
        <f>'2011 inpatient weights'!M27*ave_inpatient_cost_2011*'2011 population'!M27</f>
        <v>9621546.5678460523</v>
      </c>
      <c r="N27" s="11">
        <f>'2011 inpatient weights'!N27*ave_inpatient_cost_2011*'2011 population'!N27</f>
        <v>8427678.7889542934</v>
      </c>
    </row>
    <row r="28" spans="2:14" x14ac:dyDescent="0.25">
      <c r="B28">
        <v>24</v>
      </c>
      <c r="D28" s="11">
        <f>'2011 inpatient weights'!D28*ave_inpatient_cost_2011*'2011 population'!D28</f>
        <v>53845143.045104481</v>
      </c>
      <c r="E28" s="11">
        <f>'2011 inpatient weights'!E28*ave_inpatient_cost_2011*'2011 population'!E28</f>
        <v>36905550.340054207</v>
      </c>
      <c r="F28" s="11">
        <f>'2011 inpatient weights'!F28*ave_inpatient_cost_2011*'2011 population'!F28</f>
        <v>26296896.66414348</v>
      </c>
      <c r="G28" s="11">
        <f>'2011 inpatient weights'!G28*ave_inpatient_cost_2011*'2011 population'!G28</f>
        <v>20032051.706311528</v>
      </c>
      <c r="H28" s="11">
        <f>'2011 inpatient weights'!H28*ave_inpatient_cost_2011*'2011 population'!H28</f>
        <v>15322527.302155703</v>
      </c>
      <c r="I28" s="11"/>
      <c r="J28" s="11">
        <f>'2011 inpatient weights'!J28*ave_inpatient_cost_2011*'2011 population'!J28</f>
        <v>17552441.463321816</v>
      </c>
      <c r="K28" s="11">
        <f>'2011 inpatient weights'!K28*ave_inpatient_cost_2011*'2011 population'!K28</f>
        <v>14105897.682102939</v>
      </c>
      <c r="L28" s="11">
        <f>'2011 inpatient weights'!L28*ave_inpatient_cost_2011*'2011 population'!L28</f>
        <v>10826160.040907165</v>
      </c>
      <c r="M28" s="11">
        <f>'2011 inpatient weights'!M28*ave_inpatient_cost_2011*'2011 population'!M28</f>
        <v>9974429.3120762855</v>
      </c>
      <c r="N28" s="11">
        <f>'2011 inpatient weights'!N28*ave_inpatient_cost_2011*'2011 population'!N28</f>
        <v>8004608.5260049179</v>
      </c>
    </row>
    <row r="29" spans="2:14" x14ac:dyDescent="0.25">
      <c r="B29">
        <v>25</v>
      </c>
      <c r="D29" s="11">
        <f>'2011 inpatient weights'!D29*ave_inpatient_cost_2011*'2011 population'!D29</f>
        <v>55134131.637208968</v>
      </c>
      <c r="E29" s="11">
        <f>'2011 inpatient weights'!E29*ave_inpatient_cost_2011*'2011 population'!E29</f>
        <v>39986145.8170738</v>
      </c>
      <c r="F29" s="11">
        <f>'2011 inpatient weights'!F29*ave_inpatient_cost_2011*'2011 population'!F29</f>
        <v>27824788.278221074</v>
      </c>
      <c r="G29" s="11">
        <f>'2011 inpatient weights'!G29*ave_inpatient_cost_2011*'2011 population'!G29</f>
        <v>21563299.968318108</v>
      </c>
      <c r="H29" s="11">
        <f>'2011 inpatient weights'!H29*ave_inpatient_cost_2011*'2011 population'!H29</f>
        <v>16337332.807915408</v>
      </c>
      <c r="I29" s="11"/>
      <c r="J29" s="11">
        <f>'2011 inpatient weights'!J29*ave_inpatient_cost_2011*'2011 population'!J29</f>
        <v>17524217.832852826</v>
      </c>
      <c r="K29" s="11">
        <f>'2011 inpatient weights'!K29*ave_inpatient_cost_2011*'2011 population'!K29</f>
        <v>14023164.573335236</v>
      </c>
      <c r="L29" s="11">
        <f>'2011 inpatient weights'!L29*ave_inpatient_cost_2011*'2011 population'!L29</f>
        <v>10319428.301841874</v>
      </c>
      <c r="M29" s="11">
        <f>'2011 inpatient weights'!M29*ave_inpatient_cost_2011*'2011 population'!M29</f>
        <v>9000180.4075548239</v>
      </c>
      <c r="N29" s="11">
        <f>'2011 inpatient weights'!N29*ave_inpatient_cost_2011*'2011 population'!N29</f>
        <v>7525032.0581588093</v>
      </c>
    </row>
    <row r="30" spans="2:14" x14ac:dyDescent="0.25">
      <c r="B30">
        <v>26</v>
      </c>
      <c r="D30" s="11">
        <f>'2011 inpatient weights'!D30*ave_inpatient_cost_2011*'2011 population'!D30</f>
        <v>55640481.293114014</v>
      </c>
      <c r="E30" s="11">
        <f>'2011 inpatient weights'!E30*ave_inpatient_cost_2011*'2011 population'!E30</f>
        <v>41476983.785167962</v>
      </c>
      <c r="F30" s="11">
        <f>'2011 inpatient weights'!F30*ave_inpatient_cost_2011*'2011 population'!F30</f>
        <v>30443185.229478654</v>
      </c>
      <c r="G30" s="11">
        <f>'2011 inpatient weights'!G30*ave_inpatient_cost_2011*'2011 population'!G30</f>
        <v>22032835.964356788</v>
      </c>
      <c r="H30" s="11">
        <f>'2011 inpatient weights'!H30*ave_inpatient_cost_2011*'2011 population'!H30</f>
        <v>17421220.633170266</v>
      </c>
      <c r="I30" s="11"/>
      <c r="J30" s="11">
        <f>'2011 inpatient weights'!J30*ave_inpatient_cost_2011*'2011 population'!J30</f>
        <v>17893610.148348331</v>
      </c>
      <c r="K30" s="11">
        <f>'2011 inpatient weights'!K30*ave_inpatient_cost_2011*'2011 population'!K30</f>
        <v>13935285.446466474</v>
      </c>
      <c r="L30" s="11">
        <f>'2011 inpatient weights'!L30*ave_inpatient_cost_2011*'2011 population'!L30</f>
        <v>10174862.980488468</v>
      </c>
      <c r="M30" s="11">
        <f>'2011 inpatient weights'!M30*ave_inpatient_cost_2011*'2011 population'!M30</f>
        <v>8801556.1081578769</v>
      </c>
      <c r="N30" s="11">
        <f>'2011 inpatient weights'!N30*ave_inpatient_cost_2011*'2011 population'!N30</f>
        <v>7526443.5554534551</v>
      </c>
    </row>
    <row r="31" spans="2:14" x14ac:dyDescent="0.25">
      <c r="B31">
        <v>27</v>
      </c>
      <c r="D31" s="11">
        <f>'2011 inpatient weights'!D31*ave_inpatient_cost_2011*'2011 population'!D31</f>
        <v>55970377.998626284</v>
      </c>
      <c r="E31" s="11">
        <f>'2011 inpatient weights'!E31*ave_inpatient_cost_2011*'2011 population'!E31</f>
        <v>43723967.485206105</v>
      </c>
      <c r="F31" s="11">
        <f>'2011 inpatient weights'!F31*ave_inpatient_cost_2011*'2011 population'!F31</f>
        <v>31552222.126218464</v>
      </c>
      <c r="G31" s="11">
        <f>'2011 inpatient weights'!G31*ave_inpatient_cost_2011*'2011 population'!G31</f>
        <v>24055413.698528707</v>
      </c>
      <c r="H31" s="11">
        <f>'2011 inpatient weights'!H31*ave_inpatient_cost_2011*'2011 population'!H31</f>
        <v>19697901.562642891</v>
      </c>
      <c r="I31" s="11"/>
      <c r="J31" s="11">
        <f>'2011 inpatient weights'!J31*ave_inpatient_cost_2011*'2011 population'!J31</f>
        <v>18364470.278314412</v>
      </c>
      <c r="K31" s="11">
        <f>'2011 inpatient weights'!K31*ave_inpatient_cost_2011*'2011 population'!K31</f>
        <v>14421291.016084177</v>
      </c>
      <c r="L31" s="11">
        <f>'2011 inpatient weights'!L31*ave_inpatient_cost_2011*'2011 population'!L31</f>
        <v>10405833.829745395</v>
      </c>
      <c r="M31" s="11">
        <f>'2011 inpatient weights'!M31*ave_inpatient_cost_2011*'2011 population'!M31</f>
        <v>8705895.3261814248</v>
      </c>
      <c r="N31" s="11">
        <f>'2011 inpatient weights'!N31*ave_inpatient_cost_2011*'2011 population'!N31</f>
        <v>7774766.0325271972</v>
      </c>
    </row>
    <row r="32" spans="2:14" x14ac:dyDescent="0.25">
      <c r="B32">
        <v>28</v>
      </c>
      <c r="D32" s="11">
        <f>'2011 inpatient weights'!D32*ave_inpatient_cost_2011*'2011 population'!D32</f>
        <v>55430270.295566641</v>
      </c>
      <c r="E32" s="11">
        <f>'2011 inpatient weights'!E32*ave_inpatient_cost_2011*'2011 population'!E32</f>
        <v>43984057.702588841</v>
      </c>
      <c r="F32" s="11">
        <f>'2011 inpatient weights'!F32*ave_inpatient_cost_2011*'2011 population'!F32</f>
        <v>33210753.551427063</v>
      </c>
      <c r="G32" s="11">
        <f>'2011 inpatient weights'!G32*ave_inpatient_cost_2011*'2011 population'!G32</f>
        <v>26197884.497091498</v>
      </c>
      <c r="H32" s="11">
        <f>'2011 inpatient weights'!H32*ave_inpatient_cost_2011*'2011 population'!H32</f>
        <v>20939377.113822032</v>
      </c>
      <c r="I32" s="11"/>
      <c r="J32" s="11">
        <f>'2011 inpatient weights'!J32*ave_inpatient_cost_2011*'2011 population'!J32</f>
        <v>18399114.589989543</v>
      </c>
      <c r="K32" s="11">
        <f>'2011 inpatient weights'!K32*ave_inpatient_cost_2011*'2011 population'!K32</f>
        <v>15604685.716615081</v>
      </c>
      <c r="L32" s="11">
        <f>'2011 inpatient weights'!L32*ave_inpatient_cost_2011*'2011 population'!L32</f>
        <v>10994934.488119723</v>
      </c>
      <c r="M32" s="11">
        <f>'2011 inpatient weights'!M32*ave_inpatient_cost_2011*'2011 population'!M32</f>
        <v>8348751.7757999543</v>
      </c>
      <c r="N32" s="11">
        <f>'2011 inpatient weights'!N32*ave_inpatient_cost_2011*'2011 population'!N32</f>
        <v>6795493.2081046784</v>
      </c>
    </row>
    <row r="33" spans="2:14" x14ac:dyDescent="0.25">
      <c r="B33">
        <v>29</v>
      </c>
      <c r="D33" s="11">
        <f>'2011 inpatient weights'!D33*ave_inpatient_cost_2011*'2011 population'!D33</f>
        <v>56781678.434701629</v>
      </c>
      <c r="E33" s="11">
        <f>'2011 inpatient weights'!E33*ave_inpatient_cost_2011*'2011 population'!E33</f>
        <v>45137903.586152598</v>
      </c>
      <c r="F33" s="11">
        <f>'2011 inpatient weights'!F33*ave_inpatient_cost_2011*'2011 population'!F33</f>
        <v>35672685.869686104</v>
      </c>
      <c r="G33" s="11">
        <f>'2011 inpatient weights'!G33*ave_inpatient_cost_2011*'2011 population'!G33</f>
        <v>28823066.319013771</v>
      </c>
      <c r="H33" s="11">
        <f>'2011 inpatient weights'!H33*ave_inpatient_cost_2011*'2011 population'!H33</f>
        <v>23650341.341799587</v>
      </c>
      <c r="I33" s="11"/>
      <c r="J33" s="11">
        <f>'2011 inpatient weights'!J33*ave_inpatient_cost_2011*'2011 population'!J33</f>
        <v>18894116.481290679</v>
      </c>
      <c r="K33" s="11">
        <f>'2011 inpatient weights'!K33*ave_inpatient_cost_2011*'2011 population'!K33</f>
        <v>15542847.188605223</v>
      </c>
      <c r="L33" s="11">
        <f>'2011 inpatient weights'!L33*ave_inpatient_cost_2011*'2011 population'!L33</f>
        <v>11361005.94308975</v>
      </c>
      <c r="M33" s="11">
        <f>'2011 inpatient weights'!M33*ave_inpatient_cost_2011*'2011 population'!M33</f>
        <v>8811136.6065739729</v>
      </c>
      <c r="N33" s="11">
        <f>'2011 inpatient weights'!N33*ave_inpatient_cost_2011*'2011 population'!N33</f>
        <v>6923487.9090928091</v>
      </c>
    </row>
    <row r="34" spans="2:14" x14ac:dyDescent="0.25">
      <c r="B34">
        <v>30</v>
      </c>
      <c r="D34" s="11">
        <f>'2011 inpatient weights'!D34*ave_inpatient_cost_2011*'2011 population'!D34</f>
        <v>53541970.05682867</v>
      </c>
      <c r="E34" s="11">
        <f>'2011 inpatient weights'!E34*ave_inpatient_cost_2011*'2011 population'!E34</f>
        <v>45483661.479385346</v>
      </c>
      <c r="F34" s="11">
        <f>'2011 inpatient weights'!F34*ave_inpatient_cost_2011*'2011 population'!F34</f>
        <v>37605716.15244633</v>
      </c>
      <c r="G34" s="11">
        <f>'2011 inpatient weights'!G34*ave_inpatient_cost_2011*'2011 population'!G34</f>
        <v>30526402.520763569</v>
      </c>
      <c r="H34" s="11">
        <f>'2011 inpatient weights'!H34*ave_inpatient_cost_2011*'2011 population'!H34</f>
        <v>26745398.087522589</v>
      </c>
      <c r="I34" s="11"/>
      <c r="J34" s="11">
        <f>'2011 inpatient weights'!J34*ave_inpatient_cost_2011*'2011 population'!J34</f>
        <v>20279186.883647505</v>
      </c>
      <c r="K34" s="11">
        <f>'2011 inpatient weights'!K34*ave_inpatient_cost_2011*'2011 population'!K34</f>
        <v>14825137.127960062</v>
      </c>
      <c r="L34" s="11">
        <f>'2011 inpatient weights'!L34*ave_inpatient_cost_2011*'2011 population'!L34</f>
        <v>11305328.111325772</v>
      </c>
      <c r="M34" s="11">
        <f>'2011 inpatient weights'!M34*ave_inpatient_cost_2011*'2011 population'!M34</f>
        <v>9252963.679210797</v>
      </c>
      <c r="N34" s="11">
        <f>'2011 inpatient weights'!N34*ave_inpatient_cost_2011*'2011 population'!N34</f>
        <v>7222119.0548432916</v>
      </c>
    </row>
    <row r="35" spans="2:14" x14ac:dyDescent="0.25">
      <c r="B35">
        <v>31</v>
      </c>
      <c r="D35" s="11">
        <f>'2011 inpatient weights'!D35*ave_inpatient_cost_2011*'2011 population'!D35</f>
        <v>51257846.400010474</v>
      </c>
      <c r="E35" s="11">
        <f>'2011 inpatient weights'!E35*ave_inpatient_cost_2011*'2011 population'!E35</f>
        <v>46293894.608781621</v>
      </c>
      <c r="F35" s="11">
        <f>'2011 inpatient weights'!F35*ave_inpatient_cost_2011*'2011 population'!F35</f>
        <v>39348543.753896601</v>
      </c>
      <c r="G35" s="11">
        <f>'2011 inpatient weights'!G35*ave_inpatient_cost_2011*'2011 population'!G35</f>
        <v>33239337.161071893</v>
      </c>
      <c r="H35" s="11">
        <f>'2011 inpatient weights'!H35*ave_inpatient_cost_2011*'2011 population'!H35</f>
        <v>30769433.724981062</v>
      </c>
      <c r="I35" s="11"/>
      <c r="J35" s="11">
        <f>'2011 inpatient weights'!J35*ave_inpatient_cost_2011*'2011 population'!J35</f>
        <v>20254189.382341892</v>
      </c>
      <c r="K35" s="11">
        <f>'2011 inpatient weights'!K35*ave_inpatient_cost_2011*'2011 population'!K35</f>
        <v>15733034.081354948</v>
      </c>
      <c r="L35" s="11">
        <f>'2011 inpatient weights'!L35*ave_inpatient_cost_2011*'2011 population'!L35</f>
        <v>11452293.293851258</v>
      </c>
      <c r="M35" s="11">
        <f>'2011 inpatient weights'!M35*ave_inpatient_cost_2011*'2011 population'!M35</f>
        <v>9665007.2116167024</v>
      </c>
      <c r="N35" s="11">
        <f>'2011 inpatient weights'!N35*ave_inpatient_cost_2011*'2011 population'!N35</f>
        <v>7386564.2788098548</v>
      </c>
    </row>
    <row r="36" spans="2:14" x14ac:dyDescent="0.25">
      <c r="B36">
        <v>32</v>
      </c>
      <c r="D36" s="11">
        <f>'2011 inpatient weights'!D36*ave_inpatient_cost_2011*'2011 population'!D36</f>
        <v>49296590.381639831</v>
      </c>
      <c r="E36" s="11">
        <f>'2011 inpatient weights'!E36*ave_inpatient_cost_2011*'2011 population'!E36</f>
        <v>44784117.736270741</v>
      </c>
      <c r="F36" s="11">
        <f>'2011 inpatient weights'!F36*ave_inpatient_cost_2011*'2011 population'!F36</f>
        <v>39103686.33953277</v>
      </c>
      <c r="G36" s="11">
        <f>'2011 inpatient weights'!G36*ave_inpatient_cost_2011*'2011 population'!G36</f>
        <v>33744973.17404937</v>
      </c>
      <c r="H36" s="11">
        <f>'2011 inpatient weights'!H36*ave_inpatient_cost_2011*'2011 population'!H36</f>
        <v>31479296.871135846</v>
      </c>
      <c r="I36" s="11"/>
      <c r="J36" s="11">
        <f>'2011 inpatient weights'!J36*ave_inpatient_cost_2011*'2011 population'!J36</f>
        <v>20394399.166182049</v>
      </c>
      <c r="K36" s="11">
        <f>'2011 inpatient weights'!K36*ave_inpatient_cost_2011*'2011 population'!K36</f>
        <v>15279209.807998858</v>
      </c>
      <c r="L36" s="11">
        <f>'2011 inpatient weights'!L36*ave_inpatient_cost_2011*'2011 population'!L36</f>
        <v>12573385.282698233</v>
      </c>
      <c r="M36" s="11">
        <f>'2011 inpatient weights'!M36*ave_inpatient_cost_2011*'2011 population'!M36</f>
        <v>9383035.1021693982</v>
      </c>
      <c r="N36" s="11">
        <f>'2011 inpatient weights'!N36*ave_inpatient_cost_2011*'2011 population'!N36</f>
        <v>7918901.9050393039</v>
      </c>
    </row>
    <row r="37" spans="2:14" x14ac:dyDescent="0.25">
      <c r="B37">
        <v>33</v>
      </c>
      <c r="D37" s="11">
        <f>'2011 inpatient weights'!D37*ave_inpatient_cost_2011*'2011 population'!D37</f>
        <v>45909182.126900032</v>
      </c>
      <c r="E37" s="11">
        <f>'2011 inpatient weights'!E37*ave_inpatient_cost_2011*'2011 population'!E37</f>
        <v>41772874.03684286</v>
      </c>
      <c r="F37" s="11">
        <f>'2011 inpatient weights'!F37*ave_inpatient_cost_2011*'2011 population'!F37</f>
        <v>35880608.57855437</v>
      </c>
      <c r="G37" s="11">
        <f>'2011 inpatient weights'!G37*ave_inpatient_cost_2011*'2011 population'!G37</f>
        <v>32879156.944251172</v>
      </c>
      <c r="H37" s="11">
        <f>'2011 inpatient weights'!H37*ave_inpatient_cost_2011*'2011 population'!H37</f>
        <v>30650281.670355655</v>
      </c>
      <c r="I37" s="11"/>
      <c r="J37" s="11">
        <f>'2011 inpatient weights'!J37*ave_inpatient_cost_2011*'2011 population'!J37</f>
        <v>20024112.165600419</v>
      </c>
      <c r="K37" s="11">
        <f>'2011 inpatient weights'!K37*ave_inpatient_cost_2011*'2011 population'!K37</f>
        <v>16158498.942623015</v>
      </c>
      <c r="L37" s="11">
        <f>'2011 inpatient weights'!L37*ave_inpatient_cost_2011*'2011 population'!L37</f>
        <v>12434970.131883772</v>
      </c>
      <c r="M37" s="11">
        <f>'2011 inpatient weights'!M37*ave_inpatient_cost_2011*'2011 population'!M37</f>
        <v>9234271.0763354823</v>
      </c>
      <c r="N37" s="11">
        <f>'2011 inpatient weights'!N37*ave_inpatient_cost_2011*'2011 population'!N37</f>
        <v>7714500.0451275073</v>
      </c>
    </row>
    <row r="38" spans="2:14" x14ac:dyDescent="0.25">
      <c r="B38">
        <v>34</v>
      </c>
      <c r="D38" s="11">
        <f>'2011 inpatient weights'!D38*ave_inpatient_cost_2011*'2011 population'!D38</f>
        <v>39767080.594886199</v>
      </c>
      <c r="E38" s="11">
        <f>'2011 inpatient weights'!E38*ave_inpatient_cost_2011*'2011 population'!E38</f>
        <v>37520938.951399632</v>
      </c>
      <c r="F38" s="11">
        <f>'2011 inpatient weights'!F38*ave_inpatient_cost_2011*'2011 population'!F38</f>
        <v>32907986.855437431</v>
      </c>
      <c r="G38" s="11">
        <f>'2011 inpatient weights'!G38*ave_inpatient_cost_2011*'2011 population'!G38</f>
        <v>29441305.291786406</v>
      </c>
      <c r="H38" s="11">
        <f>'2011 inpatient weights'!H38*ave_inpatient_cost_2011*'2011 population'!H38</f>
        <v>29484674.361907102</v>
      </c>
      <c r="I38" s="11"/>
      <c r="J38" s="11">
        <f>'2011 inpatient weights'!J38*ave_inpatient_cost_2011*'2011 population'!J38</f>
        <v>19105903.177160203</v>
      </c>
      <c r="K38" s="11">
        <f>'2011 inpatient weights'!K38*ave_inpatient_cost_2011*'2011 population'!K38</f>
        <v>15038900.551584432</v>
      </c>
      <c r="L38" s="11">
        <f>'2011 inpatient weights'!L38*ave_inpatient_cost_2011*'2011 population'!L38</f>
        <v>11280668.485211458</v>
      </c>
      <c r="M38" s="11">
        <f>'2011 inpatient weights'!M38*ave_inpatient_cost_2011*'2011 population'!M38</f>
        <v>9389767.3442996461</v>
      </c>
      <c r="N38" s="11">
        <f>'2011 inpatient weights'!N38*ave_inpatient_cost_2011*'2011 population'!N38</f>
        <v>7262376.7260057237</v>
      </c>
    </row>
    <row r="39" spans="2:14" x14ac:dyDescent="0.25">
      <c r="B39">
        <v>35</v>
      </c>
      <c r="D39" s="11">
        <f>'2011 inpatient weights'!D39*ave_inpatient_cost_2011*'2011 population'!D39</f>
        <v>38178314.607550263</v>
      </c>
      <c r="E39" s="11">
        <f>'2011 inpatient weights'!E39*ave_inpatient_cost_2011*'2011 population'!E39</f>
        <v>36702746.282449171</v>
      </c>
      <c r="F39" s="11">
        <f>'2011 inpatient weights'!F39*ave_inpatient_cost_2011*'2011 population'!F39</f>
        <v>30805089.557088848</v>
      </c>
      <c r="G39" s="11">
        <f>'2011 inpatient weights'!G39*ave_inpatient_cost_2011*'2011 population'!G39</f>
        <v>29402598.057249669</v>
      </c>
      <c r="H39" s="11">
        <f>'2011 inpatient weights'!H39*ave_inpatient_cost_2011*'2011 population'!H39</f>
        <v>28952186.218069069</v>
      </c>
      <c r="I39" s="11"/>
      <c r="J39" s="11">
        <f>'2011 inpatient weights'!J39*ave_inpatient_cost_2011*'2011 population'!J39</f>
        <v>19497034.235106558</v>
      </c>
      <c r="K39" s="11">
        <f>'2011 inpatient weights'!K39*ave_inpatient_cost_2011*'2011 population'!K39</f>
        <v>15306418.760323174</v>
      </c>
      <c r="L39" s="11">
        <f>'2011 inpatient weights'!L39*ave_inpatient_cost_2011*'2011 population'!L39</f>
        <v>11694625.59113094</v>
      </c>
      <c r="M39" s="11">
        <f>'2011 inpatient weights'!M39*ave_inpatient_cost_2011*'2011 population'!M39</f>
        <v>9119847.169247441</v>
      </c>
      <c r="N39" s="11">
        <f>'2011 inpatient weights'!N39*ave_inpatient_cost_2011*'2011 population'!N39</f>
        <v>7551421.0579159679</v>
      </c>
    </row>
    <row r="40" spans="2:14" x14ac:dyDescent="0.25">
      <c r="B40">
        <v>36</v>
      </c>
      <c r="D40" s="11">
        <f>'2011 inpatient weights'!D40*ave_inpatient_cost_2011*'2011 population'!D40</f>
        <v>37409604.339285344</v>
      </c>
      <c r="E40" s="11">
        <f>'2011 inpatient weights'!E40*ave_inpatient_cost_2011*'2011 population'!E40</f>
        <v>34564737.331039265</v>
      </c>
      <c r="F40" s="11">
        <f>'2011 inpatient weights'!F40*ave_inpatient_cost_2011*'2011 population'!F40</f>
        <v>31049313.32389757</v>
      </c>
      <c r="G40" s="11">
        <f>'2011 inpatient weights'!G40*ave_inpatient_cost_2011*'2011 population'!G40</f>
        <v>28015239.366213869</v>
      </c>
      <c r="H40" s="11">
        <f>'2011 inpatient weights'!H40*ave_inpatient_cost_2011*'2011 population'!H40</f>
        <v>28563450.811012112</v>
      </c>
      <c r="I40" s="11"/>
      <c r="J40" s="11">
        <f>'2011 inpatient weights'!J40*ave_inpatient_cost_2011*'2011 population'!J40</f>
        <v>20073058.807804916</v>
      </c>
      <c r="K40" s="11">
        <f>'2011 inpatient weights'!K40*ave_inpatient_cost_2011*'2011 population'!K40</f>
        <v>15240025.758939756</v>
      </c>
      <c r="L40" s="11">
        <f>'2011 inpatient weights'!L40*ave_inpatient_cost_2011*'2011 population'!L40</f>
        <v>12008275.868050331</v>
      </c>
      <c r="M40" s="11">
        <f>'2011 inpatient weights'!M40*ave_inpatient_cost_2011*'2011 population'!M40</f>
        <v>9966919.2202064674</v>
      </c>
      <c r="N40" s="11">
        <f>'2011 inpatient weights'!N40*ave_inpatient_cost_2011*'2011 population'!N40</f>
        <v>8827363.0363237485</v>
      </c>
    </row>
    <row r="41" spans="2:14" x14ac:dyDescent="0.25">
      <c r="B41">
        <v>37</v>
      </c>
      <c r="D41" s="11">
        <f>'2011 inpatient weights'!D41*ave_inpatient_cost_2011*'2011 population'!D41</f>
        <v>35517082.239511631</v>
      </c>
      <c r="E41" s="11">
        <f>'2011 inpatient weights'!E41*ave_inpatient_cost_2011*'2011 population'!E41</f>
        <v>32852400.597323377</v>
      </c>
      <c r="F41" s="11">
        <f>'2011 inpatient weights'!F41*ave_inpatient_cost_2011*'2011 population'!F41</f>
        <v>29393962.76731278</v>
      </c>
      <c r="G41" s="11">
        <f>'2011 inpatient weights'!G41*ave_inpatient_cost_2011*'2011 population'!G41</f>
        <v>27575505.856678516</v>
      </c>
      <c r="H41" s="11">
        <f>'2011 inpatient weights'!H41*ave_inpatient_cost_2011*'2011 population'!H41</f>
        <v>28240000.048402503</v>
      </c>
      <c r="I41" s="11"/>
      <c r="J41" s="11">
        <f>'2011 inpatient weights'!J41*ave_inpatient_cost_2011*'2011 population'!J41</f>
        <v>21090810.458924577</v>
      </c>
      <c r="K41" s="11">
        <f>'2011 inpatient weights'!K41*ave_inpatient_cost_2011*'2011 population'!K41</f>
        <v>16409965.448346354</v>
      </c>
      <c r="L41" s="11">
        <f>'2011 inpatient weights'!L41*ave_inpatient_cost_2011*'2011 population'!L41</f>
        <v>13057492.01479209</v>
      </c>
      <c r="M41" s="11">
        <f>'2011 inpatient weights'!M41*ave_inpatient_cost_2011*'2011 population'!M41</f>
        <v>10756306.187096542</v>
      </c>
      <c r="N41" s="11">
        <f>'2011 inpatient weights'!N41*ave_inpatient_cost_2011*'2011 population'!N41</f>
        <v>9995856.4936029948</v>
      </c>
    </row>
    <row r="42" spans="2:14" x14ac:dyDescent="0.25">
      <c r="B42">
        <v>38</v>
      </c>
      <c r="D42" s="11">
        <f>'2011 inpatient weights'!D42*ave_inpatient_cost_2011*'2011 population'!D42</f>
        <v>35033851.246231474</v>
      </c>
      <c r="E42" s="11">
        <f>'2011 inpatient weights'!E42*ave_inpatient_cost_2011*'2011 population'!E42</f>
        <v>31972296.772985473</v>
      </c>
      <c r="F42" s="11">
        <f>'2011 inpatient weights'!F42*ave_inpatient_cost_2011*'2011 population'!F42</f>
        <v>27766397.97179018</v>
      </c>
      <c r="G42" s="11">
        <f>'2011 inpatient weights'!G42*ave_inpatient_cost_2011*'2011 population'!G42</f>
        <v>26711421.105664585</v>
      </c>
      <c r="H42" s="11">
        <f>'2011 inpatient weights'!H42*ave_inpatient_cost_2011*'2011 population'!H42</f>
        <v>25955781.660222162</v>
      </c>
      <c r="I42" s="11"/>
      <c r="J42" s="11">
        <f>'2011 inpatient weights'!J42*ave_inpatient_cost_2011*'2011 population'!J42</f>
        <v>22346536.764669273</v>
      </c>
      <c r="K42" s="11">
        <f>'2011 inpatient weights'!K42*ave_inpatient_cost_2011*'2011 population'!K42</f>
        <v>16941667.321879331</v>
      </c>
      <c r="L42" s="11">
        <f>'2011 inpatient weights'!L42*ave_inpatient_cost_2011*'2011 population'!L42</f>
        <v>14120286.323428761</v>
      </c>
      <c r="M42" s="11">
        <f>'2011 inpatient weights'!M42*ave_inpatient_cost_2011*'2011 population'!M42</f>
        <v>11474064.665993463</v>
      </c>
      <c r="N42" s="11">
        <f>'2011 inpatient weights'!N42*ave_inpatient_cost_2011*'2011 population'!N42</f>
        <v>10416154.285356214</v>
      </c>
    </row>
    <row r="43" spans="2:14" x14ac:dyDescent="0.25">
      <c r="B43">
        <v>39</v>
      </c>
      <c r="D43" s="11">
        <f>'2011 inpatient weights'!D43*ave_inpatient_cost_2011*'2011 population'!D43</f>
        <v>33839902.419396646</v>
      </c>
      <c r="E43" s="11">
        <f>'2011 inpatient weights'!E43*ave_inpatient_cost_2011*'2011 population'!E43</f>
        <v>30607367.310772862</v>
      </c>
      <c r="F43" s="11">
        <f>'2011 inpatient weights'!F43*ave_inpatient_cost_2011*'2011 population'!F43</f>
        <v>27540597.349760216</v>
      </c>
      <c r="G43" s="11">
        <f>'2011 inpatient weights'!G43*ave_inpatient_cost_2011*'2011 population'!G43</f>
        <v>25429421.582938556</v>
      </c>
      <c r="H43" s="11">
        <f>'2011 inpatient weights'!H43*ave_inpatient_cost_2011*'2011 population'!H43</f>
        <v>24986567.201308731</v>
      </c>
      <c r="I43" s="11"/>
      <c r="J43" s="11">
        <f>'2011 inpatient weights'!J43*ave_inpatient_cost_2011*'2011 population'!J43</f>
        <v>23425681.706397157</v>
      </c>
      <c r="K43" s="11">
        <f>'2011 inpatient weights'!K43*ave_inpatient_cost_2011*'2011 population'!K43</f>
        <v>18266633.832722627</v>
      </c>
      <c r="L43" s="11">
        <f>'2011 inpatient weights'!L43*ave_inpatient_cost_2011*'2011 population'!L43</f>
        <v>15481213.911879875</v>
      </c>
      <c r="M43" s="11">
        <f>'2011 inpatient weights'!M43*ave_inpatient_cost_2011*'2011 population'!M43</f>
        <v>12420706.746469958</v>
      </c>
      <c r="N43" s="11">
        <f>'2011 inpatient weights'!N43*ave_inpatient_cost_2011*'2011 population'!N43</f>
        <v>11737128.395574108</v>
      </c>
    </row>
    <row r="44" spans="2:14" x14ac:dyDescent="0.25">
      <c r="B44">
        <v>40</v>
      </c>
      <c r="D44" s="11">
        <f>'2011 inpatient weights'!D44*ave_inpatient_cost_2011*'2011 population'!D44</f>
        <v>33028795.656328127</v>
      </c>
      <c r="E44" s="11">
        <f>'2011 inpatient weights'!E44*ave_inpatient_cost_2011*'2011 population'!E44</f>
        <v>30151641.042180791</v>
      </c>
      <c r="F44" s="11">
        <f>'2011 inpatient weights'!F44*ave_inpatient_cost_2011*'2011 population'!F44</f>
        <v>27858550.535658438</v>
      </c>
      <c r="G44" s="11">
        <f>'2011 inpatient weights'!G44*ave_inpatient_cost_2011*'2011 population'!G44</f>
        <v>26383958.996157203</v>
      </c>
      <c r="H44" s="11">
        <f>'2011 inpatient weights'!H44*ave_inpatient_cost_2011*'2011 population'!H44</f>
        <v>24624112.379227977</v>
      </c>
      <c r="I44" s="11"/>
      <c r="J44" s="11">
        <f>'2011 inpatient weights'!J44*ave_inpatient_cost_2011*'2011 population'!J44</f>
        <v>24760999.197401226</v>
      </c>
      <c r="K44" s="11">
        <f>'2011 inpatient weights'!K44*ave_inpatient_cost_2011*'2011 population'!K44</f>
        <v>19646856.094483446</v>
      </c>
      <c r="L44" s="11">
        <f>'2011 inpatient weights'!L44*ave_inpatient_cost_2011*'2011 population'!L44</f>
        <v>16279679.300967146</v>
      </c>
      <c r="M44" s="11">
        <f>'2011 inpatient weights'!M44*ave_inpatient_cost_2011*'2011 population'!M44</f>
        <v>13853856.472783042</v>
      </c>
      <c r="N44" s="11">
        <f>'2011 inpatient weights'!N44*ave_inpatient_cost_2011*'2011 population'!N44</f>
        <v>12478581.293263001</v>
      </c>
    </row>
    <row r="45" spans="2:14" x14ac:dyDescent="0.25">
      <c r="B45">
        <v>41</v>
      </c>
      <c r="D45" s="11">
        <f>'2011 inpatient weights'!D45*ave_inpatient_cost_2011*'2011 population'!D45</f>
        <v>33421650.825063888</v>
      </c>
      <c r="E45" s="11">
        <f>'2011 inpatient weights'!E45*ave_inpatient_cost_2011*'2011 population'!E45</f>
        <v>31182386.678462699</v>
      </c>
      <c r="F45" s="11">
        <f>'2011 inpatient weights'!F45*ave_inpatient_cost_2011*'2011 population'!F45</f>
        <v>26764416.98731168</v>
      </c>
      <c r="G45" s="11">
        <f>'2011 inpatient weights'!G45*ave_inpatient_cost_2011*'2011 population'!G45</f>
        <v>24118393.213165984</v>
      </c>
      <c r="H45" s="11">
        <f>'2011 inpatient weights'!H45*ave_inpatient_cost_2011*'2011 population'!H45</f>
        <v>24339437.268249922</v>
      </c>
      <c r="I45" s="11"/>
      <c r="J45" s="11">
        <f>'2011 inpatient weights'!J45*ave_inpatient_cost_2011*'2011 population'!J45</f>
        <v>26818814.893117242</v>
      </c>
      <c r="K45" s="11">
        <f>'2011 inpatient weights'!K45*ave_inpatient_cost_2011*'2011 population'!K45</f>
        <v>21635765.250009455</v>
      </c>
      <c r="L45" s="11">
        <f>'2011 inpatient weights'!L45*ave_inpatient_cost_2011*'2011 population'!L45</f>
        <v>16511564.834153162</v>
      </c>
      <c r="M45" s="11">
        <f>'2011 inpatient weights'!M45*ave_inpatient_cost_2011*'2011 population'!M45</f>
        <v>15123108.31188822</v>
      </c>
      <c r="N45" s="11">
        <f>'2011 inpatient weights'!N45*ave_inpatient_cost_2011*'2011 population'!N45</f>
        <v>13360824.99381271</v>
      </c>
    </row>
    <row r="46" spans="2:14" x14ac:dyDescent="0.25">
      <c r="B46">
        <v>42</v>
      </c>
      <c r="D46" s="11">
        <f>'2011 inpatient weights'!D46*ave_inpatient_cost_2011*'2011 population'!D46</f>
        <v>32249059.71009035</v>
      </c>
      <c r="E46" s="11">
        <f>'2011 inpatient weights'!E46*ave_inpatient_cost_2011*'2011 population'!E46</f>
        <v>29478232.629287183</v>
      </c>
      <c r="F46" s="11">
        <f>'2011 inpatient weights'!F46*ave_inpatient_cost_2011*'2011 population'!F46</f>
        <v>25420307.373337947</v>
      </c>
      <c r="G46" s="11">
        <f>'2011 inpatient weights'!G46*ave_inpatient_cost_2011*'2011 population'!G46</f>
        <v>22930779.809311483</v>
      </c>
      <c r="H46" s="11">
        <f>'2011 inpatient weights'!H46*ave_inpatient_cost_2011*'2011 population'!H46</f>
        <v>21380493.701243427</v>
      </c>
      <c r="I46" s="11"/>
      <c r="J46" s="11">
        <f>'2011 inpatient weights'!J46*ave_inpatient_cost_2011*'2011 population'!J46</f>
        <v>26642553.510590013</v>
      </c>
      <c r="K46" s="11">
        <f>'2011 inpatient weights'!K46*ave_inpatient_cost_2011*'2011 population'!K46</f>
        <v>21270970.563285831</v>
      </c>
      <c r="L46" s="11">
        <f>'2011 inpatient weights'!L46*ave_inpatient_cost_2011*'2011 population'!L46</f>
        <v>17125301.962086726</v>
      </c>
      <c r="M46" s="11">
        <f>'2011 inpatient weights'!M46*ave_inpatient_cost_2011*'2011 population'!M46</f>
        <v>15621974.190190576</v>
      </c>
      <c r="N46" s="11">
        <f>'2011 inpatient weights'!N46*ave_inpatient_cost_2011*'2011 population'!N46</f>
        <v>13584684.675491136</v>
      </c>
    </row>
    <row r="47" spans="2:14" x14ac:dyDescent="0.25">
      <c r="B47">
        <v>43</v>
      </c>
      <c r="D47" s="11">
        <f>'2011 inpatient weights'!D47*ave_inpatient_cost_2011*'2011 population'!D47</f>
        <v>32394833.382595286</v>
      </c>
      <c r="E47" s="11">
        <f>'2011 inpatient weights'!E47*ave_inpatient_cost_2011*'2011 population'!E47</f>
        <v>29368856.851226084</v>
      </c>
      <c r="F47" s="11">
        <f>'2011 inpatient weights'!F47*ave_inpatient_cost_2011*'2011 population'!F47</f>
        <v>24991000.629053075</v>
      </c>
      <c r="G47" s="11">
        <f>'2011 inpatient weights'!G47*ave_inpatient_cost_2011*'2011 population'!G47</f>
        <v>22854895.778020583</v>
      </c>
      <c r="H47" s="11">
        <f>'2011 inpatient weights'!H47*ave_inpatient_cost_2011*'2011 population'!H47</f>
        <v>21732181.777741015</v>
      </c>
      <c r="I47" s="11"/>
      <c r="J47" s="11">
        <f>'2011 inpatient weights'!J47*ave_inpatient_cost_2011*'2011 population'!J47</f>
        <v>27625273.504020795</v>
      </c>
      <c r="K47" s="11">
        <f>'2011 inpatient weights'!K47*ave_inpatient_cost_2011*'2011 population'!K47</f>
        <v>21509777.801326197</v>
      </c>
      <c r="L47" s="11">
        <f>'2011 inpatient weights'!L47*ave_inpatient_cost_2011*'2011 population'!L47</f>
        <v>19456712.357132077</v>
      </c>
      <c r="M47" s="11">
        <f>'2011 inpatient weights'!M47*ave_inpatient_cost_2011*'2011 population'!M47</f>
        <v>16450996.758965628</v>
      </c>
      <c r="N47" s="11">
        <f>'2011 inpatient weights'!N47*ave_inpatient_cost_2011*'2011 population'!N47</f>
        <v>14371492.844191818</v>
      </c>
    </row>
    <row r="48" spans="2:14" x14ac:dyDescent="0.25">
      <c r="B48">
        <v>44</v>
      </c>
      <c r="D48" s="11">
        <f>'2011 inpatient weights'!D48*ave_inpatient_cost_2011*'2011 population'!D48</f>
        <v>32331207.589554686</v>
      </c>
      <c r="E48" s="11">
        <f>'2011 inpatient weights'!E48*ave_inpatient_cost_2011*'2011 population'!E48</f>
        <v>28806369.39016578</v>
      </c>
      <c r="F48" s="11">
        <f>'2011 inpatient weights'!F48*ave_inpatient_cost_2011*'2011 population'!F48</f>
        <v>25968675.651168928</v>
      </c>
      <c r="G48" s="11">
        <f>'2011 inpatient weights'!G48*ave_inpatient_cost_2011*'2011 population'!G48</f>
        <v>23439886.14785232</v>
      </c>
      <c r="H48" s="11">
        <f>'2011 inpatient weights'!H48*ave_inpatient_cost_2011*'2011 population'!H48</f>
        <v>22168774.416338809</v>
      </c>
      <c r="I48" s="11"/>
      <c r="J48" s="11">
        <f>'2011 inpatient weights'!J48*ave_inpatient_cost_2011*'2011 population'!J48</f>
        <v>29795360.599764738</v>
      </c>
      <c r="K48" s="11">
        <f>'2011 inpatient weights'!K48*ave_inpatient_cost_2011*'2011 population'!K48</f>
        <v>23068487.632622588</v>
      </c>
      <c r="L48" s="11">
        <f>'2011 inpatient weights'!L48*ave_inpatient_cost_2011*'2011 population'!L48</f>
        <v>20605451.167710185</v>
      </c>
      <c r="M48" s="11">
        <f>'2011 inpatient weights'!M48*ave_inpatient_cost_2011*'2011 population'!M48</f>
        <v>16874592.254689086</v>
      </c>
      <c r="N48" s="11">
        <f>'2011 inpatient weights'!N48*ave_inpatient_cost_2011*'2011 population'!N48</f>
        <v>15688861.899798146</v>
      </c>
    </row>
    <row r="49" spans="2:14" x14ac:dyDescent="0.25">
      <c r="B49">
        <v>45</v>
      </c>
      <c r="D49" s="11">
        <f>'2011 inpatient weights'!D49*ave_inpatient_cost_2011*'2011 population'!D49</f>
        <v>32643498.99771389</v>
      </c>
      <c r="E49" s="11">
        <f>'2011 inpatient weights'!E49*ave_inpatient_cost_2011*'2011 population'!E49</f>
        <v>29025390.404384416</v>
      </c>
      <c r="F49" s="11">
        <f>'2011 inpatient weights'!F49*ave_inpatient_cost_2011*'2011 population'!F49</f>
        <v>26257962.074337736</v>
      </c>
      <c r="G49" s="11">
        <f>'2011 inpatient weights'!G49*ave_inpatient_cost_2011*'2011 population'!G49</f>
        <v>24805046.123046</v>
      </c>
      <c r="H49" s="11">
        <f>'2011 inpatient weights'!H49*ave_inpatient_cost_2011*'2011 population'!H49</f>
        <v>22660051.2599697</v>
      </c>
      <c r="I49" s="11"/>
      <c r="J49" s="11">
        <f>'2011 inpatient weights'!J49*ave_inpatient_cost_2011*'2011 population'!J49</f>
        <v>29265022.857845452</v>
      </c>
      <c r="K49" s="11">
        <f>'2011 inpatient weights'!K49*ave_inpatient_cost_2011*'2011 population'!K49</f>
        <v>23186998.671698093</v>
      </c>
      <c r="L49" s="11">
        <f>'2011 inpatient weights'!L49*ave_inpatient_cost_2011*'2011 population'!L49</f>
        <v>21492945.090859298</v>
      </c>
      <c r="M49" s="11">
        <f>'2011 inpatient weights'!M49*ave_inpatient_cost_2011*'2011 population'!M49</f>
        <v>18557935.928761985</v>
      </c>
      <c r="N49" s="11">
        <f>'2011 inpatient weights'!N49*ave_inpatient_cost_2011*'2011 population'!N49</f>
        <v>16472563.932394097</v>
      </c>
    </row>
    <row r="50" spans="2:14" x14ac:dyDescent="0.25">
      <c r="B50">
        <v>46</v>
      </c>
      <c r="D50" s="11">
        <f>'2011 inpatient weights'!D50*ave_inpatient_cost_2011*'2011 population'!D50</f>
        <v>33701266.228737399</v>
      </c>
      <c r="E50" s="11">
        <f>'2011 inpatient weights'!E50*ave_inpatient_cost_2011*'2011 population'!E50</f>
        <v>31322445.944694214</v>
      </c>
      <c r="F50" s="11">
        <f>'2011 inpatient weights'!F50*ave_inpatient_cost_2011*'2011 population'!F50</f>
        <v>28113676.829669345</v>
      </c>
      <c r="G50" s="11">
        <f>'2011 inpatient weights'!G50*ave_inpatient_cost_2011*'2011 population'!G50</f>
        <v>25846117.477792151</v>
      </c>
      <c r="H50" s="11">
        <f>'2011 inpatient weights'!H50*ave_inpatient_cost_2011*'2011 population'!H50</f>
        <v>22956929.875522137</v>
      </c>
      <c r="I50" s="11"/>
      <c r="J50" s="11">
        <f>'2011 inpatient weights'!J50*ave_inpatient_cost_2011*'2011 population'!J50</f>
        <v>30607386.257045288</v>
      </c>
      <c r="K50" s="11">
        <f>'2011 inpatient weights'!K50*ave_inpatient_cost_2011*'2011 population'!K50</f>
        <v>24851547.643538691</v>
      </c>
      <c r="L50" s="11">
        <f>'2011 inpatient weights'!L50*ave_inpatient_cost_2011*'2011 population'!L50</f>
        <v>21574157.234980565</v>
      </c>
      <c r="M50" s="11">
        <f>'2011 inpatient weights'!M50*ave_inpatient_cost_2011*'2011 population'!M50</f>
        <v>19386248.012321495</v>
      </c>
      <c r="N50" s="11">
        <f>'2011 inpatient weights'!N50*ave_inpatient_cost_2011*'2011 population'!N50</f>
        <v>17561941.966365531</v>
      </c>
    </row>
    <row r="51" spans="2:14" x14ac:dyDescent="0.25">
      <c r="B51">
        <v>47</v>
      </c>
      <c r="D51" s="11">
        <f>'2011 inpatient weights'!D51*ave_inpatient_cost_2011*'2011 population'!D51</f>
        <v>34996391.307961792</v>
      </c>
      <c r="E51" s="11">
        <f>'2011 inpatient weights'!E51*ave_inpatient_cost_2011*'2011 population'!E51</f>
        <v>32165760.318291694</v>
      </c>
      <c r="F51" s="11">
        <f>'2011 inpatient weights'!F51*ave_inpatient_cost_2011*'2011 population'!F51</f>
        <v>28125163.53360413</v>
      </c>
      <c r="G51" s="11">
        <f>'2011 inpatient weights'!G51*ave_inpatient_cost_2011*'2011 population'!G51</f>
        <v>26213097.301267289</v>
      </c>
      <c r="H51" s="11">
        <f>'2011 inpatient weights'!H51*ave_inpatient_cost_2011*'2011 population'!H51</f>
        <v>23485251.944571007</v>
      </c>
      <c r="I51" s="11"/>
      <c r="J51" s="11">
        <f>'2011 inpatient weights'!J51*ave_inpatient_cost_2011*'2011 population'!J51</f>
        <v>32653841.557309184</v>
      </c>
      <c r="K51" s="11">
        <f>'2011 inpatient weights'!K51*ave_inpatient_cost_2011*'2011 population'!K51</f>
        <v>27168168.367825445</v>
      </c>
      <c r="L51" s="11">
        <f>'2011 inpatient weights'!L51*ave_inpatient_cost_2011*'2011 population'!L51</f>
        <v>22581189.506198108</v>
      </c>
      <c r="M51" s="11">
        <f>'2011 inpatient weights'!M51*ave_inpatient_cost_2011*'2011 population'!M51</f>
        <v>20666886.561145976</v>
      </c>
      <c r="N51" s="11">
        <f>'2011 inpatient weights'!N51*ave_inpatient_cost_2011*'2011 population'!N51</f>
        <v>19542505.288894199</v>
      </c>
    </row>
    <row r="52" spans="2:14" x14ac:dyDescent="0.25">
      <c r="B52">
        <v>48</v>
      </c>
      <c r="D52" s="11">
        <f>'2011 inpatient weights'!D52*ave_inpatient_cost_2011*'2011 population'!D52</f>
        <v>35993397.843361534</v>
      </c>
      <c r="E52" s="11">
        <f>'2011 inpatient weights'!E52*ave_inpatient_cost_2011*'2011 population'!E52</f>
        <v>31548831.796027526</v>
      </c>
      <c r="F52" s="11">
        <f>'2011 inpatient weights'!F52*ave_inpatient_cost_2011*'2011 population'!F52</f>
        <v>28151611.47731996</v>
      </c>
      <c r="G52" s="11">
        <f>'2011 inpatient weights'!G52*ave_inpatient_cost_2011*'2011 population'!G52</f>
        <v>26772991.228148621</v>
      </c>
      <c r="H52" s="11">
        <f>'2011 inpatient weights'!H52*ave_inpatient_cost_2011*'2011 population'!H52</f>
        <v>24236095.877951983</v>
      </c>
      <c r="I52" s="11"/>
      <c r="J52" s="11">
        <f>'2011 inpatient weights'!J52*ave_inpatient_cost_2011*'2011 population'!J52</f>
        <v>33742013.34527041</v>
      </c>
      <c r="K52" s="11">
        <f>'2011 inpatient weights'!K52*ave_inpatient_cost_2011*'2011 population'!K52</f>
        <v>28236979.170523562</v>
      </c>
      <c r="L52" s="11">
        <f>'2011 inpatient weights'!L52*ave_inpatient_cost_2011*'2011 population'!L52</f>
        <v>23016034.877451293</v>
      </c>
      <c r="M52" s="11">
        <f>'2011 inpatient weights'!M52*ave_inpatient_cost_2011*'2011 population'!M52</f>
        <v>21055111.471418489</v>
      </c>
      <c r="N52" s="11">
        <f>'2011 inpatient weights'!N52*ave_inpatient_cost_2011*'2011 population'!N52</f>
        <v>19116404.674929678</v>
      </c>
    </row>
    <row r="53" spans="2:14" x14ac:dyDescent="0.25">
      <c r="B53">
        <v>49</v>
      </c>
      <c r="D53" s="11">
        <f>'2011 inpatient weights'!D53*ave_inpatient_cost_2011*'2011 population'!D53</f>
        <v>34954319.004930623</v>
      </c>
      <c r="E53" s="11">
        <f>'2011 inpatient weights'!E53*ave_inpatient_cost_2011*'2011 population'!E53</f>
        <v>31882840.895223774</v>
      </c>
      <c r="F53" s="11">
        <f>'2011 inpatient weights'!F53*ave_inpatient_cost_2011*'2011 population'!F53</f>
        <v>27762756.07720441</v>
      </c>
      <c r="G53" s="11">
        <f>'2011 inpatient weights'!G53*ave_inpatient_cost_2011*'2011 population'!G53</f>
        <v>28154827.080776427</v>
      </c>
      <c r="H53" s="11">
        <f>'2011 inpatient weights'!H53*ave_inpatient_cost_2011*'2011 population'!H53</f>
        <v>25409224.856547911</v>
      </c>
      <c r="I53" s="11"/>
      <c r="J53" s="11">
        <f>'2011 inpatient weights'!J53*ave_inpatient_cost_2011*'2011 population'!J53</f>
        <v>34035139.546314679</v>
      </c>
      <c r="K53" s="11">
        <f>'2011 inpatient weights'!K53*ave_inpatient_cost_2011*'2011 population'!K53</f>
        <v>27949346.335907944</v>
      </c>
      <c r="L53" s="11">
        <f>'2011 inpatient weights'!L53*ave_inpatient_cost_2011*'2011 population'!L53</f>
        <v>23946463.159026254</v>
      </c>
      <c r="M53" s="11">
        <f>'2011 inpatient weights'!M53*ave_inpatient_cost_2011*'2011 population'!M53</f>
        <v>21660973.265452929</v>
      </c>
      <c r="N53" s="11">
        <f>'2011 inpatient weights'!N53*ave_inpatient_cost_2011*'2011 population'!N53</f>
        <v>20039408.122860655</v>
      </c>
    </row>
    <row r="54" spans="2:14" x14ac:dyDescent="0.25">
      <c r="B54">
        <v>50</v>
      </c>
      <c r="D54" s="11">
        <f>'2011 inpatient weights'!D54*ave_inpatient_cost_2011*'2011 population'!D54</f>
        <v>36132915.035688005</v>
      </c>
      <c r="E54" s="11">
        <f>'2011 inpatient weights'!E54*ave_inpatient_cost_2011*'2011 population'!E54</f>
        <v>30951301.099000718</v>
      </c>
      <c r="F54" s="11">
        <f>'2011 inpatient weights'!F54*ave_inpatient_cost_2011*'2011 population'!F54</f>
        <v>29389092.522732332</v>
      </c>
      <c r="G54" s="11">
        <f>'2011 inpatient weights'!G54*ave_inpatient_cost_2011*'2011 population'!G54</f>
        <v>27890822.352999423</v>
      </c>
      <c r="H54" s="11">
        <f>'2011 inpatient weights'!H54*ave_inpatient_cost_2011*'2011 population'!H54</f>
        <v>24904070.920946177</v>
      </c>
      <c r="I54" s="11"/>
      <c r="J54" s="11">
        <f>'2011 inpatient weights'!J54*ave_inpatient_cost_2011*'2011 population'!J54</f>
        <v>35943057.597564176</v>
      </c>
      <c r="K54" s="11">
        <f>'2011 inpatient weights'!K54*ave_inpatient_cost_2011*'2011 population'!K54</f>
        <v>28713810.534011368</v>
      </c>
      <c r="L54" s="11">
        <f>'2011 inpatient weights'!L54*ave_inpatient_cost_2011*'2011 population'!L54</f>
        <v>24846011.12171175</v>
      </c>
      <c r="M54" s="11">
        <f>'2011 inpatient weights'!M54*ave_inpatient_cost_2011*'2011 population'!M54</f>
        <v>22809081.586188059</v>
      </c>
      <c r="N54" s="11">
        <f>'2011 inpatient weights'!N54*ave_inpatient_cost_2011*'2011 population'!N54</f>
        <v>21574732.991147783</v>
      </c>
    </row>
    <row r="55" spans="2:14" x14ac:dyDescent="0.25">
      <c r="B55">
        <v>51</v>
      </c>
      <c r="D55" s="11">
        <f>'2011 inpatient weights'!D55*ave_inpatient_cost_2011*'2011 population'!D55</f>
        <v>36834640.757841997</v>
      </c>
      <c r="E55" s="11">
        <f>'2011 inpatient weights'!E55*ave_inpatient_cost_2011*'2011 population'!E55</f>
        <v>31714361.167804286</v>
      </c>
      <c r="F55" s="11">
        <f>'2011 inpatient weights'!F55*ave_inpatient_cost_2011*'2011 population'!F55</f>
        <v>29115255.732144374</v>
      </c>
      <c r="G55" s="11">
        <f>'2011 inpatient weights'!G55*ave_inpatient_cost_2011*'2011 population'!G55</f>
        <v>27273027.565057792</v>
      </c>
      <c r="H55" s="11">
        <f>'2011 inpatient weights'!H55*ave_inpatient_cost_2011*'2011 population'!H55</f>
        <v>27059573.597216018</v>
      </c>
      <c r="I55" s="11"/>
      <c r="J55" s="11">
        <f>'2011 inpatient weights'!J55*ave_inpatient_cost_2011*'2011 population'!J55</f>
        <v>35173280.02262</v>
      </c>
      <c r="K55" s="11">
        <f>'2011 inpatient weights'!K55*ave_inpatient_cost_2011*'2011 population'!K55</f>
        <v>30016658.324384857</v>
      </c>
      <c r="L55" s="11">
        <f>'2011 inpatient weights'!L55*ave_inpatient_cost_2011*'2011 population'!L55</f>
        <v>26600708.562827829</v>
      </c>
      <c r="M55" s="11">
        <f>'2011 inpatient weights'!M55*ave_inpatient_cost_2011*'2011 population'!M55</f>
        <v>22991846.803005926</v>
      </c>
      <c r="N55" s="11">
        <f>'2011 inpatient weights'!N55*ave_inpatient_cost_2011*'2011 population'!N55</f>
        <v>21817370.533927359</v>
      </c>
    </row>
    <row r="56" spans="2:14" x14ac:dyDescent="0.25">
      <c r="B56">
        <v>52</v>
      </c>
      <c r="D56" s="11">
        <f>'2011 inpatient weights'!D56*ave_inpatient_cost_2011*'2011 population'!D56</f>
        <v>35547995.188092388</v>
      </c>
      <c r="E56" s="11">
        <f>'2011 inpatient weights'!E56*ave_inpatient_cost_2011*'2011 population'!E56</f>
        <v>30864255.60811796</v>
      </c>
      <c r="F56" s="11">
        <f>'2011 inpatient weights'!F56*ave_inpatient_cost_2011*'2011 population'!F56</f>
        <v>30410586.062653258</v>
      </c>
      <c r="G56" s="11">
        <f>'2011 inpatient weights'!G56*ave_inpatient_cost_2011*'2011 population'!G56</f>
        <v>26565803.21362162</v>
      </c>
      <c r="H56" s="11">
        <f>'2011 inpatient weights'!H56*ave_inpatient_cost_2011*'2011 population'!H56</f>
        <v>24985655.675091658</v>
      </c>
      <c r="I56" s="11"/>
      <c r="J56" s="11">
        <f>'2011 inpatient weights'!J56*ave_inpatient_cost_2011*'2011 population'!J56</f>
        <v>36146240.580617435</v>
      </c>
      <c r="K56" s="11">
        <f>'2011 inpatient weights'!K56*ave_inpatient_cost_2011*'2011 population'!K56</f>
        <v>29034861.43544881</v>
      </c>
      <c r="L56" s="11">
        <f>'2011 inpatient weights'!L56*ave_inpatient_cost_2011*'2011 population'!L56</f>
        <v>26581096.01316984</v>
      </c>
      <c r="M56" s="11">
        <f>'2011 inpatient weights'!M56*ave_inpatient_cost_2011*'2011 population'!M56</f>
        <v>23610133.141459581</v>
      </c>
      <c r="N56" s="11">
        <f>'2011 inpatient weights'!N56*ave_inpatient_cost_2011*'2011 population'!N56</f>
        <v>21044823.645499084</v>
      </c>
    </row>
    <row r="57" spans="2:14" x14ac:dyDescent="0.25">
      <c r="B57">
        <v>53</v>
      </c>
      <c r="D57" s="11">
        <f>'2011 inpatient weights'!D57*ave_inpatient_cost_2011*'2011 population'!D57</f>
        <v>33884205.119718969</v>
      </c>
      <c r="E57" s="11">
        <f>'2011 inpatient weights'!E57*ave_inpatient_cost_2011*'2011 population'!E57</f>
        <v>31056757.103813935</v>
      </c>
      <c r="F57" s="11">
        <f>'2011 inpatient weights'!F57*ave_inpatient_cost_2011*'2011 population'!F57</f>
        <v>29662676.696354803</v>
      </c>
      <c r="G57" s="11">
        <f>'2011 inpatient weights'!G57*ave_inpatient_cost_2011*'2011 population'!G57</f>
        <v>27847735.371823534</v>
      </c>
      <c r="H57" s="11">
        <f>'2011 inpatient weights'!H57*ave_inpatient_cost_2011*'2011 population'!H57</f>
        <v>24732229.282744303</v>
      </c>
      <c r="I57" s="11"/>
      <c r="J57" s="11">
        <f>'2011 inpatient weights'!J57*ave_inpatient_cost_2011*'2011 population'!J57</f>
        <v>37988102.453104056</v>
      </c>
      <c r="K57" s="11">
        <f>'2011 inpatient weights'!K57*ave_inpatient_cost_2011*'2011 population'!K57</f>
        <v>31477513.816387739</v>
      </c>
      <c r="L57" s="11">
        <f>'2011 inpatient weights'!L57*ave_inpatient_cost_2011*'2011 population'!L57</f>
        <v>27617623.420249287</v>
      </c>
      <c r="M57" s="11">
        <f>'2011 inpatient weights'!M57*ave_inpatient_cost_2011*'2011 population'!M57</f>
        <v>24239889.342716981</v>
      </c>
      <c r="N57" s="11">
        <f>'2011 inpatient weights'!N57*ave_inpatient_cost_2011*'2011 population'!N57</f>
        <v>22195038.160183966</v>
      </c>
    </row>
    <row r="58" spans="2:14" x14ac:dyDescent="0.25">
      <c r="B58">
        <v>54</v>
      </c>
      <c r="D58" s="11">
        <f>'2011 inpatient weights'!D58*ave_inpatient_cost_2011*'2011 population'!D58</f>
        <v>34026418.998151958</v>
      </c>
      <c r="E58" s="11">
        <f>'2011 inpatient weights'!E58*ave_inpatient_cost_2011*'2011 population'!E58</f>
        <v>30752389.447805524</v>
      </c>
      <c r="F58" s="11">
        <f>'2011 inpatient weights'!F58*ave_inpatient_cost_2011*'2011 population'!F58</f>
        <v>28945537.129023284</v>
      </c>
      <c r="G58" s="11">
        <f>'2011 inpatient weights'!G58*ave_inpatient_cost_2011*'2011 population'!G58</f>
        <v>28414899.404457439</v>
      </c>
      <c r="H58" s="11">
        <f>'2011 inpatient weights'!H58*ave_inpatient_cost_2011*'2011 population'!H58</f>
        <v>25437156.924935881</v>
      </c>
      <c r="I58" s="11"/>
      <c r="J58" s="11">
        <f>'2011 inpatient weights'!J58*ave_inpatient_cost_2011*'2011 population'!J58</f>
        <v>36611229.471277341</v>
      </c>
      <c r="K58" s="11">
        <f>'2011 inpatient weights'!K58*ave_inpatient_cost_2011*'2011 population'!K58</f>
        <v>30995869.04713672</v>
      </c>
      <c r="L58" s="11">
        <f>'2011 inpatient weights'!L58*ave_inpatient_cost_2011*'2011 population'!L58</f>
        <v>28233133.077223983</v>
      </c>
      <c r="M58" s="11">
        <f>'2011 inpatient weights'!M58*ave_inpatient_cost_2011*'2011 population'!M58</f>
        <v>24647434.187995873</v>
      </c>
      <c r="N58" s="11">
        <f>'2011 inpatient weights'!N58*ave_inpatient_cost_2011*'2011 population'!N58</f>
        <v>23788149.15932617</v>
      </c>
    </row>
    <row r="59" spans="2:14" x14ac:dyDescent="0.25">
      <c r="B59">
        <v>55</v>
      </c>
      <c r="D59" s="11">
        <f>'2011 inpatient weights'!D59*ave_inpatient_cost_2011*'2011 population'!D59</f>
        <v>33826903.171380945</v>
      </c>
      <c r="E59" s="11">
        <f>'2011 inpatient weights'!E59*ave_inpatient_cost_2011*'2011 population'!E59</f>
        <v>30903594.385068476</v>
      </c>
      <c r="F59" s="11">
        <f>'2011 inpatient weights'!F59*ave_inpatient_cost_2011*'2011 population'!F59</f>
        <v>29059000.03907181</v>
      </c>
      <c r="G59" s="11">
        <f>'2011 inpatient weights'!G59*ave_inpatient_cost_2011*'2011 population'!G59</f>
        <v>28352769.314366601</v>
      </c>
      <c r="H59" s="11">
        <f>'2011 inpatient weights'!H59*ave_inpatient_cost_2011*'2011 population'!H59</f>
        <v>24664833.181493789</v>
      </c>
      <c r="I59" s="11"/>
      <c r="J59" s="11">
        <f>'2011 inpatient weights'!J59*ave_inpatient_cost_2011*'2011 population'!J59</f>
        <v>37494277.335833825</v>
      </c>
      <c r="K59" s="11">
        <f>'2011 inpatient weights'!K59*ave_inpatient_cost_2011*'2011 population'!K59</f>
        <v>31640432.812854502</v>
      </c>
      <c r="L59" s="11">
        <f>'2011 inpatient weights'!L59*ave_inpatient_cost_2011*'2011 population'!L59</f>
        <v>28637479.160177354</v>
      </c>
      <c r="M59" s="11">
        <f>'2011 inpatient weights'!M59*ave_inpatient_cost_2011*'2011 population'!M59</f>
        <v>26274615.847787462</v>
      </c>
      <c r="N59" s="11">
        <f>'2011 inpatient weights'!N59*ave_inpatient_cost_2011*'2011 population'!N59</f>
        <v>23880511.184761673</v>
      </c>
    </row>
    <row r="60" spans="2:14" x14ac:dyDescent="0.25">
      <c r="B60">
        <v>56</v>
      </c>
      <c r="D60" s="11">
        <f>'2011 inpatient weights'!D60*ave_inpatient_cost_2011*'2011 population'!D60</f>
        <v>33413015.535127003</v>
      </c>
      <c r="E60" s="11">
        <f>'2011 inpatient weights'!E60*ave_inpatient_cost_2011*'2011 population'!E60</f>
        <v>31104994.313373711</v>
      </c>
      <c r="F60" s="11">
        <f>'2011 inpatient weights'!F60*ave_inpatient_cost_2011*'2011 population'!F60</f>
        <v>30085481.711490411</v>
      </c>
      <c r="G60" s="11">
        <f>'2011 inpatient weights'!G60*ave_inpatient_cost_2011*'2011 population'!G60</f>
        <v>28146990.691992901</v>
      </c>
      <c r="H60" s="11">
        <f>'2011 inpatient weights'!H60*ave_inpatient_cost_2011*'2011 population'!H60</f>
        <v>25161145.523303408</v>
      </c>
      <c r="I60" s="11"/>
      <c r="J60" s="11">
        <f>'2011 inpatient weights'!J60*ave_inpatient_cost_2011*'2011 population'!J60</f>
        <v>38833272.508827142</v>
      </c>
      <c r="K60" s="11">
        <f>'2011 inpatient weights'!K60*ave_inpatient_cost_2011*'2011 population'!K60</f>
        <v>31967695.986501586</v>
      </c>
      <c r="L60" s="11">
        <f>'2011 inpatient weights'!L60*ave_inpatient_cost_2011*'2011 population'!L60</f>
        <v>29971211.479723055</v>
      </c>
      <c r="M60" s="11">
        <f>'2011 inpatient weights'!M60*ave_inpatient_cost_2011*'2011 population'!M60</f>
        <v>27214127.814413089</v>
      </c>
      <c r="N60" s="11">
        <f>'2011 inpatient weights'!N60*ave_inpatient_cost_2011*'2011 population'!N60</f>
        <v>24705806.600725058</v>
      </c>
    </row>
    <row r="61" spans="2:14" x14ac:dyDescent="0.25">
      <c r="B61">
        <v>57</v>
      </c>
      <c r="D61" s="11">
        <f>'2011 inpatient weights'!D61*ave_inpatient_cost_2011*'2011 population'!D61</f>
        <v>33092260.406053305</v>
      </c>
      <c r="E61" s="11">
        <f>'2011 inpatient weights'!E61*ave_inpatient_cost_2011*'2011 population'!E61</f>
        <v>30933681.065657936</v>
      </c>
      <c r="F61" s="11">
        <f>'2011 inpatient weights'!F61*ave_inpatient_cost_2011*'2011 population'!F61</f>
        <v>30523706.887227699</v>
      </c>
      <c r="G61" s="11">
        <f>'2011 inpatient weights'!G61*ave_inpatient_cost_2011*'2011 population'!G61</f>
        <v>29079037.827288374</v>
      </c>
      <c r="H61" s="11">
        <f>'2011 inpatient weights'!H61*ave_inpatient_cost_2011*'2011 population'!H61</f>
        <v>27091390.704019129</v>
      </c>
      <c r="I61" s="11"/>
      <c r="J61" s="11">
        <f>'2011 inpatient weights'!J61*ave_inpatient_cost_2011*'2011 population'!J61</f>
        <v>38010645.359561749</v>
      </c>
      <c r="K61" s="11">
        <f>'2011 inpatient weights'!K61*ave_inpatient_cost_2011*'2011 population'!K61</f>
        <v>32960193.30906735</v>
      </c>
      <c r="L61" s="11">
        <f>'2011 inpatient weights'!L61*ave_inpatient_cost_2011*'2011 population'!L61</f>
        <v>30680830.429477833</v>
      </c>
      <c r="M61" s="11">
        <f>'2011 inpatient weights'!M61*ave_inpatient_cost_2011*'2011 population'!M61</f>
        <v>28605474.695791535</v>
      </c>
      <c r="N61" s="11">
        <f>'2011 inpatient weights'!N61*ave_inpatient_cost_2011*'2011 population'!N61</f>
        <v>26906910.84954812</v>
      </c>
    </row>
    <row r="62" spans="2:14" x14ac:dyDescent="0.25">
      <c r="B62">
        <v>58</v>
      </c>
      <c r="D62" s="11">
        <f>'2011 inpatient weights'!D62*ave_inpatient_cost_2011*'2011 population'!D62</f>
        <v>34763472.150358647</v>
      </c>
      <c r="E62" s="11">
        <f>'2011 inpatient weights'!E62*ave_inpatient_cost_2011*'2011 population'!E62</f>
        <v>32875824.505448166</v>
      </c>
      <c r="F62" s="11">
        <f>'2011 inpatient weights'!F62*ave_inpatient_cost_2011*'2011 population'!F62</f>
        <v>31046247.185479008</v>
      </c>
      <c r="G62" s="11">
        <f>'2011 inpatient weights'!G62*ave_inpatient_cost_2011*'2011 population'!G62</f>
        <v>30616612.039138958</v>
      </c>
      <c r="H62" s="11">
        <f>'2011 inpatient weights'!H62*ave_inpatient_cost_2011*'2011 population'!H62</f>
        <v>26570650.301646907</v>
      </c>
      <c r="I62" s="11"/>
      <c r="J62" s="11">
        <f>'2011 inpatient weights'!J62*ave_inpatient_cost_2011*'2011 population'!J62</f>
        <v>40077796.304723181</v>
      </c>
      <c r="K62" s="11">
        <f>'2011 inpatient weights'!K62*ave_inpatient_cost_2011*'2011 population'!K62</f>
        <v>34757376.71349556</v>
      </c>
      <c r="L62" s="11">
        <f>'2011 inpatient weights'!L62*ave_inpatient_cost_2011*'2011 population'!L62</f>
        <v>33227094.711381983</v>
      </c>
      <c r="M62" s="11">
        <f>'2011 inpatient weights'!M62*ave_inpatient_cost_2011*'2011 population'!M62</f>
        <v>31563605.678225748</v>
      </c>
      <c r="N62" s="11">
        <f>'2011 inpatient weights'!N62*ave_inpatient_cost_2011*'2011 population'!N62</f>
        <v>27864851.223805983</v>
      </c>
    </row>
    <row r="63" spans="2:14" x14ac:dyDescent="0.25">
      <c r="B63">
        <v>59</v>
      </c>
      <c r="D63" s="11">
        <f>'2011 inpatient weights'!D63*ave_inpatient_cost_2011*'2011 population'!D63</f>
        <v>34308836.345000938</v>
      </c>
      <c r="E63" s="11">
        <f>'2011 inpatient weights'!E63*ave_inpatient_cost_2011*'2011 population'!E63</f>
        <v>33126974.187393993</v>
      </c>
      <c r="F63" s="11">
        <f>'2011 inpatient weights'!F63*ave_inpatient_cost_2011*'2011 population'!F63</f>
        <v>33207938.977403287</v>
      </c>
      <c r="G63" s="11">
        <f>'2011 inpatient weights'!G63*ave_inpatient_cost_2011*'2011 population'!G63</f>
        <v>31714861.138881825</v>
      </c>
      <c r="H63" s="11">
        <f>'2011 inpatient weights'!H63*ave_inpatient_cost_2011*'2011 population'!H63</f>
        <v>28006941.951468285</v>
      </c>
      <c r="I63" s="11"/>
      <c r="J63" s="11">
        <f>'2011 inpatient weights'!J63*ave_inpatient_cost_2011*'2011 population'!J63</f>
        <v>39776372.688933372</v>
      </c>
      <c r="K63" s="11">
        <f>'2011 inpatient weights'!K63*ave_inpatient_cost_2011*'2011 population'!K63</f>
        <v>36635245.976700343</v>
      </c>
      <c r="L63" s="11">
        <f>'2011 inpatient weights'!L63*ave_inpatient_cost_2011*'2011 population'!L63</f>
        <v>34654190.051088929</v>
      </c>
      <c r="M63" s="11">
        <f>'2011 inpatient weights'!M63*ave_inpatient_cost_2011*'2011 population'!M63</f>
        <v>34183219.401200421</v>
      </c>
      <c r="N63" s="11">
        <f>'2011 inpatient weights'!N63*ave_inpatient_cost_2011*'2011 population'!N63</f>
        <v>28584195.926731989</v>
      </c>
    </row>
    <row r="64" spans="2:14" x14ac:dyDescent="0.25">
      <c r="B64">
        <v>60</v>
      </c>
      <c r="D64" s="11">
        <f>'2011 inpatient weights'!D64*ave_inpatient_cost_2011*'2011 population'!D64</f>
        <v>34182736.271253943</v>
      </c>
      <c r="E64" s="11">
        <f>'2011 inpatient weights'!E64*ave_inpatient_cost_2011*'2011 population'!E64</f>
        <v>33789527.438766502</v>
      </c>
      <c r="F64" s="11">
        <f>'2011 inpatient weights'!F64*ave_inpatient_cost_2011*'2011 population'!F64</f>
        <v>34171812.692638002</v>
      </c>
      <c r="G64" s="11">
        <f>'2011 inpatient weights'!G64*ave_inpatient_cost_2011*'2011 population'!G64</f>
        <v>33034441.645506736</v>
      </c>
      <c r="H64" s="11">
        <f>'2011 inpatient weights'!H64*ave_inpatient_cost_2011*'2011 population'!H64</f>
        <v>30316266.255735219</v>
      </c>
      <c r="I64" s="11"/>
      <c r="J64" s="11">
        <f>'2011 inpatient weights'!J64*ave_inpatient_cost_2011*'2011 population'!J64</f>
        <v>41004583.744283043</v>
      </c>
      <c r="K64" s="11">
        <f>'2011 inpatient weights'!K64*ave_inpatient_cost_2011*'2011 population'!K64</f>
        <v>38064690.654186286</v>
      </c>
      <c r="L64" s="11">
        <f>'2011 inpatient weights'!L64*ave_inpatient_cost_2011*'2011 population'!L64</f>
        <v>36439074.167009979</v>
      </c>
      <c r="M64" s="11">
        <f>'2011 inpatient weights'!M64*ave_inpatient_cost_2011*'2011 population'!M64</f>
        <v>34532229.737863891</v>
      </c>
      <c r="N64" s="11">
        <f>'2011 inpatient weights'!N64*ave_inpatient_cost_2011*'2011 population'!N64</f>
        <v>31672768.837007504</v>
      </c>
    </row>
    <row r="65" spans="2:14" x14ac:dyDescent="0.25">
      <c r="B65">
        <v>61</v>
      </c>
      <c r="D65" s="11">
        <f>'2011 inpatient weights'!D65*ave_inpatient_cost_2011*'2011 population'!D65</f>
        <v>36296049.809146069</v>
      </c>
      <c r="E65" s="11">
        <f>'2011 inpatient weights'!E65*ave_inpatient_cost_2011*'2011 population'!E65</f>
        <v>34921555.637077644</v>
      </c>
      <c r="F65" s="11">
        <f>'2011 inpatient weights'!F65*ave_inpatient_cost_2011*'2011 population'!F65</f>
        <v>35847079.991810083</v>
      </c>
      <c r="G65" s="11">
        <f>'2011 inpatient weights'!G65*ave_inpatient_cost_2011*'2011 population'!G65</f>
        <v>33160049.116171055</v>
      </c>
      <c r="H65" s="11">
        <f>'2011 inpatient weights'!H65*ave_inpatient_cost_2011*'2011 population'!H65</f>
        <v>30634741.516695432</v>
      </c>
      <c r="I65" s="11"/>
      <c r="J65" s="11">
        <f>'2011 inpatient weights'!J65*ave_inpatient_cost_2011*'2011 population'!J65</f>
        <v>41888835.749708325</v>
      </c>
      <c r="K65" s="11">
        <f>'2011 inpatient weights'!K65*ave_inpatient_cost_2011*'2011 population'!K65</f>
        <v>40063871.847071365</v>
      </c>
      <c r="L65" s="11">
        <f>'2011 inpatient weights'!L65*ave_inpatient_cost_2011*'2011 population'!L65</f>
        <v>39646512.832683384</v>
      </c>
      <c r="M65" s="11">
        <f>'2011 inpatient weights'!M65*ave_inpatient_cost_2011*'2011 population'!M65</f>
        <v>36267746.183304615</v>
      </c>
      <c r="N65" s="11">
        <f>'2011 inpatient weights'!N65*ave_inpatient_cost_2011*'2011 population'!N65</f>
        <v>33208090.547582548</v>
      </c>
    </row>
    <row r="66" spans="2:14" x14ac:dyDescent="0.25">
      <c r="B66">
        <v>62</v>
      </c>
      <c r="D66" s="11">
        <f>'2011 inpatient weights'!D66*ave_inpatient_cost_2011*'2011 population'!D66</f>
        <v>37236599.610471547</v>
      </c>
      <c r="E66" s="11">
        <f>'2011 inpatient weights'!E66*ave_inpatient_cost_2011*'2011 population'!E66</f>
        <v>37072498.577120468</v>
      </c>
      <c r="F66" s="11">
        <f>'2011 inpatient weights'!F66*ave_inpatient_cost_2011*'2011 population'!F66</f>
        <v>37841088.852326848</v>
      </c>
      <c r="G66" s="11">
        <f>'2011 inpatient weights'!G66*ave_inpatient_cost_2011*'2011 population'!G66</f>
        <v>37046930.582501121</v>
      </c>
      <c r="H66" s="11">
        <f>'2011 inpatient weights'!H66*ave_inpatient_cost_2011*'2011 population'!H66</f>
        <v>34941209.236992583</v>
      </c>
      <c r="I66" s="11"/>
      <c r="J66" s="11">
        <f>'2011 inpatient weights'!J66*ave_inpatient_cost_2011*'2011 population'!J66</f>
        <v>43392310.881500959</v>
      </c>
      <c r="K66" s="11">
        <f>'2011 inpatient weights'!K66*ave_inpatient_cost_2011*'2011 population'!K66</f>
        <v>42283009.789518125</v>
      </c>
      <c r="L66" s="11">
        <f>'2011 inpatient weights'!L66*ave_inpatient_cost_2011*'2011 population'!L66</f>
        <v>41911240.769405656</v>
      </c>
      <c r="M66" s="11">
        <f>'2011 inpatient weights'!M66*ave_inpatient_cost_2011*'2011 population'!M66</f>
        <v>40538164.410056025</v>
      </c>
      <c r="N66" s="11">
        <f>'2011 inpatient weights'!N66*ave_inpatient_cost_2011*'2011 population'!N66</f>
        <v>36562490.185498714</v>
      </c>
    </row>
    <row r="67" spans="2:14" x14ac:dyDescent="0.25">
      <c r="B67">
        <v>63</v>
      </c>
      <c r="D67" s="11">
        <f>'2011 inpatient weights'!D67*ave_inpatient_cost_2011*'2011 population'!D67</f>
        <v>39833422.020305842</v>
      </c>
      <c r="E67" s="11">
        <f>'2011 inpatient weights'!E67*ave_inpatient_cost_2011*'2011 population'!E67</f>
        <v>38085221.045485586</v>
      </c>
      <c r="F67" s="11">
        <f>'2011 inpatient weights'!F67*ave_inpatient_cost_2011*'2011 population'!F67</f>
        <v>39430769.523591906</v>
      </c>
      <c r="G67" s="11">
        <f>'2011 inpatient weights'!G67*ave_inpatient_cost_2011*'2011 population'!G67</f>
        <v>40226975.043408789</v>
      </c>
      <c r="H67" s="11">
        <f>'2011 inpatient weights'!H67*ave_inpatient_cost_2011*'2011 population'!H67</f>
        <v>37072818.558610119</v>
      </c>
      <c r="I67" s="11"/>
      <c r="J67" s="11">
        <f>'2011 inpatient weights'!J67*ave_inpatient_cost_2011*'2011 population'!J67</f>
        <v>45676371.384077832</v>
      </c>
      <c r="K67" s="11">
        <f>'2011 inpatient weights'!K67*ave_inpatient_cost_2011*'2011 population'!K67</f>
        <v>44310939.845646322</v>
      </c>
      <c r="L67" s="11">
        <f>'2011 inpatient weights'!L67*ave_inpatient_cost_2011*'2011 population'!L67</f>
        <v>46992377.360641181</v>
      </c>
      <c r="M67" s="11">
        <f>'2011 inpatient weights'!M67*ave_inpatient_cost_2011*'2011 population'!M67</f>
        <v>45794329.823541343</v>
      </c>
      <c r="N67" s="11">
        <f>'2011 inpatient weights'!N67*ave_inpatient_cost_2011*'2011 population'!N67</f>
        <v>40957287.53291969</v>
      </c>
    </row>
    <row r="68" spans="2:14" x14ac:dyDescent="0.25">
      <c r="B68">
        <v>64</v>
      </c>
      <c r="D68" s="11">
        <f>'2011 inpatient weights'!D68*ave_inpatient_cost_2011*'2011 population'!D68</f>
        <v>41903286.492704891</v>
      </c>
      <c r="E68" s="11">
        <f>'2011 inpatient weights'!E68*ave_inpatient_cost_2011*'2011 population'!E68</f>
        <v>43608142.606530361</v>
      </c>
      <c r="F68" s="11">
        <f>'2011 inpatient weights'!F68*ave_inpatient_cost_2011*'2011 population'!F68</f>
        <v>44779402.219581693</v>
      </c>
      <c r="G68" s="11">
        <f>'2011 inpatient weights'!G68*ave_inpatient_cost_2011*'2011 population'!G68</f>
        <v>47138397.334687546</v>
      </c>
      <c r="H68" s="11">
        <f>'2011 inpatient weights'!H68*ave_inpatient_cost_2011*'2011 population'!H68</f>
        <v>43236950.395155765</v>
      </c>
      <c r="I68" s="11"/>
      <c r="J68" s="11">
        <f>'2011 inpatient weights'!J68*ave_inpatient_cost_2011*'2011 population'!J68</f>
        <v>50231229.998543732</v>
      </c>
      <c r="K68" s="11">
        <f>'2011 inpatient weights'!K68*ave_inpatient_cost_2011*'2011 population'!K68</f>
        <v>48835624.416155227</v>
      </c>
      <c r="L68" s="11">
        <f>'2011 inpatient weights'!L68*ave_inpatient_cost_2011*'2011 population'!L68</f>
        <v>52393904.89149183</v>
      </c>
      <c r="M68" s="11">
        <f>'2011 inpatient weights'!M68*ave_inpatient_cost_2011*'2011 population'!M68</f>
        <v>52066782.762317188</v>
      </c>
      <c r="N68" s="11">
        <f>'2011 inpatient weights'!N68*ave_inpatient_cost_2011*'2011 population'!N68</f>
        <v>47468965.58029972</v>
      </c>
    </row>
    <row r="69" spans="2:14" x14ac:dyDescent="0.25">
      <c r="B69">
        <v>65</v>
      </c>
      <c r="D69" s="11">
        <f>'2011 inpatient weights'!D69*ave_inpatient_cost_2011*'2011 population'!D69</f>
        <v>44531486.034794025</v>
      </c>
      <c r="E69" s="11">
        <f>'2011 inpatient weights'!E69*ave_inpatient_cost_2011*'2011 population'!E69</f>
        <v>43672219.95239681</v>
      </c>
      <c r="F69" s="11">
        <f>'2011 inpatient weights'!F69*ave_inpatient_cost_2011*'2011 population'!F69</f>
        <v>50092205.409299828</v>
      </c>
      <c r="G69" s="11">
        <f>'2011 inpatient weights'!G69*ave_inpatient_cost_2011*'2011 population'!G69</f>
        <v>50146100.18631579</v>
      </c>
      <c r="H69" s="11">
        <f>'2011 inpatient weights'!H69*ave_inpatient_cost_2011*'2011 population'!H69</f>
        <v>45092565.156271823</v>
      </c>
      <c r="I69" s="11"/>
      <c r="J69" s="11">
        <f>'2011 inpatient weights'!J69*ave_inpatient_cost_2011*'2011 population'!J69</f>
        <v>50990914.47314588</v>
      </c>
      <c r="K69" s="11">
        <f>'2011 inpatient weights'!K69*ave_inpatient_cost_2011*'2011 population'!K69</f>
        <v>51807358.822180964</v>
      </c>
      <c r="L69" s="11">
        <f>'2011 inpatient weights'!L69*ave_inpatient_cost_2011*'2011 population'!L69</f>
        <v>58810601.064989865</v>
      </c>
      <c r="M69" s="11">
        <f>'2011 inpatient weights'!M69*ave_inpatient_cost_2011*'2011 population'!M69</f>
        <v>57406345.456675231</v>
      </c>
      <c r="N69" s="11">
        <f>'2011 inpatient weights'!N69*ave_inpatient_cost_2011*'2011 population'!N69</f>
        <v>51583332.834333614</v>
      </c>
    </row>
    <row r="70" spans="2:14" x14ac:dyDescent="0.25">
      <c r="B70">
        <v>66</v>
      </c>
      <c r="D70" s="11">
        <f>'2011 inpatient weights'!D70*ave_inpatient_cost_2011*'2011 population'!D70</f>
        <v>38653919.72618489</v>
      </c>
      <c r="E70" s="11">
        <f>'2011 inpatient weights'!E70*ave_inpatient_cost_2011*'2011 population'!E70</f>
        <v>38356114.848425582</v>
      </c>
      <c r="F70" s="11">
        <f>'2011 inpatient weights'!F70*ave_inpatient_cost_2011*'2011 population'!F70</f>
        <v>43785249.203321204</v>
      </c>
      <c r="G70" s="11">
        <f>'2011 inpatient weights'!G70*ave_inpatient_cost_2011*'2011 population'!G70</f>
        <v>43152738.424569264</v>
      </c>
      <c r="H70" s="11">
        <f>'2011 inpatient weights'!H70*ave_inpatient_cost_2011*'2011 population'!H70</f>
        <v>38319175.932647243</v>
      </c>
      <c r="I70" s="11"/>
      <c r="J70" s="11">
        <f>'2011 inpatient weights'!J70*ave_inpatient_cost_2011*'2011 population'!J70</f>
        <v>44256504.047295742</v>
      </c>
      <c r="K70" s="11">
        <f>'2011 inpatient weights'!K70*ave_inpatient_cost_2011*'2011 population'!K70</f>
        <v>44640940.75565704</v>
      </c>
      <c r="L70" s="11">
        <f>'2011 inpatient weights'!L70*ave_inpatient_cost_2011*'2011 population'!L70</f>
        <v>49751876.675683632</v>
      </c>
      <c r="M70" s="11">
        <f>'2011 inpatient weights'!M70*ave_inpatient_cost_2011*'2011 population'!M70</f>
        <v>47490732.742159158</v>
      </c>
      <c r="N70" s="11">
        <f>'2011 inpatient weights'!N70*ave_inpatient_cost_2011*'2011 population'!N70</f>
        <v>45071094.8193468</v>
      </c>
    </row>
    <row r="71" spans="2:14" x14ac:dyDescent="0.25">
      <c r="B71">
        <v>67</v>
      </c>
      <c r="D71" s="11">
        <f>'2011 inpatient weights'!D71*ave_inpatient_cost_2011*'2011 population'!D71</f>
        <v>39701603.330002628</v>
      </c>
      <c r="E71" s="11">
        <f>'2011 inpatient weights'!E71*ave_inpatient_cost_2011*'2011 population'!E71</f>
        <v>40984713.314806081</v>
      </c>
      <c r="F71" s="11">
        <f>'2011 inpatient weights'!F71*ave_inpatient_cost_2011*'2011 population'!F71</f>
        <v>44559813.869761392</v>
      </c>
      <c r="G71" s="11">
        <f>'2011 inpatient weights'!G71*ave_inpatient_cost_2011*'2011 population'!G71</f>
        <v>47133002.909903698</v>
      </c>
      <c r="H71" s="11">
        <f>'2011 inpatient weights'!H71*ave_inpatient_cost_2011*'2011 population'!H71</f>
        <v>42368340.642747529</v>
      </c>
      <c r="I71" s="11"/>
      <c r="J71" s="11">
        <f>'2011 inpatient weights'!J71*ave_inpatient_cost_2011*'2011 population'!J71</f>
        <v>44992808.821742199</v>
      </c>
      <c r="K71" s="11">
        <f>'2011 inpatient weights'!K71*ave_inpatient_cost_2011*'2011 population'!K71</f>
        <v>47097904.940261468</v>
      </c>
      <c r="L71" s="11">
        <f>'2011 inpatient weights'!L71*ave_inpatient_cost_2011*'2011 population'!L71</f>
        <v>52507961.451409236</v>
      </c>
      <c r="M71" s="11">
        <f>'2011 inpatient weights'!M71*ave_inpatient_cost_2011*'2011 population'!M71</f>
        <v>53469788.969223514</v>
      </c>
      <c r="N71" s="11">
        <f>'2011 inpatient weights'!N71*ave_inpatient_cost_2011*'2011 population'!N71</f>
        <v>48207377.601266608</v>
      </c>
    </row>
    <row r="72" spans="2:14" x14ac:dyDescent="0.25">
      <c r="B72">
        <v>68</v>
      </c>
      <c r="D72" s="11">
        <f>'2011 inpatient weights'!D72*ave_inpatient_cost_2011*'2011 population'!D72</f>
        <v>40060556.249399491</v>
      </c>
      <c r="E72" s="11">
        <f>'2011 inpatient weights'!E72*ave_inpatient_cost_2011*'2011 population'!E72</f>
        <v>41592846.556388564</v>
      </c>
      <c r="F72" s="11">
        <f>'2011 inpatient weights'!F72*ave_inpatient_cost_2011*'2011 population'!F72</f>
        <v>46071592.731723681</v>
      </c>
      <c r="G72" s="11">
        <f>'2011 inpatient weights'!G72*ave_inpatient_cost_2011*'2011 population'!G72</f>
        <v>48007483.901618056</v>
      </c>
      <c r="H72" s="11">
        <f>'2011 inpatient weights'!H72*ave_inpatient_cost_2011*'2011 population'!H72</f>
        <v>43290704.127699353</v>
      </c>
      <c r="I72" s="11"/>
      <c r="J72" s="11">
        <f>'2011 inpatient weights'!J72*ave_inpatient_cost_2011*'2011 population'!J72</f>
        <v>46176106.685769901</v>
      </c>
      <c r="K72" s="11">
        <f>'2011 inpatient weights'!K72*ave_inpatient_cost_2011*'2011 population'!K72</f>
        <v>47350190.34598121</v>
      </c>
      <c r="L72" s="11">
        <f>'2011 inpatient weights'!L72*ave_inpatient_cost_2011*'2011 population'!L72</f>
        <v>51488975.134870708</v>
      </c>
      <c r="M72" s="11">
        <f>'2011 inpatient weights'!M72*ave_inpatient_cost_2011*'2011 population'!M72</f>
        <v>55572118.931970432</v>
      </c>
      <c r="N72" s="11">
        <f>'2011 inpatient weights'!N72*ave_inpatient_cost_2011*'2011 population'!N72</f>
        <v>49109848.55275692</v>
      </c>
    </row>
    <row r="73" spans="2:14" x14ac:dyDescent="0.25">
      <c r="B73">
        <v>69</v>
      </c>
      <c r="D73" s="11">
        <f>'2011 inpatient weights'!D73*ave_inpatient_cost_2011*'2011 population'!D73</f>
        <v>39647953.80195722</v>
      </c>
      <c r="E73" s="11">
        <f>'2011 inpatient weights'!E73*ave_inpatient_cost_2011*'2011 population'!E73</f>
        <v>42154291.972466335</v>
      </c>
      <c r="F73" s="11">
        <f>'2011 inpatient weights'!F73*ave_inpatient_cost_2011*'2011 population'!F73</f>
        <v>45374644.627929457</v>
      </c>
      <c r="G73" s="11">
        <f>'2011 inpatient weights'!G73*ave_inpatient_cost_2011*'2011 population'!G73</f>
        <v>45198451.662497081</v>
      </c>
      <c r="H73" s="11">
        <f>'2011 inpatient weights'!H73*ave_inpatient_cost_2011*'2011 population'!H73</f>
        <v>42888522.13008365</v>
      </c>
      <c r="I73" s="11"/>
      <c r="J73" s="11">
        <f>'2011 inpatient weights'!J73*ave_inpatient_cost_2011*'2011 population'!J73</f>
        <v>46181809.513765603</v>
      </c>
      <c r="K73" s="11">
        <f>'2011 inpatient weights'!K73*ave_inpatient_cost_2011*'2011 population'!K73</f>
        <v>48258674.633820735</v>
      </c>
      <c r="L73" s="11">
        <f>'2011 inpatient weights'!L73*ave_inpatient_cost_2011*'2011 population'!L73</f>
        <v>52922160.648587078</v>
      </c>
      <c r="M73" s="11">
        <f>'2011 inpatient weights'!M73*ave_inpatient_cost_2011*'2011 population'!M73</f>
        <v>52857828.580613963</v>
      </c>
      <c r="N73" s="11">
        <f>'2011 inpatient weights'!N73*ave_inpatient_cost_2011*'2011 population'!N73</f>
        <v>48740367.821323432</v>
      </c>
    </row>
    <row r="74" spans="2:14" x14ac:dyDescent="0.25">
      <c r="B74">
        <v>70</v>
      </c>
      <c r="D74" s="11">
        <f>'2011 inpatient weights'!D74*ave_inpatient_cost_2011*'2011 population'!D74</f>
        <v>38611807.425467521</v>
      </c>
      <c r="E74" s="11">
        <f>'2011 inpatient weights'!E74*ave_inpatient_cost_2011*'2011 population'!E74</f>
        <v>41233737.856529877</v>
      </c>
      <c r="F74" s="11">
        <f>'2011 inpatient weights'!F74*ave_inpatient_cost_2011*'2011 population'!F74</f>
        <v>43457073.450886317</v>
      </c>
      <c r="G74" s="11">
        <f>'2011 inpatient weights'!G74*ave_inpatient_cost_2011*'2011 population'!G74</f>
        <v>43594282.355690606</v>
      </c>
      <c r="H74" s="11">
        <f>'2011 inpatient weights'!H74*ave_inpatient_cost_2011*'2011 population'!H74</f>
        <v>38115567.711035408</v>
      </c>
      <c r="I74" s="11"/>
      <c r="J74" s="11">
        <f>'2011 inpatient weights'!J74*ave_inpatient_cost_2011*'2011 population'!J74</f>
        <v>44290887.321439996</v>
      </c>
      <c r="K74" s="11">
        <f>'2011 inpatient weights'!K74*ave_inpatient_cost_2011*'2011 population'!K74</f>
        <v>45048030.890397668</v>
      </c>
      <c r="L74" s="11">
        <f>'2011 inpatient weights'!L74*ave_inpatient_cost_2011*'2011 population'!L74</f>
        <v>48733217.708629668</v>
      </c>
      <c r="M74" s="11">
        <f>'2011 inpatient weights'!M74*ave_inpatient_cost_2011*'2011 population'!M74</f>
        <v>49524452.989650607</v>
      </c>
      <c r="N74" s="11">
        <f>'2011 inpatient weights'!N74*ave_inpatient_cost_2011*'2011 population'!N74</f>
        <v>43579143.231463172</v>
      </c>
    </row>
    <row r="75" spans="2:14" x14ac:dyDescent="0.25">
      <c r="B75">
        <v>71</v>
      </c>
      <c r="D75" s="11">
        <f>'2011 inpatient weights'!D75*ave_inpatient_cost_2011*'2011 population'!D75</f>
        <v>41561733.619376704</v>
      </c>
      <c r="E75" s="11">
        <f>'2011 inpatient weights'!E75*ave_inpatient_cost_2011*'2011 population'!E75</f>
        <v>42044079.400707021</v>
      </c>
      <c r="F75" s="11">
        <f>'2011 inpatient weights'!F75*ave_inpatient_cost_2011*'2011 population'!F75</f>
        <v>43693805.019527011</v>
      </c>
      <c r="G75" s="11">
        <f>'2011 inpatient weights'!G75*ave_inpatient_cost_2011*'2011 population'!G75</f>
        <v>41653036.758698575</v>
      </c>
      <c r="H75" s="11">
        <f>'2011 inpatient weights'!H75*ave_inpatient_cost_2011*'2011 population'!H75</f>
        <v>37774377.974595144</v>
      </c>
      <c r="I75" s="11"/>
      <c r="J75" s="11">
        <f>'2011 inpatient weights'!J75*ave_inpatient_cost_2011*'2011 population'!J75</f>
        <v>45231061.355029382</v>
      </c>
      <c r="K75" s="11">
        <f>'2011 inpatient weights'!K75*ave_inpatient_cost_2011*'2011 population'!K75</f>
        <v>45371793.213931561</v>
      </c>
      <c r="L75" s="11">
        <f>'2011 inpatient weights'!L75*ave_inpatient_cost_2011*'2011 population'!L75</f>
        <v>48870999.211888924</v>
      </c>
      <c r="M75" s="11">
        <f>'2011 inpatient weights'!M75*ave_inpatient_cost_2011*'2011 population'!M75</f>
        <v>49163110.734788559</v>
      </c>
      <c r="N75" s="11">
        <f>'2011 inpatient weights'!N75*ave_inpatient_cost_2011*'2011 population'!N75</f>
        <v>43209763.546815902</v>
      </c>
    </row>
    <row r="76" spans="2:14" x14ac:dyDescent="0.25">
      <c r="B76">
        <v>72</v>
      </c>
      <c r="D76" s="11">
        <f>'2011 inpatient weights'!D76*ave_inpatient_cost_2011*'2011 population'!D76</f>
        <v>44751432.258648865</v>
      </c>
      <c r="E76" s="11">
        <f>'2011 inpatient weights'!E76*ave_inpatient_cost_2011*'2011 population'!E76</f>
        <v>44226163.697170399</v>
      </c>
      <c r="F76" s="11">
        <f>'2011 inpatient weights'!F76*ave_inpatient_cost_2011*'2011 population'!F76</f>
        <v>49243419.77325809</v>
      </c>
      <c r="G76" s="11">
        <f>'2011 inpatient weights'!G76*ave_inpatient_cost_2011*'2011 population'!G76</f>
        <v>46550573.444559544</v>
      </c>
      <c r="H76" s="11">
        <f>'2011 inpatient weights'!H76*ave_inpatient_cost_2011*'2011 population'!H76</f>
        <v>41719102.410597622</v>
      </c>
      <c r="I76" s="11"/>
      <c r="J76" s="11">
        <f>'2011 inpatient weights'!J76*ave_inpatient_cost_2011*'2011 population'!J76</f>
        <v>48455897.961630084</v>
      </c>
      <c r="K76" s="11">
        <f>'2011 inpatient weights'!K76*ave_inpatient_cost_2011*'2011 population'!K76</f>
        <v>49869449.874274693</v>
      </c>
      <c r="L76" s="11">
        <f>'2011 inpatient weights'!L76*ave_inpatient_cost_2011*'2011 population'!L76</f>
        <v>53324232.126280509</v>
      </c>
      <c r="M76" s="11">
        <f>'2011 inpatient weights'!M76*ave_inpatient_cost_2011*'2011 population'!M76</f>
        <v>53070319.44627472</v>
      </c>
      <c r="N76" s="11">
        <f>'2011 inpatient weights'!N76*ave_inpatient_cost_2011*'2011 population'!N76</f>
        <v>47044548.026867509</v>
      </c>
    </row>
    <row r="77" spans="2:14" x14ac:dyDescent="0.25">
      <c r="B77">
        <v>73</v>
      </c>
      <c r="D77" s="11">
        <f>'2011 inpatient weights'!D77*ave_inpatient_cost_2011*'2011 population'!D77</f>
        <v>45263459.480853096</v>
      </c>
      <c r="E77" s="11">
        <f>'2011 inpatient weights'!E77*ave_inpatient_cost_2011*'2011 population'!E77</f>
        <v>46252821.195334949</v>
      </c>
      <c r="F77" s="11">
        <f>'2011 inpatient weights'!F77*ave_inpatient_cost_2011*'2011 population'!F77</f>
        <v>47695554.577776253</v>
      </c>
      <c r="G77" s="11">
        <f>'2011 inpatient weights'!G77*ave_inpatient_cost_2011*'2011 population'!G77</f>
        <v>48793636.31877923</v>
      </c>
      <c r="H77" s="11">
        <f>'2011 inpatient weights'!H77*ave_inpatient_cost_2011*'2011 population'!H77</f>
        <v>45134518.518815041</v>
      </c>
      <c r="I77" s="11"/>
      <c r="J77" s="11">
        <f>'2011 inpatient weights'!J77*ave_inpatient_cost_2011*'2011 population'!J77</f>
        <v>49373165.951873794</v>
      </c>
      <c r="K77" s="11">
        <f>'2011 inpatient weights'!K77*ave_inpatient_cost_2011*'2011 population'!K77</f>
        <v>49593527.941150859</v>
      </c>
      <c r="L77" s="11">
        <f>'2011 inpatient weights'!L77*ave_inpatient_cost_2011*'2011 population'!L77</f>
        <v>55966696.106354244</v>
      </c>
      <c r="M77" s="11">
        <f>'2011 inpatient weights'!M77*ave_inpatient_cost_2011*'2011 population'!M77</f>
        <v>57711497.277847238</v>
      </c>
      <c r="N77" s="11">
        <f>'2011 inpatient weights'!N77*ave_inpatient_cost_2011*'2011 population'!N77</f>
        <v>50828694.383616813</v>
      </c>
    </row>
    <row r="78" spans="2:14" x14ac:dyDescent="0.25">
      <c r="B78">
        <v>74</v>
      </c>
      <c r="D78" s="11">
        <f>'2011 inpatient weights'!D78*ave_inpatient_cost_2011*'2011 population'!D78</f>
        <v>48283224.792583369</v>
      </c>
      <c r="E78" s="11">
        <f>'2011 inpatient weights'!E78*ave_inpatient_cost_2011*'2011 population'!E78</f>
        <v>47386354.569731995</v>
      </c>
      <c r="F78" s="11">
        <f>'2011 inpatient weights'!F78*ave_inpatient_cost_2011*'2011 population'!F78</f>
        <v>49401319.060106449</v>
      </c>
      <c r="G78" s="11">
        <f>'2011 inpatient weights'!G78*ave_inpatient_cost_2011*'2011 population'!G78</f>
        <v>49892360.12790291</v>
      </c>
      <c r="H78" s="11">
        <f>'2011 inpatient weights'!H78*ave_inpatient_cost_2011*'2011 population'!H78</f>
        <v>45474727.259372666</v>
      </c>
      <c r="I78" s="11"/>
      <c r="J78" s="11">
        <f>'2011 inpatient weights'!J78*ave_inpatient_cost_2011*'2011 population'!J78</f>
        <v>50095319.965970039</v>
      </c>
      <c r="K78" s="11">
        <f>'2011 inpatient weights'!K78*ave_inpatient_cost_2011*'2011 population'!K78</f>
        <v>50937797.545869455</v>
      </c>
      <c r="L78" s="11">
        <f>'2011 inpatient weights'!L78*ave_inpatient_cost_2011*'2011 population'!L78</f>
        <v>55497374.834736206</v>
      </c>
      <c r="M78" s="11">
        <f>'2011 inpatient weights'!M78*ave_inpatient_cost_2011*'2011 population'!M78</f>
        <v>58014521.853655875</v>
      </c>
      <c r="N78" s="11">
        <f>'2011 inpatient weights'!N78*ave_inpatient_cost_2011*'2011 population'!N78</f>
        <v>52603050.687501378</v>
      </c>
    </row>
    <row r="79" spans="2:14" x14ac:dyDescent="0.25">
      <c r="B79">
        <v>75</v>
      </c>
      <c r="D79" s="11">
        <f>'2011 inpatient weights'!D79*ave_inpatient_cost_2011*'2011 population'!D79</f>
        <v>48635497.04581365</v>
      </c>
      <c r="E79" s="11">
        <f>'2011 inpatient weights'!E79*ave_inpatient_cost_2011*'2011 population'!E79</f>
        <v>47503193.073981762</v>
      </c>
      <c r="F79" s="11">
        <f>'2011 inpatient weights'!F79*ave_inpatient_cost_2011*'2011 population'!F79</f>
        <v>50745816.020094268</v>
      </c>
      <c r="G79" s="11">
        <f>'2011 inpatient weights'!G79*ave_inpatient_cost_2011*'2011 population'!G79</f>
        <v>49535122.898730248</v>
      </c>
      <c r="H79" s="11">
        <f>'2011 inpatient weights'!H79*ave_inpatient_cost_2011*'2011 population'!H79</f>
        <v>46474279.96327053</v>
      </c>
      <c r="I79" s="11"/>
      <c r="J79" s="11">
        <f>'2011 inpatient weights'!J79*ave_inpatient_cost_2011*'2011 population'!J79</f>
        <v>51219523.35377527</v>
      </c>
      <c r="K79" s="11">
        <f>'2011 inpatient weights'!K79*ave_inpatient_cost_2011*'2011 population'!K79</f>
        <v>51740220.600749299</v>
      </c>
      <c r="L79" s="11">
        <f>'2011 inpatient weights'!L79*ave_inpatient_cost_2011*'2011 population'!L79</f>
        <v>55374676.669457816</v>
      </c>
      <c r="M79" s="11">
        <f>'2011 inpatient weights'!M79*ave_inpatient_cost_2011*'2011 population'!M79</f>
        <v>56616141.694929957</v>
      </c>
      <c r="N79" s="11">
        <f>'2011 inpatient weights'!N79*ave_inpatient_cost_2011*'2011 population'!N79</f>
        <v>52388464.153597824</v>
      </c>
    </row>
    <row r="80" spans="2:14" x14ac:dyDescent="0.25">
      <c r="B80">
        <v>76</v>
      </c>
      <c r="D80" s="11">
        <f>'2011 inpatient weights'!D80*ave_inpatient_cost_2011*'2011 population'!D80</f>
        <v>47074379.985350192</v>
      </c>
      <c r="E80" s="11">
        <f>'2011 inpatient weights'!E80*ave_inpatient_cost_2011*'2011 population'!E80</f>
        <v>48961805.537845269</v>
      </c>
      <c r="F80" s="11">
        <f>'2011 inpatient weights'!F80*ave_inpatient_cost_2011*'2011 population'!F80</f>
        <v>52498909.343479477</v>
      </c>
      <c r="G80" s="11">
        <f>'2011 inpatient weights'!G80*ave_inpatient_cost_2011*'2011 population'!G80</f>
        <v>50559789.9392801</v>
      </c>
      <c r="H80" s="11">
        <f>'2011 inpatient weights'!H80*ave_inpatient_cost_2011*'2011 population'!H80</f>
        <v>46671106.471929699</v>
      </c>
      <c r="I80" s="11"/>
      <c r="J80" s="11">
        <f>'2011 inpatient weights'!J80*ave_inpatient_cost_2011*'2011 population'!J80</f>
        <v>49239863.136898391</v>
      </c>
      <c r="K80" s="11">
        <f>'2011 inpatient weights'!K80*ave_inpatient_cost_2011*'2011 population'!K80</f>
        <v>51623345.256525286</v>
      </c>
      <c r="L80" s="11">
        <f>'2011 inpatient weights'!L80*ave_inpatient_cost_2011*'2011 population'!L80</f>
        <v>54356315.579909019</v>
      </c>
      <c r="M80" s="11">
        <f>'2011 inpatient weights'!M80*ave_inpatient_cost_2011*'2011 population'!M80</f>
        <v>55429789.270761669</v>
      </c>
      <c r="N80" s="11">
        <f>'2011 inpatient weights'!N80*ave_inpatient_cost_2011*'2011 population'!N80</f>
        <v>51929804.370493934</v>
      </c>
    </row>
    <row r="81" spans="2:14" x14ac:dyDescent="0.25">
      <c r="B81">
        <v>77</v>
      </c>
      <c r="D81" s="11">
        <f>'2011 inpatient weights'!D81*ave_inpatient_cost_2011*'2011 population'!D81</f>
        <v>48886709.88200096</v>
      </c>
      <c r="E81" s="11">
        <f>'2011 inpatient weights'!E81*ave_inpatient_cost_2011*'2011 population'!E81</f>
        <v>48927164.38388215</v>
      </c>
      <c r="F81" s="11">
        <f>'2011 inpatient weights'!F81*ave_inpatient_cost_2011*'2011 population'!F81</f>
        <v>53731536.985442132</v>
      </c>
      <c r="G81" s="11">
        <f>'2011 inpatient weights'!G81*ave_inpatient_cost_2011*'2011 population'!G81</f>
        <v>51347586.471858181</v>
      </c>
      <c r="H81" s="11">
        <f>'2011 inpatient weights'!H81*ave_inpatient_cost_2011*'2011 population'!H81</f>
        <v>46281294.285057403</v>
      </c>
      <c r="I81" s="11"/>
      <c r="J81" s="11">
        <f>'2011 inpatient weights'!J81*ave_inpatient_cost_2011*'2011 population'!J81</f>
        <v>47601675.797976851</v>
      </c>
      <c r="K81" s="11">
        <f>'2011 inpatient weights'!K81*ave_inpatient_cost_2011*'2011 population'!K81</f>
        <v>51734178.844991468</v>
      </c>
      <c r="L81" s="11">
        <f>'2011 inpatient weights'!L81*ave_inpatient_cost_2011*'2011 population'!L81</f>
        <v>56539178.778682493</v>
      </c>
      <c r="M81" s="11">
        <f>'2011 inpatient weights'!M81*ave_inpatient_cost_2011*'2011 population'!M81</f>
        <v>56512737.150390565</v>
      </c>
      <c r="N81" s="11">
        <f>'2011 inpatient weights'!N81*ave_inpatient_cost_2011*'2011 population'!N81</f>
        <v>53971438.896999605</v>
      </c>
    </row>
    <row r="82" spans="2:14" x14ac:dyDescent="0.25">
      <c r="B82">
        <v>78</v>
      </c>
      <c r="D82" s="11">
        <f>'2011 inpatient weights'!D82*ave_inpatient_cost_2011*'2011 population'!D82</f>
        <v>46575015.188541077</v>
      </c>
      <c r="E82" s="11">
        <f>'2011 inpatient weights'!E82*ave_inpatient_cost_2011*'2011 population'!E82</f>
        <v>49699480.759329535</v>
      </c>
      <c r="F82" s="11">
        <f>'2011 inpatient weights'!F82*ave_inpatient_cost_2011*'2011 population'!F82</f>
        <v>52538692.305260755</v>
      </c>
      <c r="G82" s="11">
        <f>'2011 inpatient weights'!G82*ave_inpatient_cost_2011*'2011 population'!G82</f>
        <v>52005668.402941816</v>
      </c>
      <c r="H82" s="11">
        <f>'2011 inpatient weights'!H82*ave_inpatient_cost_2011*'2011 population'!H82</f>
        <v>47017013.830200247</v>
      </c>
      <c r="I82" s="11"/>
      <c r="J82" s="11">
        <f>'2011 inpatient weights'!J82*ave_inpatient_cost_2011*'2011 population'!J82</f>
        <v>46357924.588967085</v>
      </c>
      <c r="K82" s="11">
        <f>'2011 inpatient weights'!K82*ave_inpatient_cost_2011*'2011 population'!K82</f>
        <v>49293840.014428101</v>
      </c>
      <c r="L82" s="11">
        <f>'2011 inpatient weights'!L82*ave_inpatient_cost_2011*'2011 population'!L82</f>
        <v>53778524.793593422</v>
      </c>
      <c r="M82" s="11">
        <f>'2011 inpatient weights'!M82*ave_inpatient_cost_2011*'2011 population'!M82</f>
        <v>55042222.217169903</v>
      </c>
      <c r="N82" s="11">
        <f>'2011 inpatient weights'!N82*ave_inpatient_cost_2011*'2011 population'!N82</f>
        <v>51058082.166556798</v>
      </c>
    </row>
    <row r="83" spans="2:14" x14ac:dyDescent="0.25">
      <c r="B83">
        <v>79</v>
      </c>
      <c r="D83" s="11">
        <f>'2011 inpatient weights'!D83*ave_inpatient_cost_2011*'2011 population'!D83</f>
        <v>47096701.851963088</v>
      </c>
      <c r="E83" s="11">
        <f>'2011 inpatient weights'!E83*ave_inpatient_cost_2011*'2011 population'!E83</f>
        <v>50993243.812081635</v>
      </c>
      <c r="F83" s="11">
        <f>'2011 inpatient weights'!F83*ave_inpatient_cost_2011*'2011 population'!F83</f>
        <v>55559329.145521842</v>
      </c>
      <c r="G83" s="11">
        <f>'2011 inpatient weights'!G83*ave_inpatient_cost_2011*'2011 population'!G83</f>
        <v>53032933.187953405</v>
      </c>
      <c r="H83" s="11">
        <f>'2011 inpatient weights'!H83*ave_inpatient_cost_2011*'2011 population'!H83</f>
        <v>49655534.880471043</v>
      </c>
      <c r="I83" s="11"/>
      <c r="J83" s="11">
        <f>'2011 inpatient weights'!J83*ave_inpatient_cost_2011*'2011 population'!J83</f>
        <v>45104706.559175432</v>
      </c>
      <c r="K83" s="11">
        <f>'2011 inpatient weights'!K83*ave_inpatient_cost_2011*'2011 population'!K83</f>
        <v>47993312.089854136</v>
      </c>
      <c r="L83" s="11">
        <f>'2011 inpatient weights'!L83*ave_inpatient_cost_2011*'2011 population'!L83</f>
        <v>55315677.977168314</v>
      </c>
      <c r="M83" s="11">
        <f>'2011 inpatient weights'!M83*ave_inpatient_cost_2011*'2011 population'!M83</f>
        <v>54183326.639655322</v>
      </c>
      <c r="N83" s="11">
        <f>'2011 inpatient weights'!N83*ave_inpatient_cost_2011*'2011 population'!N83</f>
        <v>52454691.901382737</v>
      </c>
    </row>
    <row r="84" spans="2:14" x14ac:dyDescent="0.25">
      <c r="B84">
        <v>80</v>
      </c>
      <c r="D84" s="11">
        <f>'2011 inpatient weights'!D84*ave_inpatient_cost_2011*'2011 population'!D84</f>
        <v>48466034.217370242</v>
      </c>
      <c r="E84" s="11">
        <f>'2011 inpatient weights'!E84*ave_inpatient_cost_2011*'2011 population'!E84</f>
        <v>51342843.588331297</v>
      </c>
      <c r="F84" s="11">
        <f>'2011 inpatient weights'!F84*ave_inpatient_cost_2011*'2011 population'!F84</f>
        <v>55445374.68496158</v>
      </c>
      <c r="G84" s="11">
        <f>'2011 inpatient weights'!G84*ave_inpatient_cost_2011*'2011 population'!G84</f>
        <v>55920510.357068434</v>
      </c>
      <c r="H84" s="11">
        <f>'2011 inpatient weights'!H84*ave_inpatient_cost_2011*'2011 population'!H84</f>
        <v>49941567.807638489</v>
      </c>
      <c r="I84" s="11"/>
      <c r="J84" s="11">
        <f>'2011 inpatient weights'!J84*ave_inpatient_cost_2011*'2011 population'!J84</f>
        <v>44466713.992272444</v>
      </c>
      <c r="K84" s="11">
        <f>'2011 inpatient weights'!K84*ave_inpatient_cost_2011*'2011 population'!K84</f>
        <v>49518768.055356279</v>
      </c>
      <c r="L84" s="11">
        <f>'2011 inpatient weights'!L84*ave_inpatient_cost_2011*'2011 population'!L84</f>
        <v>53007937.791789003</v>
      </c>
      <c r="M84" s="11">
        <f>'2011 inpatient weights'!M84*ave_inpatient_cost_2011*'2011 population'!M84</f>
        <v>53065949.172771953</v>
      </c>
      <c r="N84" s="11">
        <f>'2011 inpatient weights'!N84*ave_inpatient_cost_2011*'2011 population'!N84</f>
        <v>50988108.31968759</v>
      </c>
    </row>
    <row r="85" spans="2:14" x14ac:dyDescent="0.25">
      <c r="B85">
        <v>81</v>
      </c>
      <c r="D85" s="11">
        <f>'2011 inpatient weights'!D85*ave_inpatient_cost_2011*'2011 population'!D85</f>
        <v>51555326.033426583</v>
      </c>
      <c r="E85" s="11">
        <f>'2011 inpatient weights'!E85*ave_inpatient_cost_2011*'2011 population'!E85</f>
        <v>53683399.770098113</v>
      </c>
      <c r="F85" s="11">
        <f>'2011 inpatient weights'!F85*ave_inpatient_cost_2011*'2011 population'!F85</f>
        <v>55824035.937948816</v>
      </c>
      <c r="G85" s="11">
        <f>'2011 inpatient weights'!G85*ave_inpatient_cost_2011*'2011 population'!G85</f>
        <v>54595211.23388724</v>
      </c>
      <c r="H85" s="11">
        <f>'2011 inpatient weights'!H85*ave_inpatient_cost_2011*'2011 population'!H85</f>
        <v>50612458.471442699</v>
      </c>
      <c r="I85" s="11"/>
      <c r="J85" s="11">
        <f>'2011 inpatient weights'!J85*ave_inpatient_cost_2011*'2011 population'!J85</f>
        <v>42194329.656354591</v>
      </c>
      <c r="K85" s="11">
        <f>'2011 inpatient weights'!K85*ave_inpatient_cost_2011*'2011 population'!K85</f>
        <v>45701352.044252343</v>
      </c>
      <c r="L85" s="11">
        <f>'2011 inpatient weights'!L85*ave_inpatient_cost_2011*'2011 population'!L85</f>
        <v>52421988.530059129</v>
      </c>
      <c r="M85" s="11">
        <f>'2011 inpatient weights'!M85*ave_inpatient_cost_2011*'2011 population'!M85</f>
        <v>52586841.098882481</v>
      </c>
      <c r="N85" s="11">
        <f>'2011 inpatient weights'!N85*ave_inpatient_cost_2011*'2011 population'!N85</f>
        <v>49565544.296799101</v>
      </c>
    </row>
    <row r="86" spans="2:14" x14ac:dyDescent="0.25">
      <c r="B86">
        <v>82</v>
      </c>
      <c r="D86" s="11">
        <f>'2011 inpatient weights'!D86*ave_inpatient_cost_2011*'2011 population'!D86</f>
        <v>50056463.266395457</v>
      </c>
      <c r="E86" s="11">
        <f>'2011 inpatient weights'!E86*ave_inpatient_cost_2011*'2011 population'!E86</f>
        <v>53853335.202781036</v>
      </c>
      <c r="F86" s="11">
        <f>'2011 inpatient weights'!F86*ave_inpatient_cost_2011*'2011 population'!F86</f>
        <v>57088015.450470187</v>
      </c>
      <c r="G86" s="11">
        <f>'2011 inpatient weights'!G86*ave_inpatient_cost_2011*'2011 population'!G86</f>
        <v>56297662.223687157</v>
      </c>
      <c r="H86" s="11">
        <f>'2011 inpatient weights'!H86*ave_inpatient_cost_2011*'2011 population'!H86</f>
        <v>51620470.685972266</v>
      </c>
      <c r="I86" s="11"/>
      <c r="J86" s="11">
        <f>'2011 inpatient weights'!J86*ave_inpatient_cost_2011*'2011 population'!J86</f>
        <v>39083489.613142088</v>
      </c>
      <c r="K86" s="11">
        <f>'2011 inpatient weights'!K86*ave_inpatient_cost_2011*'2011 population'!K86</f>
        <v>42735306.782803677</v>
      </c>
      <c r="L86" s="11">
        <f>'2011 inpatient weights'!L86*ave_inpatient_cost_2011*'2011 population'!L86</f>
        <v>48748787.334269121</v>
      </c>
      <c r="M86" s="11">
        <f>'2011 inpatient weights'!M86*ave_inpatient_cost_2011*'2011 population'!M86</f>
        <v>49500924.877027541</v>
      </c>
      <c r="N86" s="11">
        <f>'2011 inpatient weights'!N86*ave_inpatient_cost_2011*'2011 population'!N86</f>
        <v>47170208.126066513</v>
      </c>
    </row>
    <row r="87" spans="2:14" x14ac:dyDescent="0.25">
      <c r="B87">
        <v>83</v>
      </c>
      <c r="D87" s="11">
        <f>'2011 inpatient weights'!D87*ave_inpatient_cost_2011*'2011 population'!D87</f>
        <v>47314750.290864684</v>
      </c>
      <c r="E87" s="11">
        <f>'2011 inpatient weights'!E87*ave_inpatient_cost_2011*'2011 population'!E87</f>
        <v>53528368.738378704</v>
      </c>
      <c r="F87" s="11">
        <f>'2011 inpatient weights'!F87*ave_inpatient_cost_2011*'2011 population'!F87</f>
        <v>56907043.814107351</v>
      </c>
      <c r="G87" s="11">
        <f>'2011 inpatient weights'!G87*ave_inpatient_cost_2011*'2011 population'!G87</f>
        <v>53765020.311646812</v>
      </c>
      <c r="H87" s="11">
        <f>'2011 inpatient weights'!H87*ave_inpatient_cost_2011*'2011 population'!H87</f>
        <v>49533526.148994081</v>
      </c>
      <c r="I87" s="11"/>
      <c r="J87" s="11">
        <f>'2011 inpatient weights'!J87*ave_inpatient_cost_2011*'2011 population'!J87</f>
        <v>35884486.248974606</v>
      </c>
      <c r="K87" s="11">
        <f>'2011 inpatient weights'!K87*ave_inpatient_cost_2011*'2011 population'!K87</f>
        <v>42499215.177142181</v>
      </c>
      <c r="L87" s="11">
        <f>'2011 inpatient weights'!L87*ave_inpatient_cost_2011*'2011 population'!L87</f>
        <v>48052178.158236817</v>
      </c>
      <c r="M87" s="11">
        <f>'2011 inpatient weights'!M87*ave_inpatient_cost_2011*'2011 population'!M87</f>
        <v>48283856.33499708</v>
      </c>
      <c r="N87" s="11">
        <f>'2011 inpatient weights'!N87*ave_inpatient_cost_2011*'2011 population'!N87</f>
        <v>45980245.384432867</v>
      </c>
    </row>
    <row r="88" spans="2:14" x14ac:dyDescent="0.25">
      <c r="B88">
        <v>84</v>
      </c>
      <c r="D88" s="11">
        <f>'2011 inpatient weights'!D88*ave_inpatient_cost_2011*'2011 population'!D88</f>
        <v>46366731.447926238</v>
      </c>
      <c r="E88" s="11">
        <f>'2011 inpatient weights'!E88*ave_inpatient_cost_2011*'2011 population'!E88</f>
        <v>51753137.748251207</v>
      </c>
      <c r="F88" s="11">
        <f>'2011 inpatient weights'!F88*ave_inpatient_cost_2011*'2011 population'!F88</f>
        <v>55054120.476244435</v>
      </c>
      <c r="G88" s="11">
        <f>'2011 inpatient weights'!G88*ave_inpatient_cost_2011*'2011 population'!G88</f>
        <v>54094519.145438433</v>
      </c>
      <c r="H88" s="11">
        <f>'2011 inpatient weights'!H88*ave_inpatient_cost_2011*'2011 population'!H88</f>
        <v>48901722.697745733</v>
      </c>
      <c r="I88" s="11"/>
      <c r="J88" s="11">
        <f>'2011 inpatient weights'!J88*ave_inpatient_cost_2011*'2011 population'!J88</f>
        <v>34447903.037072189</v>
      </c>
      <c r="K88" s="11">
        <f>'2011 inpatient weights'!K88*ave_inpatient_cost_2011*'2011 population'!K88</f>
        <v>38805284.654192597</v>
      </c>
      <c r="L88" s="11">
        <f>'2011 inpatient weights'!L88*ave_inpatient_cost_2011*'2011 population'!L88</f>
        <v>43536687.792700864</v>
      </c>
      <c r="M88" s="11">
        <f>'2011 inpatient weights'!M88*ave_inpatient_cost_2011*'2011 population'!M88</f>
        <v>45970688.04257188</v>
      </c>
      <c r="N88" s="11">
        <f>'2011 inpatient weights'!N88*ave_inpatient_cost_2011*'2011 population'!N88</f>
        <v>42090783.014772184</v>
      </c>
    </row>
    <row r="89" spans="2:14" x14ac:dyDescent="0.25">
      <c r="B89" s="15" t="s">
        <v>21</v>
      </c>
      <c r="C89" s="5"/>
      <c r="D89" s="9">
        <f>'2011 inpatient weights'!D89*ave_inpatient_cost_2011*'2011 population'!D89</f>
        <v>363360171.81312358</v>
      </c>
      <c r="E89" s="9">
        <f>'2011 inpatient weights'!E89*ave_inpatient_cost_2011*'2011 population'!E89</f>
        <v>424957893.75319082</v>
      </c>
      <c r="F89" s="9">
        <f>'2011 inpatient weights'!F89*ave_inpatient_cost_2011*'2011 population'!F89</f>
        <v>464402662.46695286</v>
      </c>
      <c r="G89" s="9">
        <f>'2011 inpatient weights'!G89*ave_inpatient_cost_2011*'2011 population'!G89</f>
        <v>445638104.80669427</v>
      </c>
      <c r="H89" s="9">
        <f>'2011 inpatient weights'!H89*ave_inpatient_cost_2011*'2011 population'!H89</f>
        <v>405193918.11808217</v>
      </c>
      <c r="I89" s="9"/>
      <c r="J89" s="9">
        <f>'2011 inpatient weights'!J89*ave_inpatient_cost_2011*'2011 population'!J89</f>
        <v>198727043.97965622</v>
      </c>
      <c r="K89" s="9">
        <f>'2011 inpatient weights'!K89*ave_inpatient_cost_2011*'2011 population'!K89</f>
        <v>232541095.26291773</v>
      </c>
      <c r="L89" s="9">
        <f>'2011 inpatient weights'!L89*ave_inpatient_cost_2011*'2011 population'!L89</f>
        <v>271871008.51560956</v>
      </c>
      <c r="M89" s="9">
        <f>'2011 inpatient weights'!M89*ave_inpatient_cost_2011*'2011 population'!M89</f>
        <v>270244978.36815238</v>
      </c>
      <c r="N89" s="9">
        <f>'2011 inpatient weights'!N89*ave_inpatient_cost_2011*'2011 population'!N89</f>
        <v>257681878.80623206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ColWidth="9.85546875"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2">
        <v>60359</v>
      </c>
      <c r="E4" s="2">
        <v>50320</v>
      </c>
      <c r="F4" s="2">
        <v>43685</v>
      </c>
      <c r="G4" s="2">
        <v>42006</v>
      </c>
      <c r="H4" s="2">
        <v>39230</v>
      </c>
      <c r="I4" s="2"/>
      <c r="J4" s="2">
        <v>72488</v>
      </c>
      <c r="K4" s="2">
        <v>59824</v>
      </c>
      <c r="L4" s="2">
        <v>50946</v>
      </c>
      <c r="M4" s="2">
        <v>48129</v>
      </c>
      <c r="N4" s="2">
        <v>44557</v>
      </c>
    </row>
    <row r="5" spans="2:14" x14ac:dyDescent="0.25">
      <c r="B5">
        <v>1</v>
      </c>
      <c r="D5" s="2">
        <v>80516</v>
      </c>
      <c r="E5" s="2">
        <v>63670</v>
      </c>
      <c r="F5" s="2">
        <v>53017</v>
      </c>
      <c r="G5" s="2">
        <v>48583</v>
      </c>
      <c r="H5" s="2">
        <v>44841</v>
      </c>
      <c r="I5" s="2"/>
      <c r="J5" s="2">
        <v>103899</v>
      </c>
      <c r="K5" s="2">
        <v>83375</v>
      </c>
      <c r="L5" s="2">
        <v>69642</v>
      </c>
      <c r="M5" s="2">
        <v>60263</v>
      </c>
      <c r="N5" s="2">
        <v>56797</v>
      </c>
    </row>
    <row r="6" spans="2:14" x14ac:dyDescent="0.25">
      <c r="B6">
        <v>2</v>
      </c>
      <c r="D6" s="2">
        <v>70676</v>
      </c>
      <c r="E6" s="2">
        <v>54171</v>
      </c>
      <c r="F6" s="2">
        <v>45708</v>
      </c>
      <c r="G6" s="2">
        <v>40658</v>
      </c>
      <c r="H6" s="2">
        <v>38294</v>
      </c>
      <c r="I6" s="2"/>
      <c r="J6" s="2">
        <v>91752</v>
      </c>
      <c r="K6" s="2">
        <v>71645</v>
      </c>
      <c r="L6" s="2">
        <v>57938</v>
      </c>
      <c r="M6" s="2">
        <v>51532</v>
      </c>
      <c r="N6" s="2">
        <v>49372</v>
      </c>
    </row>
    <row r="7" spans="2:14" x14ac:dyDescent="0.25">
      <c r="B7">
        <v>3</v>
      </c>
      <c r="D7" s="2">
        <v>66211</v>
      </c>
      <c r="E7" s="2">
        <v>51993</v>
      </c>
      <c r="F7" s="2">
        <v>44295</v>
      </c>
      <c r="G7" s="2">
        <v>39412</v>
      </c>
      <c r="H7" s="2">
        <v>38792</v>
      </c>
      <c r="I7" s="2"/>
      <c r="J7" s="2">
        <v>88912</v>
      </c>
      <c r="K7" s="2">
        <v>69632</v>
      </c>
      <c r="L7" s="2">
        <v>58654</v>
      </c>
      <c r="M7" s="2">
        <v>52557</v>
      </c>
      <c r="N7" s="2">
        <v>51068</v>
      </c>
    </row>
    <row r="8" spans="2:14" x14ac:dyDescent="0.25">
      <c r="B8">
        <v>4</v>
      </c>
      <c r="D8" s="2">
        <v>67713</v>
      </c>
      <c r="E8" s="2">
        <v>53527</v>
      </c>
      <c r="F8" s="2">
        <v>46580</v>
      </c>
      <c r="G8" s="2">
        <v>42584</v>
      </c>
      <c r="H8" s="2">
        <v>41409</v>
      </c>
      <c r="I8" s="2"/>
      <c r="J8" s="2">
        <v>90776</v>
      </c>
      <c r="K8" s="2">
        <v>72037</v>
      </c>
      <c r="L8" s="2">
        <v>60682</v>
      </c>
      <c r="M8" s="2">
        <v>55640</v>
      </c>
      <c r="N8" s="2">
        <v>55546</v>
      </c>
    </row>
    <row r="9" spans="2:14" x14ac:dyDescent="0.25">
      <c r="B9">
        <v>5</v>
      </c>
      <c r="D9" s="2">
        <v>74514</v>
      </c>
      <c r="E9" s="2">
        <v>58580</v>
      </c>
      <c r="F9" s="2">
        <v>49999</v>
      </c>
      <c r="G9" s="2">
        <v>47698</v>
      </c>
      <c r="H9" s="2">
        <v>45706</v>
      </c>
      <c r="I9" s="2"/>
      <c r="J9" s="2">
        <v>95837</v>
      </c>
      <c r="K9" s="2">
        <v>74083</v>
      </c>
      <c r="L9" s="2">
        <v>63389</v>
      </c>
      <c r="M9" s="2">
        <v>59402</v>
      </c>
      <c r="N9" s="2">
        <v>57092</v>
      </c>
    </row>
    <row r="10" spans="2:14" x14ac:dyDescent="0.25">
      <c r="B10">
        <v>6</v>
      </c>
      <c r="D10" s="2">
        <v>72073</v>
      </c>
      <c r="E10" s="2">
        <v>55985</v>
      </c>
      <c r="F10" s="2">
        <v>48128</v>
      </c>
      <c r="G10" s="2">
        <v>45769</v>
      </c>
      <c r="H10" s="2">
        <v>45358</v>
      </c>
      <c r="I10" s="2"/>
      <c r="J10" s="2">
        <v>89821</v>
      </c>
      <c r="K10" s="2">
        <v>69767</v>
      </c>
      <c r="L10" s="2">
        <v>60206</v>
      </c>
      <c r="M10" s="2">
        <v>56893</v>
      </c>
      <c r="N10" s="2">
        <v>55984</v>
      </c>
    </row>
    <row r="11" spans="2:14" x14ac:dyDescent="0.25">
      <c r="B11">
        <v>7</v>
      </c>
      <c r="D11" s="2">
        <v>59584</v>
      </c>
      <c r="E11" s="2">
        <v>47669</v>
      </c>
      <c r="F11" s="2">
        <v>40685</v>
      </c>
      <c r="G11" s="2">
        <v>39079</v>
      </c>
      <c r="H11" s="2">
        <v>39170</v>
      </c>
      <c r="I11" s="2"/>
      <c r="J11" s="2">
        <v>76127</v>
      </c>
      <c r="K11" s="2">
        <v>60741</v>
      </c>
      <c r="L11" s="2">
        <v>51923</v>
      </c>
      <c r="M11" s="2">
        <v>48154</v>
      </c>
      <c r="N11" s="2">
        <v>48678</v>
      </c>
    </row>
    <row r="12" spans="2:14" x14ac:dyDescent="0.25">
      <c r="B12">
        <v>8</v>
      </c>
      <c r="D12" s="2">
        <v>51620</v>
      </c>
      <c r="E12" s="2">
        <v>40824</v>
      </c>
      <c r="F12" s="2">
        <v>36048</v>
      </c>
      <c r="G12" s="2">
        <v>34003</v>
      </c>
      <c r="H12" s="2">
        <v>35656</v>
      </c>
      <c r="I12" s="2"/>
      <c r="J12" s="2">
        <v>65214</v>
      </c>
      <c r="K12" s="2">
        <v>52222</v>
      </c>
      <c r="L12" s="2">
        <v>45049</v>
      </c>
      <c r="M12" s="2">
        <v>41346</v>
      </c>
      <c r="N12" s="2">
        <v>43370</v>
      </c>
    </row>
    <row r="13" spans="2:14" x14ac:dyDescent="0.25">
      <c r="B13">
        <v>9</v>
      </c>
      <c r="D13" s="2">
        <v>47202</v>
      </c>
      <c r="E13" s="2">
        <v>38332</v>
      </c>
      <c r="F13" s="2">
        <v>32578</v>
      </c>
      <c r="G13" s="2">
        <v>31242</v>
      </c>
      <c r="H13" s="2">
        <v>32905</v>
      </c>
      <c r="I13" s="2"/>
      <c r="J13" s="2">
        <v>59839</v>
      </c>
      <c r="K13" s="2">
        <v>45922</v>
      </c>
      <c r="L13" s="2">
        <v>40818</v>
      </c>
      <c r="M13" s="2">
        <v>38060</v>
      </c>
      <c r="N13" s="2">
        <v>40198</v>
      </c>
    </row>
    <row r="14" spans="2:14" x14ac:dyDescent="0.25">
      <c r="B14">
        <v>10</v>
      </c>
      <c r="D14" s="2">
        <v>46214</v>
      </c>
      <c r="E14" s="2">
        <v>37011</v>
      </c>
      <c r="F14" s="2">
        <v>34528</v>
      </c>
      <c r="G14" s="2">
        <v>32565</v>
      </c>
      <c r="H14" s="2">
        <v>33102</v>
      </c>
      <c r="I14" s="2"/>
      <c r="J14" s="2">
        <v>57179</v>
      </c>
      <c r="K14" s="2">
        <v>46024</v>
      </c>
      <c r="L14" s="2">
        <v>39715</v>
      </c>
      <c r="M14" s="2">
        <v>38015</v>
      </c>
      <c r="N14" s="2">
        <v>38948</v>
      </c>
    </row>
    <row r="15" spans="2:14" x14ac:dyDescent="0.25">
      <c r="B15">
        <v>11</v>
      </c>
      <c r="D15" s="2">
        <v>47842</v>
      </c>
      <c r="E15" s="2">
        <v>40172</v>
      </c>
      <c r="F15" s="2">
        <v>36456</v>
      </c>
      <c r="G15" s="2">
        <v>35205</v>
      </c>
      <c r="H15" s="2">
        <v>36962</v>
      </c>
      <c r="I15" s="2"/>
      <c r="J15" s="2">
        <v>57189</v>
      </c>
      <c r="K15" s="2">
        <v>47413</v>
      </c>
      <c r="L15" s="2">
        <v>42775</v>
      </c>
      <c r="M15" s="2">
        <v>40222</v>
      </c>
      <c r="N15" s="2">
        <v>42765</v>
      </c>
    </row>
    <row r="16" spans="2:14" x14ac:dyDescent="0.25">
      <c r="B16">
        <v>12</v>
      </c>
      <c r="D16" s="2">
        <v>50039</v>
      </c>
      <c r="E16" s="2">
        <v>44049</v>
      </c>
      <c r="F16" s="2">
        <v>40780</v>
      </c>
      <c r="G16" s="2">
        <v>40501</v>
      </c>
      <c r="H16" s="2">
        <v>41943</v>
      </c>
      <c r="I16" s="2"/>
      <c r="J16" s="2">
        <v>61077</v>
      </c>
      <c r="K16" s="2">
        <v>52037</v>
      </c>
      <c r="L16" s="2">
        <v>46973</v>
      </c>
      <c r="M16" s="2">
        <v>45606</v>
      </c>
      <c r="N16" s="2">
        <v>46623</v>
      </c>
    </row>
    <row r="17" spans="2:14" x14ac:dyDescent="0.25">
      <c r="B17">
        <v>13</v>
      </c>
      <c r="D17" s="2">
        <v>56041</v>
      </c>
      <c r="E17" s="2">
        <v>49145</v>
      </c>
      <c r="F17" s="2">
        <v>48189</v>
      </c>
      <c r="G17" s="2">
        <v>46913</v>
      </c>
      <c r="H17" s="2">
        <v>49199</v>
      </c>
      <c r="I17" s="2"/>
      <c r="J17" s="2">
        <v>67345</v>
      </c>
      <c r="K17" s="2">
        <v>58366</v>
      </c>
      <c r="L17" s="2">
        <v>52521</v>
      </c>
      <c r="M17" s="2">
        <v>52343</v>
      </c>
      <c r="N17" s="2">
        <v>53776</v>
      </c>
    </row>
    <row r="18" spans="2:14" x14ac:dyDescent="0.25">
      <c r="B18">
        <v>14</v>
      </c>
      <c r="D18" s="2">
        <v>61421</v>
      </c>
      <c r="E18" s="2">
        <v>57685</v>
      </c>
      <c r="F18" s="2">
        <v>55956</v>
      </c>
      <c r="G18" s="2">
        <v>53512</v>
      </c>
      <c r="H18" s="2">
        <v>56573</v>
      </c>
      <c r="I18" s="2"/>
      <c r="J18" s="2">
        <v>70246</v>
      </c>
      <c r="K18" s="2">
        <v>60933</v>
      </c>
      <c r="L18" s="2">
        <v>58152</v>
      </c>
      <c r="M18" s="2">
        <v>57105</v>
      </c>
      <c r="N18" s="2">
        <v>58630</v>
      </c>
    </row>
    <row r="19" spans="2:14" x14ac:dyDescent="0.25">
      <c r="B19">
        <v>15</v>
      </c>
      <c r="D19" s="2">
        <v>71965</v>
      </c>
      <c r="E19" s="2">
        <v>64659</v>
      </c>
      <c r="F19" s="2">
        <v>63453</v>
      </c>
      <c r="G19" s="2">
        <v>59380</v>
      </c>
      <c r="H19" s="2">
        <v>60735</v>
      </c>
      <c r="I19" s="2"/>
      <c r="J19" s="2">
        <v>72421</v>
      </c>
      <c r="K19" s="2">
        <v>63154</v>
      </c>
      <c r="L19" s="2">
        <v>60461</v>
      </c>
      <c r="M19" s="2">
        <v>59607</v>
      </c>
      <c r="N19" s="2">
        <v>62181</v>
      </c>
    </row>
    <row r="20" spans="2:14" x14ac:dyDescent="0.25">
      <c r="B20">
        <v>16</v>
      </c>
      <c r="D20" s="2">
        <v>78194</v>
      </c>
      <c r="E20" s="2">
        <v>68407</v>
      </c>
      <c r="F20" s="2">
        <v>63466</v>
      </c>
      <c r="G20" s="2">
        <v>63811</v>
      </c>
      <c r="H20" s="2">
        <v>62596</v>
      </c>
      <c r="I20" s="2"/>
      <c r="J20" s="2">
        <v>67388</v>
      </c>
      <c r="K20" s="2">
        <v>60478</v>
      </c>
      <c r="L20" s="2">
        <v>58033</v>
      </c>
      <c r="M20" s="2">
        <v>57925</v>
      </c>
      <c r="N20" s="2">
        <v>59793</v>
      </c>
    </row>
    <row r="21" spans="2:14" x14ac:dyDescent="0.25">
      <c r="B21">
        <v>17</v>
      </c>
      <c r="D21" s="2">
        <v>84826</v>
      </c>
      <c r="E21" s="2">
        <v>71685</v>
      </c>
      <c r="F21" s="2">
        <v>65048</v>
      </c>
      <c r="G21" s="2">
        <v>61704</v>
      </c>
      <c r="H21" s="2">
        <v>61683</v>
      </c>
      <c r="I21" s="2"/>
      <c r="J21" s="2">
        <v>58639</v>
      </c>
      <c r="K21" s="2">
        <v>54225</v>
      </c>
      <c r="L21" s="2">
        <v>53557</v>
      </c>
      <c r="M21" s="2">
        <v>52316</v>
      </c>
      <c r="N21" s="2">
        <v>54487</v>
      </c>
    </row>
    <row r="22" spans="2:14" x14ac:dyDescent="0.25">
      <c r="B22">
        <v>18</v>
      </c>
      <c r="D22" s="2">
        <v>100649</v>
      </c>
      <c r="E22" s="2">
        <v>79452</v>
      </c>
      <c r="F22" s="2">
        <v>68353</v>
      </c>
      <c r="G22" s="2">
        <v>61779</v>
      </c>
      <c r="H22" s="2">
        <v>59021</v>
      </c>
      <c r="I22" s="2"/>
      <c r="J22" s="2">
        <v>56668</v>
      </c>
      <c r="K22" s="2">
        <v>51202</v>
      </c>
      <c r="L22" s="2">
        <v>49879</v>
      </c>
      <c r="M22" s="2">
        <v>48362</v>
      </c>
      <c r="N22" s="2">
        <v>50845</v>
      </c>
    </row>
    <row r="23" spans="2:14" x14ac:dyDescent="0.25">
      <c r="B23">
        <v>19</v>
      </c>
      <c r="D23" s="2">
        <v>117736</v>
      </c>
      <c r="E23" s="2">
        <v>87481</v>
      </c>
      <c r="F23" s="2">
        <v>70602</v>
      </c>
      <c r="G23" s="2">
        <v>60634</v>
      </c>
      <c r="H23" s="2">
        <v>54149</v>
      </c>
      <c r="I23" s="2"/>
      <c r="J23" s="2">
        <v>54561</v>
      </c>
      <c r="K23" s="2">
        <v>48409</v>
      </c>
      <c r="L23" s="2">
        <v>45529</v>
      </c>
      <c r="M23" s="2">
        <v>43258</v>
      </c>
      <c r="N23" s="2">
        <v>42470</v>
      </c>
    </row>
    <row r="24" spans="2:14" x14ac:dyDescent="0.25">
      <c r="B24">
        <v>20</v>
      </c>
      <c r="D24" s="2">
        <v>138248</v>
      </c>
      <c r="E24" s="2">
        <v>103001</v>
      </c>
      <c r="F24" s="2">
        <v>79715</v>
      </c>
      <c r="G24" s="2">
        <v>63803</v>
      </c>
      <c r="H24" s="2">
        <v>55013</v>
      </c>
      <c r="I24" s="2"/>
      <c r="J24" s="2">
        <v>56709</v>
      </c>
      <c r="K24" s="2">
        <v>49263</v>
      </c>
      <c r="L24" s="2">
        <v>45140</v>
      </c>
      <c r="M24" s="2">
        <v>42160</v>
      </c>
      <c r="N24" s="2">
        <v>40261</v>
      </c>
    </row>
    <row r="25" spans="2:14" x14ac:dyDescent="0.25">
      <c r="B25">
        <v>21</v>
      </c>
      <c r="D25" s="2">
        <v>156780</v>
      </c>
      <c r="E25" s="2">
        <v>113152</v>
      </c>
      <c r="F25" s="2">
        <v>86887</v>
      </c>
      <c r="G25" s="2">
        <v>68461</v>
      </c>
      <c r="H25" s="2">
        <v>57080</v>
      </c>
      <c r="I25" s="2"/>
      <c r="J25" s="2">
        <v>58857</v>
      </c>
      <c r="K25" s="2">
        <v>52081</v>
      </c>
      <c r="L25" s="2">
        <v>46983</v>
      </c>
      <c r="M25" s="2">
        <v>41754</v>
      </c>
      <c r="N25" s="2">
        <v>38855</v>
      </c>
    </row>
    <row r="26" spans="2:14" x14ac:dyDescent="0.25">
      <c r="B26">
        <v>22</v>
      </c>
      <c r="D26" s="2">
        <v>174203</v>
      </c>
      <c r="E26" s="2">
        <v>125813</v>
      </c>
      <c r="F26" s="2">
        <v>94664</v>
      </c>
      <c r="G26" s="2">
        <v>72664</v>
      </c>
      <c r="H26" s="2">
        <v>60418</v>
      </c>
      <c r="I26" s="2"/>
      <c r="J26" s="2">
        <v>61474</v>
      </c>
      <c r="K26" s="2">
        <v>52252</v>
      </c>
      <c r="L26" s="2">
        <v>46084</v>
      </c>
      <c r="M26" s="2">
        <v>38780</v>
      </c>
      <c r="N26" s="2">
        <v>38408</v>
      </c>
    </row>
    <row r="27" spans="2:14" x14ac:dyDescent="0.25">
      <c r="B27">
        <v>23</v>
      </c>
      <c r="D27" s="2">
        <v>192484</v>
      </c>
      <c r="E27" s="2">
        <v>139428</v>
      </c>
      <c r="F27" s="2">
        <v>104036</v>
      </c>
      <c r="G27" s="2">
        <v>79005</v>
      </c>
      <c r="H27" s="2">
        <v>64262</v>
      </c>
      <c r="I27" s="2"/>
      <c r="J27" s="2">
        <v>62942</v>
      </c>
      <c r="K27" s="2">
        <v>53666</v>
      </c>
      <c r="L27" s="2">
        <v>48170</v>
      </c>
      <c r="M27" s="2">
        <v>40231</v>
      </c>
      <c r="N27" s="2">
        <v>37383</v>
      </c>
    </row>
    <row r="28" spans="2:14" x14ac:dyDescent="0.25">
      <c r="B28">
        <v>24</v>
      </c>
      <c r="D28" s="2">
        <v>214456</v>
      </c>
      <c r="E28" s="2">
        <v>152091</v>
      </c>
      <c r="F28" s="2">
        <v>110896</v>
      </c>
      <c r="G28" s="2">
        <v>84723</v>
      </c>
      <c r="H28" s="2">
        <v>67339</v>
      </c>
      <c r="I28" s="2"/>
      <c r="J28" s="2">
        <v>68315</v>
      </c>
      <c r="K28" s="2">
        <v>58267</v>
      </c>
      <c r="L28" s="2">
        <v>49118</v>
      </c>
      <c r="M28" s="2">
        <v>40437</v>
      </c>
      <c r="N28" s="2">
        <v>36777</v>
      </c>
    </row>
    <row r="29" spans="2:14" x14ac:dyDescent="0.25">
      <c r="B29">
        <v>25</v>
      </c>
      <c r="D29" s="2">
        <v>226396</v>
      </c>
      <c r="E29" s="2">
        <v>164338</v>
      </c>
      <c r="F29" s="2">
        <v>119132</v>
      </c>
      <c r="G29" s="2">
        <v>93182</v>
      </c>
      <c r="H29" s="2">
        <v>71887</v>
      </c>
      <c r="I29" s="2"/>
      <c r="J29" s="2">
        <v>71319</v>
      </c>
      <c r="K29" s="2">
        <v>58067</v>
      </c>
      <c r="L29" s="2">
        <v>48744</v>
      </c>
      <c r="M29" s="2">
        <v>38985</v>
      </c>
      <c r="N29" s="2">
        <v>35052</v>
      </c>
    </row>
    <row r="30" spans="2:14" x14ac:dyDescent="0.25">
      <c r="B30">
        <v>26</v>
      </c>
      <c r="D30" s="2">
        <v>236582</v>
      </c>
      <c r="E30" s="2">
        <v>179965</v>
      </c>
      <c r="F30" s="2">
        <v>132901</v>
      </c>
      <c r="G30" s="2">
        <v>98811</v>
      </c>
      <c r="H30" s="2">
        <v>78656</v>
      </c>
      <c r="I30" s="2"/>
      <c r="J30" s="2">
        <v>74052</v>
      </c>
      <c r="K30" s="2">
        <v>60695</v>
      </c>
      <c r="L30" s="2">
        <v>49274</v>
      </c>
      <c r="M30" s="2">
        <v>39826</v>
      </c>
      <c r="N30" s="2">
        <v>34604</v>
      </c>
    </row>
    <row r="31" spans="2:14" x14ac:dyDescent="0.25">
      <c r="B31">
        <v>27</v>
      </c>
      <c r="D31" s="2">
        <v>242297</v>
      </c>
      <c r="E31" s="2">
        <v>188276</v>
      </c>
      <c r="F31" s="2">
        <v>139513</v>
      </c>
      <c r="G31" s="2">
        <v>105039</v>
      </c>
      <c r="H31" s="2">
        <v>82791</v>
      </c>
      <c r="I31" s="2"/>
      <c r="J31" s="2">
        <v>77380</v>
      </c>
      <c r="K31" s="2">
        <v>63230</v>
      </c>
      <c r="L31" s="2">
        <v>50718</v>
      </c>
      <c r="M31" s="2">
        <v>39386</v>
      </c>
      <c r="N31" s="2">
        <v>34230</v>
      </c>
    </row>
    <row r="32" spans="2:14" x14ac:dyDescent="0.25">
      <c r="B32">
        <v>28</v>
      </c>
      <c r="D32" s="2">
        <v>240839</v>
      </c>
      <c r="E32" s="2">
        <v>193685</v>
      </c>
      <c r="F32" s="2">
        <v>145975</v>
      </c>
      <c r="G32" s="2">
        <v>114005</v>
      </c>
      <c r="H32" s="2">
        <v>91653</v>
      </c>
      <c r="I32" s="2"/>
      <c r="J32" s="2">
        <v>77982</v>
      </c>
      <c r="K32" s="2">
        <v>64511</v>
      </c>
      <c r="L32" s="2">
        <v>51644</v>
      </c>
      <c r="M32" s="2">
        <v>39966</v>
      </c>
      <c r="N32" s="2">
        <v>34247</v>
      </c>
    </row>
    <row r="33" spans="2:14" x14ac:dyDescent="0.25">
      <c r="B33">
        <v>29</v>
      </c>
      <c r="D33" s="2">
        <v>244084</v>
      </c>
      <c r="E33" s="2">
        <v>200085</v>
      </c>
      <c r="F33" s="2">
        <v>157109</v>
      </c>
      <c r="G33" s="2">
        <v>123029</v>
      </c>
      <c r="H33" s="2">
        <v>101880</v>
      </c>
      <c r="I33" s="2"/>
      <c r="J33" s="2">
        <v>80708</v>
      </c>
      <c r="K33" s="2">
        <v>67489</v>
      </c>
      <c r="L33" s="2">
        <v>53065</v>
      </c>
      <c r="M33" s="2">
        <v>40607</v>
      </c>
      <c r="N33" s="2">
        <v>33937</v>
      </c>
    </row>
    <row r="34" spans="2:14" x14ac:dyDescent="0.25">
      <c r="B34">
        <v>30</v>
      </c>
      <c r="D34" s="2">
        <v>239942</v>
      </c>
      <c r="E34" s="2">
        <v>202540</v>
      </c>
      <c r="F34" s="2">
        <v>165438</v>
      </c>
      <c r="G34" s="2">
        <v>132148</v>
      </c>
      <c r="H34" s="2">
        <v>110812</v>
      </c>
      <c r="I34" s="2"/>
      <c r="J34" s="2">
        <v>83082</v>
      </c>
      <c r="K34" s="2">
        <v>67459</v>
      </c>
      <c r="L34" s="2">
        <v>54189</v>
      </c>
      <c r="M34" s="2">
        <v>41250</v>
      </c>
      <c r="N34" s="2">
        <v>34317</v>
      </c>
    </row>
    <row r="35" spans="2:14" x14ac:dyDescent="0.25">
      <c r="B35">
        <v>31</v>
      </c>
      <c r="D35" s="2">
        <v>234750</v>
      </c>
      <c r="E35" s="2">
        <v>209285</v>
      </c>
      <c r="F35" s="2">
        <v>174603</v>
      </c>
      <c r="G35" s="2">
        <v>143525</v>
      </c>
      <c r="H35" s="2">
        <v>126625</v>
      </c>
      <c r="I35" s="2"/>
      <c r="J35" s="2">
        <v>86442</v>
      </c>
      <c r="K35" s="2">
        <v>71193</v>
      </c>
      <c r="L35" s="2">
        <v>58703</v>
      </c>
      <c r="M35" s="2">
        <v>43372</v>
      </c>
      <c r="N35" s="2">
        <v>36214</v>
      </c>
    </row>
    <row r="36" spans="2:14" x14ac:dyDescent="0.25">
      <c r="B36">
        <v>32</v>
      </c>
      <c r="D36" s="2">
        <v>227942</v>
      </c>
      <c r="E36" s="2">
        <v>201988</v>
      </c>
      <c r="F36" s="2">
        <v>173364</v>
      </c>
      <c r="G36" s="2">
        <v>147100</v>
      </c>
      <c r="H36" s="2">
        <v>133208</v>
      </c>
      <c r="I36" s="2"/>
      <c r="J36" s="2">
        <v>87469</v>
      </c>
      <c r="K36" s="2">
        <v>72891</v>
      </c>
      <c r="L36" s="2">
        <v>58853</v>
      </c>
      <c r="M36" s="2">
        <v>44720</v>
      </c>
      <c r="N36" s="2">
        <v>37491</v>
      </c>
    </row>
    <row r="37" spans="2:14" x14ac:dyDescent="0.25">
      <c r="B37">
        <v>33</v>
      </c>
      <c r="D37" s="2">
        <v>207722</v>
      </c>
      <c r="E37" s="2">
        <v>191126</v>
      </c>
      <c r="F37" s="2">
        <v>163088</v>
      </c>
      <c r="G37" s="2">
        <v>143201</v>
      </c>
      <c r="H37" s="2">
        <v>131485</v>
      </c>
      <c r="I37" s="2"/>
      <c r="J37" s="2">
        <v>84232</v>
      </c>
      <c r="K37" s="2">
        <v>71874</v>
      </c>
      <c r="L37" s="2">
        <v>58374</v>
      </c>
      <c r="M37" s="2">
        <v>44733</v>
      </c>
      <c r="N37" s="2">
        <v>37071</v>
      </c>
    </row>
    <row r="38" spans="2:14" x14ac:dyDescent="0.25">
      <c r="B38">
        <v>34</v>
      </c>
      <c r="D38" s="2">
        <v>186724</v>
      </c>
      <c r="E38" s="2">
        <v>175167</v>
      </c>
      <c r="F38" s="2">
        <v>151413</v>
      </c>
      <c r="G38" s="2">
        <v>132357</v>
      </c>
      <c r="H38" s="2">
        <v>128118</v>
      </c>
      <c r="I38" s="2"/>
      <c r="J38" s="2">
        <v>78927</v>
      </c>
      <c r="K38" s="2">
        <v>68398</v>
      </c>
      <c r="L38" s="2">
        <v>55420</v>
      </c>
      <c r="M38" s="2">
        <v>42262</v>
      </c>
      <c r="N38" s="2">
        <v>35514</v>
      </c>
    </row>
    <row r="39" spans="2:14" x14ac:dyDescent="0.25">
      <c r="B39">
        <v>35</v>
      </c>
      <c r="D39" s="2">
        <v>178498</v>
      </c>
      <c r="E39" s="2">
        <v>168477</v>
      </c>
      <c r="F39" s="2">
        <v>144134</v>
      </c>
      <c r="G39" s="2">
        <v>131806</v>
      </c>
      <c r="H39" s="2">
        <v>125058</v>
      </c>
      <c r="I39" s="2"/>
      <c r="J39" s="2">
        <v>80570</v>
      </c>
      <c r="K39" s="2">
        <v>67406</v>
      </c>
      <c r="L39" s="2">
        <v>56360</v>
      </c>
      <c r="M39" s="2">
        <v>44076</v>
      </c>
      <c r="N39" s="2">
        <v>38405</v>
      </c>
    </row>
    <row r="40" spans="2:14" x14ac:dyDescent="0.25">
      <c r="B40">
        <v>36</v>
      </c>
      <c r="D40" s="2">
        <v>173400</v>
      </c>
      <c r="E40" s="2">
        <v>161008</v>
      </c>
      <c r="F40" s="2">
        <v>140610</v>
      </c>
      <c r="G40" s="2">
        <v>128126</v>
      </c>
      <c r="H40" s="2">
        <v>124190</v>
      </c>
      <c r="I40" s="2"/>
      <c r="J40" s="2">
        <v>84452</v>
      </c>
      <c r="K40" s="2">
        <v>70122</v>
      </c>
      <c r="L40" s="2">
        <v>57776</v>
      </c>
      <c r="M40" s="2">
        <v>45733</v>
      </c>
      <c r="N40" s="2">
        <v>40731</v>
      </c>
    </row>
    <row r="41" spans="2:14" x14ac:dyDescent="0.25">
      <c r="B41">
        <v>37</v>
      </c>
      <c r="D41" s="2">
        <v>167402</v>
      </c>
      <c r="E41" s="2">
        <v>154863</v>
      </c>
      <c r="F41" s="2">
        <v>137708</v>
      </c>
      <c r="G41" s="2">
        <v>127842</v>
      </c>
      <c r="H41" s="2">
        <v>124286</v>
      </c>
      <c r="I41" s="2"/>
      <c r="J41" s="2">
        <v>89198</v>
      </c>
      <c r="K41" s="2">
        <v>73577</v>
      </c>
      <c r="L41" s="2">
        <v>58900</v>
      </c>
      <c r="M41" s="2">
        <v>50457</v>
      </c>
      <c r="N41" s="2">
        <v>45046</v>
      </c>
    </row>
    <row r="42" spans="2:14" x14ac:dyDescent="0.25">
      <c r="B42">
        <v>38</v>
      </c>
      <c r="D42" s="2">
        <v>161408</v>
      </c>
      <c r="E42" s="2">
        <v>149786</v>
      </c>
      <c r="F42" s="2">
        <v>134574</v>
      </c>
      <c r="G42" s="2">
        <v>123143</v>
      </c>
      <c r="H42" s="2">
        <v>120994</v>
      </c>
      <c r="I42" s="2"/>
      <c r="J42" s="2">
        <v>91147</v>
      </c>
      <c r="K42" s="2">
        <v>75242</v>
      </c>
      <c r="L42" s="2">
        <v>64966</v>
      </c>
      <c r="M42" s="2">
        <v>51636</v>
      </c>
      <c r="N42" s="2">
        <v>47286</v>
      </c>
    </row>
    <row r="43" spans="2:14" x14ac:dyDescent="0.25">
      <c r="B43">
        <v>39</v>
      </c>
      <c r="D43" s="2">
        <v>158247</v>
      </c>
      <c r="E43" s="2">
        <v>150698</v>
      </c>
      <c r="F43" s="2">
        <v>130136</v>
      </c>
      <c r="G43" s="2">
        <v>122279</v>
      </c>
      <c r="H43" s="2">
        <v>120405</v>
      </c>
      <c r="I43" s="2"/>
      <c r="J43" s="2">
        <v>96272</v>
      </c>
      <c r="K43" s="2">
        <v>81337</v>
      </c>
      <c r="L43" s="2">
        <v>67936</v>
      </c>
      <c r="M43" s="2">
        <v>57285</v>
      </c>
      <c r="N43" s="2">
        <v>52215</v>
      </c>
    </row>
    <row r="44" spans="2:14" x14ac:dyDescent="0.25">
      <c r="B44">
        <v>40</v>
      </c>
      <c r="D44" s="2">
        <v>155646</v>
      </c>
      <c r="E44" s="2">
        <v>147813</v>
      </c>
      <c r="F44" s="2">
        <v>132984</v>
      </c>
      <c r="G44" s="2">
        <v>122588</v>
      </c>
      <c r="H44" s="2">
        <v>118195</v>
      </c>
      <c r="I44" s="2"/>
      <c r="J44" s="2">
        <v>101792</v>
      </c>
      <c r="K44" s="2">
        <v>84690</v>
      </c>
      <c r="L44" s="2">
        <v>72714</v>
      </c>
      <c r="M44" s="2">
        <v>62000</v>
      </c>
      <c r="N44" s="2">
        <v>55275</v>
      </c>
    </row>
    <row r="45" spans="2:14" x14ac:dyDescent="0.25">
      <c r="B45">
        <v>41</v>
      </c>
      <c r="D45" s="2">
        <v>157912</v>
      </c>
      <c r="E45" s="2">
        <v>144644</v>
      </c>
      <c r="F45" s="2">
        <v>129350</v>
      </c>
      <c r="G45" s="2">
        <v>117635</v>
      </c>
      <c r="H45" s="2">
        <v>115149</v>
      </c>
      <c r="I45" s="2"/>
      <c r="J45" s="2">
        <v>106181</v>
      </c>
      <c r="K45" s="2">
        <v>90327</v>
      </c>
      <c r="L45" s="2">
        <v>74376</v>
      </c>
      <c r="M45" s="2">
        <v>65930</v>
      </c>
      <c r="N45" s="2">
        <v>58600</v>
      </c>
    </row>
    <row r="46" spans="2:14" x14ac:dyDescent="0.25">
      <c r="B46">
        <v>42</v>
      </c>
      <c r="D46" s="2">
        <v>150714</v>
      </c>
      <c r="E46" s="2">
        <v>137401</v>
      </c>
      <c r="F46" s="2">
        <v>121362</v>
      </c>
      <c r="G46" s="2">
        <v>110362</v>
      </c>
      <c r="H46" s="2">
        <v>108185</v>
      </c>
      <c r="I46" s="2"/>
      <c r="J46" s="2">
        <v>105514</v>
      </c>
      <c r="K46" s="2">
        <v>89324</v>
      </c>
      <c r="L46" s="2">
        <v>77335</v>
      </c>
      <c r="M46" s="2">
        <v>64825</v>
      </c>
      <c r="N46" s="2">
        <v>60315</v>
      </c>
    </row>
    <row r="47" spans="2:14" x14ac:dyDescent="0.25">
      <c r="B47">
        <v>43</v>
      </c>
      <c r="D47" s="2">
        <v>150900</v>
      </c>
      <c r="E47" s="2">
        <v>138524</v>
      </c>
      <c r="F47" s="2">
        <v>121973</v>
      </c>
      <c r="G47" s="2">
        <v>112426</v>
      </c>
      <c r="H47" s="2">
        <v>108044</v>
      </c>
      <c r="I47" s="2"/>
      <c r="J47" s="2">
        <v>109125</v>
      </c>
      <c r="K47" s="2">
        <v>92568</v>
      </c>
      <c r="L47" s="2">
        <v>80881</v>
      </c>
      <c r="M47" s="2">
        <v>69073</v>
      </c>
      <c r="N47" s="2">
        <v>63244</v>
      </c>
    </row>
    <row r="48" spans="2:14" x14ac:dyDescent="0.25">
      <c r="B48">
        <v>44</v>
      </c>
      <c r="D48" s="2">
        <v>146753</v>
      </c>
      <c r="E48" s="2">
        <v>133956</v>
      </c>
      <c r="F48" s="2">
        <v>120919</v>
      </c>
      <c r="G48" s="2">
        <v>110898</v>
      </c>
      <c r="H48" s="2">
        <v>106088</v>
      </c>
      <c r="I48" s="2"/>
      <c r="J48" s="2">
        <v>112792</v>
      </c>
      <c r="K48" s="2">
        <v>93123</v>
      </c>
      <c r="L48" s="2">
        <v>82642</v>
      </c>
      <c r="M48" s="2">
        <v>71757</v>
      </c>
      <c r="N48" s="2">
        <v>66122</v>
      </c>
    </row>
    <row r="49" spans="2:14" x14ac:dyDescent="0.25">
      <c r="B49">
        <v>45</v>
      </c>
      <c r="D49" s="2">
        <v>147079</v>
      </c>
      <c r="E49" s="2">
        <v>137067</v>
      </c>
      <c r="F49" s="2">
        <v>124274</v>
      </c>
      <c r="G49" s="2">
        <v>114284</v>
      </c>
      <c r="H49" s="2">
        <v>106916</v>
      </c>
      <c r="I49" s="2"/>
      <c r="J49" s="2">
        <v>113996</v>
      </c>
      <c r="K49" s="2">
        <v>98779</v>
      </c>
      <c r="L49" s="2">
        <v>85413</v>
      </c>
      <c r="M49" s="2">
        <v>76499</v>
      </c>
      <c r="N49" s="2">
        <v>68827</v>
      </c>
    </row>
    <row r="50" spans="2:14" x14ac:dyDescent="0.25">
      <c r="B50">
        <v>46</v>
      </c>
      <c r="D50" s="2">
        <v>149301</v>
      </c>
      <c r="E50" s="2">
        <v>141258</v>
      </c>
      <c r="F50" s="2">
        <v>127581</v>
      </c>
      <c r="G50" s="2">
        <v>120207</v>
      </c>
      <c r="H50" s="2">
        <v>111772</v>
      </c>
      <c r="I50" s="2"/>
      <c r="J50" s="2">
        <v>115456</v>
      </c>
      <c r="K50" s="2">
        <v>101163</v>
      </c>
      <c r="L50" s="2">
        <v>88553</v>
      </c>
      <c r="M50" s="2">
        <v>79010</v>
      </c>
      <c r="N50" s="2">
        <v>73267</v>
      </c>
    </row>
    <row r="51" spans="2:14" x14ac:dyDescent="0.25">
      <c r="B51">
        <v>47</v>
      </c>
      <c r="D51" s="2">
        <v>153030</v>
      </c>
      <c r="E51" s="2">
        <v>143219</v>
      </c>
      <c r="F51" s="2">
        <v>132835</v>
      </c>
      <c r="G51" s="2">
        <v>122332</v>
      </c>
      <c r="H51" s="2">
        <v>116218</v>
      </c>
      <c r="I51" s="2"/>
      <c r="J51" s="2">
        <v>117581</v>
      </c>
      <c r="K51" s="2">
        <v>102962</v>
      </c>
      <c r="L51" s="2">
        <v>91064</v>
      </c>
      <c r="M51" s="2">
        <v>82604</v>
      </c>
      <c r="N51" s="2">
        <v>76426</v>
      </c>
    </row>
    <row r="52" spans="2:14" x14ac:dyDescent="0.25">
      <c r="B52">
        <v>48</v>
      </c>
      <c r="D52" s="2">
        <v>152611</v>
      </c>
      <c r="E52" s="2">
        <v>143190</v>
      </c>
      <c r="F52" s="2">
        <v>131866</v>
      </c>
      <c r="G52" s="2">
        <v>123502</v>
      </c>
      <c r="H52" s="2">
        <v>117274</v>
      </c>
      <c r="I52" s="2"/>
      <c r="J52" s="2">
        <v>116577</v>
      </c>
      <c r="K52" s="2">
        <v>104699</v>
      </c>
      <c r="L52" s="2">
        <v>91412</v>
      </c>
      <c r="M52" s="2">
        <v>84372</v>
      </c>
      <c r="N52" s="2">
        <v>76789</v>
      </c>
    </row>
    <row r="53" spans="2:14" x14ac:dyDescent="0.25">
      <c r="B53">
        <v>49</v>
      </c>
      <c r="D53" s="2">
        <v>149950</v>
      </c>
      <c r="E53" s="2">
        <v>144567</v>
      </c>
      <c r="F53" s="2">
        <v>129986</v>
      </c>
      <c r="G53" s="2">
        <v>125421</v>
      </c>
      <c r="H53" s="2">
        <v>117780</v>
      </c>
      <c r="I53" s="2"/>
      <c r="J53" s="2">
        <v>119110</v>
      </c>
      <c r="K53" s="2">
        <v>105471</v>
      </c>
      <c r="L53" s="2">
        <v>91654</v>
      </c>
      <c r="M53" s="2">
        <v>84697</v>
      </c>
      <c r="N53" s="2">
        <v>79104</v>
      </c>
    </row>
    <row r="54" spans="2:14" x14ac:dyDescent="0.25">
      <c r="B54">
        <v>50</v>
      </c>
      <c r="D54" s="2">
        <v>152748</v>
      </c>
      <c r="E54" s="2">
        <v>140570</v>
      </c>
      <c r="F54" s="2">
        <v>131485</v>
      </c>
      <c r="G54" s="2">
        <v>124148</v>
      </c>
      <c r="H54" s="2">
        <v>117299</v>
      </c>
      <c r="I54" s="2"/>
      <c r="J54" s="2">
        <v>118696</v>
      </c>
      <c r="K54" s="2">
        <v>105365</v>
      </c>
      <c r="L54" s="2">
        <v>94137</v>
      </c>
      <c r="M54" s="2">
        <v>86638</v>
      </c>
      <c r="N54" s="2">
        <v>80481</v>
      </c>
    </row>
    <row r="55" spans="2:14" x14ac:dyDescent="0.25">
      <c r="B55">
        <v>51</v>
      </c>
      <c r="D55" s="2">
        <v>150600</v>
      </c>
      <c r="E55" s="2">
        <v>139897</v>
      </c>
      <c r="F55" s="2">
        <v>131109</v>
      </c>
      <c r="G55" s="2">
        <v>125054</v>
      </c>
      <c r="H55" s="2">
        <v>118942</v>
      </c>
      <c r="I55" s="2"/>
      <c r="J55" s="2">
        <v>117884</v>
      </c>
      <c r="K55" s="2">
        <v>105687</v>
      </c>
      <c r="L55" s="2">
        <v>94388</v>
      </c>
      <c r="M55" s="2">
        <v>87543</v>
      </c>
      <c r="N55" s="2">
        <v>79887</v>
      </c>
    </row>
    <row r="56" spans="2:14" x14ac:dyDescent="0.25">
      <c r="B56">
        <v>52</v>
      </c>
      <c r="D56" s="2">
        <v>145337</v>
      </c>
      <c r="E56" s="2">
        <v>136531</v>
      </c>
      <c r="F56" s="2">
        <v>129468</v>
      </c>
      <c r="G56" s="2">
        <v>120640</v>
      </c>
      <c r="H56" s="2">
        <v>114647</v>
      </c>
      <c r="I56" s="2"/>
      <c r="J56" s="2">
        <v>116235</v>
      </c>
      <c r="K56" s="2">
        <v>103140</v>
      </c>
      <c r="L56" s="2">
        <v>94847</v>
      </c>
      <c r="M56" s="2">
        <v>86653</v>
      </c>
      <c r="N56" s="2">
        <v>79881</v>
      </c>
    </row>
    <row r="57" spans="2:14" x14ac:dyDescent="0.25">
      <c r="B57">
        <v>53</v>
      </c>
      <c r="D57" s="2">
        <v>142663</v>
      </c>
      <c r="E57" s="2">
        <v>137019</v>
      </c>
      <c r="F57" s="2">
        <v>129497</v>
      </c>
      <c r="G57" s="2">
        <v>122406</v>
      </c>
      <c r="H57" s="2">
        <v>116430</v>
      </c>
      <c r="I57" s="2"/>
      <c r="J57" s="2">
        <v>117614</v>
      </c>
      <c r="K57" s="2">
        <v>104425</v>
      </c>
      <c r="L57" s="2">
        <v>95216</v>
      </c>
      <c r="M57" s="2">
        <v>87463</v>
      </c>
      <c r="N57" s="2">
        <v>81849</v>
      </c>
    </row>
    <row r="58" spans="2:14" x14ac:dyDescent="0.25">
      <c r="B58">
        <v>54</v>
      </c>
      <c r="D58" s="2">
        <v>138538</v>
      </c>
      <c r="E58" s="2">
        <v>132027</v>
      </c>
      <c r="F58" s="2">
        <v>127280</v>
      </c>
      <c r="G58" s="2">
        <v>123939</v>
      </c>
      <c r="H58" s="2">
        <v>115560</v>
      </c>
      <c r="I58" s="2"/>
      <c r="J58" s="2">
        <v>115715</v>
      </c>
      <c r="K58" s="2">
        <v>103526</v>
      </c>
      <c r="L58" s="2">
        <v>95408</v>
      </c>
      <c r="M58" s="2">
        <v>90567</v>
      </c>
      <c r="N58" s="2">
        <v>84610</v>
      </c>
    </row>
    <row r="59" spans="2:14" x14ac:dyDescent="0.25">
      <c r="B59">
        <v>55</v>
      </c>
      <c r="D59" s="2">
        <v>137809</v>
      </c>
      <c r="E59" s="2">
        <v>131420</v>
      </c>
      <c r="F59" s="2">
        <v>126283</v>
      </c>
      <c r="G59" s="2">
        <v>121472</v>
      </c>
      <c r="H59" s="2">
        <v>112400</v>
      </c>
      <c r="I59" s="2"/>
      <c r="J59" s="2">
        <v>113773</v>
      </c>
      <c r="K59" s="2">
        <v>106229</v>
      </c>
      <c r="L59" s="2">
        <v>97468</v>
      </c>
      <c r="M59" s="2">
        <v>91000</v>
      </c>
      <c r="N59" s="2">
        <v>86193</v>
      </c>
    </row>
    <row r="60" spans="2:14" x14ac:dyDescent="0.25">
      <c r="B60">
        <v>56</v>
      </c>
      <c r="D60" s="2">
        <v>131795</v>
      </c>
      <c r="E60" s="2">
        <v>128436</v>
      </c>
      <c r="F60" s="2">
        <v>123650</v>
      </c>
      <c r="G60" s="2">
        <v>119537</v>
      </c>
      <c r="H60" s="2">
        <v>111261</v>
      </c>
      <c r="I60" s="2"/>
      <c r="J60" s="2">
        <v>114513</v>
      </c>
      <c r="K60" s="2">
        <v>105260</v>
      </c>
      <c r="L60" s="2">
        <v>100736</v>
      </c>
      <c r="M60" s="2">
        <v>92040</v>
      </c>
      <c r="N60" s="2">
        <v>85129</v>
      </c>
    </row>
    <row r="61" spans="2:14" x14ac:dyDescent="0.25">
      <c r="B61">
        <v>57</v>
      </c>
      <c r="D61" s="2">
        <v>128212</v>
      </c>
      <c r="E61" s="2">
        <v>124402</v>
      </c>
      <c r="F61" s="2">
        <v>125737</v>
      </c>
      <c r="G61" s="2">
        <v>121313</v>
      </c>
      <c r="H61" s="2">
        <v>112112</v>
      </c>
      <c r="I61" s="2"/>
      <c r="J61" s="2">
        <v>113361</v>
      </c>
      <c r="K61" s="2">
        <v>107073</v>
      </c>
      <c r="L61" s="2">
        <v>100884</v>
      </c>
      <c r="M61" s="2">
        <v>94372</v>
      </c>
      <c r="N61" s="2">
        <v>87493</v>
      </c>
    </row>
    <row r="62" spans="2:14" x14ac:dyDescent="0.25">
      <c r="B62">
        <v>58</v>
      </c>
      <c r="D62" s="2">
        <v>128769</v>
      </c>
      <c r="E62" s="2">
        <v>127221</v>
      </c>
      <c r="F62" s="2">
        <v>128219</v>
      </c>
      <c r="G62" s="2">
        <v>124876</v>
      </c>
      <c r="H62" s="2">
        <v>115785</v>
      </c>
      <c r="I62" s="2"/>
      <c r="J62" s="2">
        <v>117263</v>
      </c>
      <c r="K62" s="2">
        <v>110358</v>
      </c>
      <c r="L62" s="2">
        <v>106281</v>
      </c>
      <c r="M62" s="2">
        <v>101002</v>
      </c>
      <c r="N62" s="2">
        <v>92921</v>
      </c>
    </row>
    <row r="63" spans="2:14" x14ac:dyDescent="0.25">
      <c r="B63">
        <v>59</v>
      </c>
      <c r="D63" s="2">
        <v>127091</v>
      </c>
      <c r="E63" s="2">
        <v>126913</v>
      </c>
      <c r="F63" s="2">
        <v>128708</v>
      </c>
      <c r="G63" s="2">
        <v>126137</v>
      </c>
      <c r="H63" s="2">
        <v>117483</v>
      </c>
      <c r="I63" s="2"/>
      <c r="J63" s="2">
        <v>118015</v>
      </c>
      <c r="K63" s="2">
        <v>112109</v>
      </c>
      <c r="L63" s="2">
        <v>109179</v>
      </c>
      <c r="M63" s="2">
        <v>105013</v>
      </c>
      <c r="N63" s="2">
        <v>95424</v>
      </c>
    </row>
    <row r="64" spans="2:14" x14ac:dyDescent="0.25">
      <c r="B64">
        <v>60</v>
      </c>
      <c r="D64" s="2">
        <v>121816</v>
      </c>
      <c r="E64" s="2">
        <v>125130</v>
      </c>
      <c r="F64" s="2">
        <v>131420</v>
      </c>
      <c r="G64" s="2">
        <v>128219</v>
      </c>
      <c r="H64" s="2">
        <v>119031</v>
      </c>
      <c r="I64" s="2"/>
      <c r="J64" s="2">
        <v>116565</v>
      </c>
      <c r="K64" s="2">
        <v>110893</v>
      </c>
      <c r="L64" s="2">
        <v>111542</v>
      </c>
      <c r="M64" s="2">
        <v>109413</v>
      </c>
      <c r="N64" s="2">
        <v>100666</v>
      </c>
    </row>
    <row r="65" spans="2:14" x14ac:dyDescent="0.25">
      <c r="B65">
        <v>61</v>
      </c>
      <c r="D65" s="2">
        <v>123716</v>
      </c>
      <c r="E65" s="2">
        <v>127108</v>
      </c>
      <c r="F65" s="2">
        <v>134368</v>
      </c>
      <c r="G65" s="2">
        <v>132092</v>
      </c>
      <c r="H65" s="2">
        <v>121087</v>
      </c>
      <c r="I65" s="2"/>
      <c r="J65" s="2">
        <v>116617</v>
      </c>
      <c r="K65" s="2">
        <v>117542</v>
      </c>
      <c r="L65" s="2">
        <v>117281</v>
      </c>
      <c r="M65" s="2">
        <v>115152</v>
      </c>
      <c r="N65" s="2">
        <v>106442</v>
      </c>
    </row>
    <row r="66" spans="2:14" x14ac:dyDescent="0.25">
      <c r="B66">
        <v>62</v>
      </c>
      <c r="D66" s="2">
        <v>124505</v>
      </c>
      <c r="E66" s="2">
        <v>131404</v>
      </c>
      <c r="F66" s="2">
        <v>137416</v>
      </c>
      <c r="G66" s="2">
        <v>139174</v>
      </c>
      <c r="H66" s="2">
        <v>132155</v>
      </c>
      <c r="I66" s="2"/>
      <c r="J66" s="2">
        <v>119071</v>
      </c>
      <c r="K66" s="2">
        <v>122398</v>
      </c>
      <c r="L66" s="2">
        <v>125833</v>
      </c>
      <c r="M66" s="2">
        <v>124075</v>
      </c>
      <c r="N66" s="2">
        <v>115265</v>
      </c>
    </row>
    <row r="67" spans="2:14" x14ac:dyDescent="0.25">
      <c r="B67">
        <v>63</v>
      </c>
      <c r="D67" s="2">
        <v>126570</v>
      </c>
      <c r="E67" s="2">
        <v>135398</v>
      </c>
      <c r="F67" s="2">
        <v>145853</v>
      </c>
      <c r="G67" s="2">
        <v>148393</v>
      </c>
      <c r="H67" s="2">
        <v>140968</v>
      </c>
      <c r="I67" s="2"/>
      <c r="J67" s="2">
        <v>121125</v>
      </c>
      <c r="K67" s="2">
        <v>126733</v>
      </c>
      <c r="L67" s="2">
        <v>135501</v>
      </c>
      <c r="M67" s="2">
        <v>136456</v>
      </c>
      <c r="N67" s="2">
        <v>127029</v>
      </c>
    </row>
    <row r="68" spans="2:14" x14ac:dyDescent="0.25">
      <c r="B68">
        <v>64</v>
      </c>
      <c r="D68" s="2">
        <v>133840</v>
      </c>
      <c r="E68" s="2">
        <v>145257</v>
      </c>
      <c r="F68" s="2">
        <v>163053</v>
      </c>
      <c r="G68" s="2">
        <v>167688</v>
      </c>
      <c r="H68" s="2">
        <v>157328</v>
      </c>
      <c r="I68" s="2"/>
      <c r="J68" s="2">
        <v>131298</v>
      </c>
      <c r="K68" s="2">
        <v>136940</v>
      </c>
      <c r="L68" s="2">
        <v>153005</v>
      </c>
      <c r="M68" s="2">
        <v>153357</v>
      </c>
      <c r="N68" s="2">
        <v>145195</v>
      </c>
    </row>
    <row r="69" spans="2:14" x14ac:dyDescent="0.25">
      <c r="B69">
        <v>65</v>
      </c>
      <c r="D69" s="2">
        <v>138732</v>
      </c>
      <c r="E69" s="2">
        <v>148602</v>
      </c>
      <c r="F69" s="2">
        <v>172219</v>
      </c>
      <c r="G69" s="2">
        <v>180016</v>
      </c>
      <c r="H69" s="2">
        <v>169116</v>
      </c>
      <c r="I69" s="2"/>
      <c r="J69" s="2">
        <v>135817</v>
      </c>
      <c r="K69" s="2">
        <v>143342</v>
      </c>
      <c r="L69" s="2">
        <v>161345</v>
      </c>
      <c r="M69" s="2">
        <v>168012</v>
      </c>
      <c r="N69" s="2">
        <v>158493</v>
      </c>
    </row>
    <row r="70" spans="2:14" x14ac:dyDescent="0.25">
      <c r="B70">
        <v>66</v>
      </c>
      <c r="D70" s="2">
        <v>116161</v>
      </c>
      <c r="E70" s="2">
        <v>126800</v>
      </c>
      <c r="F70" s="2">
        <v>144626</v>
      </c>
      <c r="G70" s="2">
        <v>150607</v>
      </c>
      <c r="H70" s="2">
        <v>139470</v>
      </c>
      <c r="I70" s="2"/>
      <c r="J70" s="2">
        <v>110773</v>
      </c>
      <c r="K70" s="2">
        <v>119459</v>
      </c>
      <c r="L70" s="2">
        <v>135827</v>
      </c>
      <c r="M70" s="2">
        <v>140802</v>
      </c>
      <c r="N70" s="2">
        <v>134030</v>
      </c>
    </row>
    <row r="71" spans="2:14" x14ac:dyDescent="0.25">
      <c r="B71">
        <v>67</v>
      </c>
      <c r="D71" s="2">
        <v>115774</v>
      </c>
      <c r="E71" s="2">
        <v>133754</v>
      </c>
      <c r="F71" s="2">
        <v>147652</v>
      </c>
      <c r="G71" s="2">
        <v>154796</v>
      </c>
      <c r="H71" s="2">
        <v>150189</v>
      </c>
      <c r="I71" s="2"/>
      <c r="J71" s="2">
        <v>112141</v>
      </c>
      <c r="K71" s="2">
        <v>124254</v>
      </c>
      <c r="L71" s="2">
        <v>143624</v>
      </c>
      <c r="M71" s="2">
        <v>150127</v>
      </c>
      <c r="N71" s="2">
        <v>144085</v>
      </c>
    </row>
    <row r="72" spans="2:14" x14ac:dyDescent="0.25">
      <c r="B72">
        <v>68</v>
      </c>
      <c r="D72" s="2">
        <v>117227</v>
      </c>
      <c r="E72" s="2">
        <v>130236</v>
      </c>
      <c r="F72" s="2">
        <v>149109</v>
      </c>
      <c r="G72" s="2">
        <v>155695</v>
      </c>
      <c r="H72" s="2">
        <v>148154</v>
      </c>
      <c r="I72" s="2"/>
      <c r="J72" s="2">
        <v>112406</v>
      </c>
      <c r="K72" s="2">
        <v>124312</v>
      </c>
      <c r="L72" s="2">
        <v>144199</v>
      </c>
      <c r="M72" s="2">
        <v>153590</v>
      </c>
      <c r="N72" s="2">
        <v>145353</v>
      </c>
    </row>
    <row r="73" spans="2:14" x14ac:dyDescent="0.25">
      <c r="B73">
        <v>69</v>
      </c>
      <c r="D73" s="2">
        <v>116375</v>
      </c>
      <c r="E73" s="2">
        <v>128795</v>
      </c>
      <c r="F73" s="2">
        <v>144289</v>
      </c>
      <c r="G73" s="2">
        <v>148677</v>
      </c>
      <c r="H73" s="2">
        <v>141762</v>
      </c>
      <c r="I73" s="2"/>
      <c r="J73" s="2">
        <v>110672</v>
      </c>
      <c r="K73" s="2">
        <v>123897</v>
      </c>
      <c r="L73" s="2">
        <v>140368</v>
      </c>
      <c r="M73" s="2">
        <v>149081</v>
      </c>
      <c r="N73" s="2">
        <v>139531</v>
      </c>
    </row>
    <row r="74" spans="2:14" x14ac:dyDescent="0.25">
      <c r="B74">
        <v>70</v>
      </c>
      <c r="D74" s="2">
        <v>111243</v>
      </c>
      <c r="E74" s="2">
        <v>119276</v>
      </c>
      <c r="F74" s="2">
        <v>133325</v>
      </c>
      <c r="G74" s="2">
        <v>137274</v>
      </c>
      <c r="H74" s="2">
        <v>126814</v>
      </c>
      <c r="I74" s="2"/>
      <c r="J74" s="2">
        <v>103914</v>
      </c>
      <c r="K74" s="2">
        <v>112500</v>
      </c>
      <c r="L74" s="2">
        <v>129719</v>
      </c>
      <c r="M74" s="2">
        <v>134297</v>
      </c>
      <c r="N74" s="2">
        <v>125482</v>
      </c>
    </row>
    <row r="75" spans="2:14" x14ac:dyDescent="0.25">
      <c r="B75">
        <v>71</v>
      </c>
      <c r="D75" s="2">
        <v>110322</v>
      </c>
      <c r="E75" s="2">
        <v>117618</v>
      </c>
      <c r="F75" s="2">
        <v>128348</v>
      </c>
      <c r="G75" s="2">
        <v>131300</v>
      </c>
      <c r="H75" s="2">
        <v>121696</v>
      </c>
      <c r="I75" s="2"/>
      <c r="J75" s="2">
        <v>104063</v>
      </c>
      <c r="K75" s="2">
        <v>111545</v>
      </c>
      <c r="L75" s="2">
        <v>126100</v>
      </c>
      <c r="M75" s="2">
        <v>129395</v>
      </c>
      <c r="N75" s="2">
        <v>121027</v>
      </c>
    </row>
    <row r="76" spans="2:14" x14ac:dyDescent="0.25">
      <c r="B76">
        <v>72</v>
      </c>
      <c r="D76" s="2">
        <v>115925</v>
      </c>
      <c r="E76" s="2">
        <v>123278</v>
      </c>
      <c r="F76" s="2">
        <v>137554</v>
      </c>
      <c r="G76" s="2">
        <v>138604</v>
      </c>
      <c r="H76" s="2">
        <v>130709</v>
      </c>
      <c r="I76" s="2"/>
      <c r="J76" s="2">
        <v>107433</v>
      </c>
      <c r="K76" s="2">
        <v>116238</v>
      </c>
      <c r="L76" s="2">
        <v>132045</v>
      </c>
      <c r="M76" s="2">
        <v>138193</v>
      </c>
      <c r="N76" s="2">
        <v>132040</v>
      </c>
    </row>
    <row r="77" spans="2:14" x14ac:dyDescent="0.25">
      <c r="B77">
        <v>73</v>
      </c>
      <c r="D77" s="2">
        <v>117333</v>
      </c>
      <c r="E77" s="2">
        <v>128078</v>
      </c>
      <c r="F77" s="2">
        <v>137810</v>
      </c>
      <c r="G77" s="2">
        <v>144154</v>
      </c>
      <c r="H77" s="2">
        <v>135956</v>
      </c>
      <c r="I77" s="2"/>
      <c r="J77" s="2">
        <v>109365</v>
      </c>
      <c r="K77" s="2">
        <v>119466</v>
      </c>
      <c r="L77" s="2">
        <v>136489</v>
      </c>
      <c r="M77" s="2">
        <v>143033</v>
      </c>
      <c r="N77" s="2">
        <v>137960</v>
      </c>
    </row>
    <row r="78" spans="2:14" x14ac:dyDescent="0.25">
      <c r="B78">
        <v>74</v>
      </c>
      <c r="D78" s="2">
        <v>117295</v>
      </c>
      <c r="E78" s="2">
        <v>126355</v>
      </c>
      <c r="F78" s="2">
        <v>136902</v>
      </c>
      <c r="G78" s="2">
        <v>141992</v>
      </c>
      <c r="H78" s="2">
        <v>136607</v>
      </c>
      <c r="I78" s="2"/>
      <c r="J78" s="2">
        <v>108515</v>
      </c>
      <c r="K78" s="2">
        <v>119326</v>
      </c>
      <c r="L78" s="2">
        <v>137752</v>
      </c>
      <c r="M78" s="2">
        <v>145666</v>
      </c>
      <c r="N78" s="2">
        <v>141888</v>
      </c>
    </row>
    <row r="79" spans="2:14" x14ac:dyDescent="0.25">
      <c r="B79">
        <v>75</v>
      </c>
      <c r="D79" s="2">
        <v>114036</v>
      </c>
      <c r="E79" s="2">
        <v>123477</v>
      </c>
      <c r="F79" s="2">
        <v>135646</v>
      </c>
      <c r="G79" s="2">
        <v>139916</v>
      </c>
      <c r="H79" s="2">
        <v>135640</v>
      </c>
      <c r="I79" s="2"/>
      <c r="J79" s="2">
        <v>106134</v>
      </c>
      <c r="K79" s="2">
        <v>117238</v>
      </c>
      <c r="L79" s="2">
        <v>137117</v>
      </c>
      <c r="M79" s="2">
        <v>140486</v>
      </c>
      <c r="N79" s="2">
        <v>137683</v>
      </c>
    </row>
    <row r="80" spans="2:14" x14ac:dyDescent="0.25">
      <c r="B80">
        <v>76</v>
      </c>
      <c r="D80" s="2">
        <v>111142</v>
      </c>
      <c r="E80" s="2">
        <v>122149</v>
      </c>
      <c r="F80" s="2">
        <v>133922</v>
      </c>
      <c r="G80" s="2">
        <v>137178</v>
      </c>
      <c r="H80" s="2">
        <v>132028</v>
      </c>
      <c r="I80" s="2"/>
      <c r="J80" s="2">
        <v>101882</v>
      </c>
      <c r="K80" s="2">
        <v>114205</v>
      </c>
      <c r="L80" s="2">
        <v>130113</v>
      </c>
      <c r="M80" s="2">
        <v>139773</v>
      </c>
      <c r="N80" s="2">
        <v>135378</v>
      </c>
    </row>
    <row r="81" spans="2:14" x14ac:dyDescent="0.25">
      <c r="B81">
        <v>77</v>
      </c>
      <c r="D81" s="2">
        <v>109940</v>
      </c>
      <c r="E81" s="2">
        <v>118132</v>
      </c>
      <c r="F81" s="2">
        <v>133985</v>
      </c>
      <c r="G81" s="2">
        <v>134813</v>
      </c>
      <c r="H81" s="2">
        <v>131408</v>
      </c>
      <c r="I81" s="2"/>
      <c r="J81" s="2">
        <v>98468</v>
      </c>
      <c r="K81" s="2">
        <v>111795</v>
      </c>
      <c r="L81" s="2">
        <v>127686</v>
      </c>
      <c r="M81" s="2">
        <v>136607</v>
      </c>
      <c r="N81" s="2">
        <v>136038</v>
      </c>
    </row>
    <row r="82" spans="2:14" x14ac:dyDescent="0.25">
      <c r="B82">
        <v>78</v>
      </c>
      <c r="D82" s="2">
        <v>103633</v>
      </c>
      <c r="E82" s="2">
        <v>115512</v>
      </c>
      <c r="F82" s="2">
        <v>128905</v>
      </c>
      <c r="G82" s="2">
        <v>130642</v>
      </c>
      <c r="H82" s="2">
        <v>125863</v>
      </c>
      <c r="I82" s="2"/>
      <c r="J82" s="2">
        <v>92909</v>
      </c>
      <c r="K82" s="2">
        <v>104438</v>
      </c>
      <c r="L82" s="2">
        <v>123010</v>
      </c>
      <c r="M82" s="2">
        <v>130555</v>
      </c>
      <c r="N82" s="2">
        <v>129300</v>
      </c>
    </row>
    <row r="83" spans="2:14" x14ac:dyDescent="0.25">
      <c r="B83">
        <v>79</v>
      </c>
      <c r="D83" s="2">
        <v>104217</v>
      </c>
      <c r="E83" s="2">
        <v>113446</v>
      </c>
      <c r="F83" s="2">
        <v>127170</v>
      </c>
      <c r="G83" s="2">
        <v>131458</v>
      </c>
      <c r="H83" s="2">
        <v>125507</v>
      </c>
      <c r="I83" s="2"/>
      <c r="J83" s="2">
        <v>88510</v>
      </c>
      <c r="K83" s="2">
        <v>100644</v>
      </c>
      <c r="L83" s="2">
        <v>117091</v>
      </c>
      <c r="M83" s="2">
        <v>124794</v>
      </c>
      <c r="N83" s="2">
        <v>126122</v>
      </c>
    </row>
    <row r="84" spans="2:14" x14ac:dyDescent="0.25">
      <c r="B84">
        <v>80</v>
      </c>
      <c r="D84" s="2">
        <v>99891</v>
      </c>
      <c r="E84" s="2">
        <v>112503</v>
      </c>
      <c r="F84" s="2">
        <v>125040</v>
      </c>
      <c r="G84" s="2">
        <v>128073</v>
      </c>
      <c r="H84" s="2">
        <v>121856</v>
      </c>
      <c r="I84" s="2"/>
      <c r="J84" s="2">
        <v>83526</v>
      </c>
      <c r="K84" s="2">
        <v>96947</v>
      </c>
      <c r="L84" s="2">
        <v>112000</v>
      </c>
      <c r="M84" s="2">
        <v>120787</v>
      </c>
      <c r="N84" s="2">
        <v>121067</v>
      </c>
    </row>
    <row r="85" spans="2:14" x14ac:dyDescent="0.25">
      <c r="B85">
        <v>81</v>
      </c>
      <c r="D85" s="2">
        <v>97295</v>
      </c>
      <c r="E85" s="2">
        <v>110375</v>
      </c>
      <c r="F85" s="2">
        <v>118713</v>
      </c>
      <c r="G85" s="2">
        <v>123309</v>
      </c>
      <c r="H85" s="2">
        <v>119034</v>
      </c>
      <c r="I85" s="2"/>
      <c r="J85" s="2">
        <v>77424</v>
      </c>
      <c r="K85" s="2">
        <v>91111</v>
      </c>
      <c r="L85" s="2">
        <v>105183</v>
      </c>
      <c r="M85" s="2">
        <v>113735</v>
      </c>
      <c r="N85" s="2">
        <v>114007</v>
      </c>
    </row>
    <row r="86" spans="2:14" x14ac:dyDescent="0.25">
      <c r="B86">
        <v>82</v>
      </c>
      <c r="D86" s="2">
        <v>90165</v>
      </c>
      <c r="E86" s="2">
        <v>101152</v>
      </c>
      <c r="F86" s="2">
        <v>113927</v>
      </c>
      <c r="G86" s="2">
        <v>118402</v>
      </c>
      <c r="H86" s="2">
        <v>114647</v>
      </c>
      <c r="I86" s="2"/>
      <c r="J86" s="2">
        <v>68737</v>
      </c>
      <c r="K86" s="2">
        <v>80326</v>
      </c>
      <c r="L86" s="2">
        <v>98063</v>
      </c>
      <c r="M86" s="2">
        <v>102483</v>
      </c>
      <c r="N86" s="2">
        <v>106255</v>
      </c>
    </row>
    <row r="87" spans="2:14" x14ac:dyDescent="0.25">
      <c r="B87">
        <v>83</v>
      </c>
      <c r="D87" s="2">
        <v>81734</v>
      </c>
      <c r="E87" s="2">
        <v>95493</v>
      </c>
      <c r="F87" s="2">
        <v>105749</v>
      </c>
      <c r="G87" s="2">
        <v>107641</v>
      </c>
      <c r="H87" s="2">
        <v>105638</v>
      </c>
      <c r="I87" s="2"/>
      <c r="J87" s="2">
        <v>60171</v>
      </c>
      <c r="K87" s="2">
        <v>73722</v>
      </c>
      <c r="L87" s="2">
        <v>89063</v>
      </c>
      <c r="M87" s="2">
        <v>94636</v>
      </c>
      <c r="N87" s="2">
        <v>95576</v>
      </c>
    </row>
    <row r="88" spans="2:14" x14ac:dyDescent="0.25">
      <c r="B88">
        <v>84</v>
      </c>
      <c r="D88" s="2">
        <v>74745</v>
      </c>
      <c r="E88" s="2">
        <v>87354</v>
      </c>
      <c r="F88" s="2">
        <v>99124</v>
      </c>
      <c r="G88" s="2">
        <v>102511</v>
      </c>
      <c r="H88" s="2">
        <v>96401</v>
      </c>
      <c r="I88" s="2"/>
      <c r="J88" s="2">
        <v>54281</v>
      </c>
      <c r="K88" s="2">
        <v>65294</v>
      </c>
      <c r="L88" s="2">
        <v>79448</v>
      </c>
      <c r="M88" s="2">
        <v>85479</v>
      </c>
      <c r="N88" s="2">
        <v>85380</v>
      </c>
    </row>
    <row r="89" spans="2:14" x14ac:dyDescent="0.25">
      <c r="B89" s="15" t="s">
        <v>21</v>
      </c>
      <c r="C89" s="5"/>
      <c r="D89" s="9">
        <v>418160</v>
      </c>
      <c r="E89" s="9">
        <v>507563</v>
      </c>
      <c r="F89" s="9">
        <v>573803</v>
      </c>
      <c r="G89" s="9">
        <v>588716</v>
      </c>
      <c r="H89" s="9">
        <v>552102</v>
      </c>
      <c r="I89" s="9"/>
      <c r="J89" s="9">
        <v>247646</v>
      </c>
      <c r="K89" s="9">
        <v>309338</v>
      </c>
      <c r="L89" s="9">
        <v>378909</v>
      </c>
      <c r="M89" s="9">
        <v>407406</v>
      </c>
      <c r="N89" s="9">
        <v>407266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ColWidth="9.85546875"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2">
        <f>'2011 outpatient appointments'!D4*ave_appointment_cost_2011/'2011 population'!D4</f>
        <v>317.64513836246095</v>
      </c>
      <c r="E4" s="2">
        <f>'2011 outpatient appointments'!E4*ave_appointment_cost_2011/'2011 population'!E4</f>
        <v>314.69118376491502</v>
      </c>
      <c r="F4" s="2">
        <f>'2011 outpatient appointments'!F4*ave_appointment_cost_2011/'2011 population'!F4</f>
        <v>322.70695387469607</v>
      </c>
      <c r="G4" s="2">
        <f>'2011 outpatient appointments'!G4*ave_appointment_cost_2011/'2011 population'!G4</f>
        <v>354.53887004870836</v>
      </c>
      <c r="H4" s="2">
        <f>'2011 outpatient appointments'!H4*ave_appointment_cost_2011/'2011 population'!H4</f>
        <v>346.2327122115617</v>
      </c>
      <c r="I4" s="2"/>
      <c r="J4" s="2">
        <f>'2011 outpatient appointments'!J4*ave_appointment_cost_2011/'2011 population'!J4</f>
        <v>363.65531254503946</v>
      </c>
      <c r="K4" s="2">
        <f>'2011 outpatient appointments'!K4*ave_appointment_cost_2011/'2011 population'!K4</f>
        <v>354.31318231412348</v>
      </c>
      <c r="L4" s="2">
        <f>'2011 outpatient appointments'!L4*ave_appointment_cost_2011/'2011 population'!L4</f>
        <v>355.36373960000111</v>
      </c>
      <c r="M4" s="2">
        <f>'2011 outpatient appointments'!M4*ave_appointment_cost_2011/'2011 population'!M4</f>
        <v>385.49100048602395</v>
      </c>
      <c r="N4" s="2">
        <f>'2011 outpatient appointments'!N4*ave_appointment_cost_2011/'2011 population'!N4</f>
        <v>372.23455220187043</v>
      </c>
    </row>
    <row r="5" spans="2:14" x14ac:dyDescent="0.25">
      <c r="B5">
        <v>1</v>
      </c>
      <c r="D5" s="2">
        <f>'2011 outpatient appointments'!D5*ave_appointment_cost_2011/'2011 population'!D5</f>
        <v>438.92143906515139</v>
      </c>
      <c r="E5" s="2">
        <f>'2011 outpatient appointments'!E5*ave_appointment_cost_2011/'2011 population'!E5</f>
        <v>411.52620091834001</v>
      </c>
      <c r="F5" s="2">
        <f>'2011 outpatient appointments'!F5*ave_appointment_cost_2011/'2011 population'!F5</f>
        <v>400.79312093419213</v>
      </c>
      <c r="G5" s="2">
        <f>'2011 outpatient appointments'!G5*ave_appointment_cost_2011/'2011 population'!G5</f>
        <v>413.61128576169568</v>
      </c>
      <c r="H5" s="2">
        <f>'2011 outpatient appointments'!H5*ave_appointment_cost_2011/'2011 population'!H5</f>
        <v>389.29378722906938</v>
      </c>
      <c r="I5" s="2"/>
      <c r="J5" s="2">
        <f>'2011 outpatient appointments'!J5*ave_appointment_cost_2011/'2011 population'!J5</f>
        <v>541.01227091642022</v>
      </c>
      <c r="K5" s="2">
        <f>'2011 outpatient appointments'!K5*ave_appointment_cost_2011/'2011 population'!K5</f>
        <v>514.21122134042344</v>
      </c>
      <c r="L5" s="2">
        <f>'2011 outpatient appointments'!L5*ave_appointment_cost_2011/'2011 population'!L5</f>
        <v>498.51611097064404</v>
      </c>
      <c r="M5" s="2">
        <f>'2011 outpatient appointments'!M5*ave_appointment_cost_2011/'2011 population'!M5</f>
        <v>484.48411811928275</v>
      </c>
      <c r="N5" s="2">
        <f>'2011 outpatient appointments'!N5*ave_appointment_cost_2011/'2011 population'!N5</f>
        <v>464.25012451834419</v>
      </c>
    </row>
    <row r="6" spans="2:14" x14ac:dyDescent="0.25">
      <c r="B6">
        <v>2</v>
      </c>
      <c r="D6" s="2">
        <f>'2011 outpatient appointments'!D6*ave_appointment_cost_2011/'2011 population'!D6</f>
        <v>395.40039580315477</v>
      </c>
      <c r="E6" s="2">
        <f>'2011 outpatient appointments'!E6*ave_appointment_cost_2011/'2011 population'!E6</f>
        <v>364.03471144141997</v>
      </c>
      <c r="F6" s="2">
        <f>'2011 outpatient appointments'!F6*ave_appointment_cost_2011/'2011 population'!F6</f>
        <v>355.46058113205953</v>
      </c>
      <c r="G6" s="2">
        <f>'2011 outpatient appointments'!G6*ave_appointment_cost_2011/'2011 population'!G6</f>
        <v>346.43765440716066</v>
      </c>
      <c r="H6" s="2">
        <f>'2011 outpatient appointments'!H6*ave_appointment_cost_2011/'2011 population'!H6</f>
        <v>323.13901501421452</v>
      </c>
      <c r="I6" s="2"/>
      <c r="J6" s="2">
        <f>'2011 outpatient appointments'!J6*ave_appointment_cost_2011/'2011 population'!J6</f>
        <v>489.06071208038816</v>
      </c>
      <c r="K6" s="2">
        <f>'2011 outpatient appointments'!K6*ave_appointment_cost_2011/'2011 population'!K6</f>
        <v>459.10757680657048</v>
      </c>
      <c r="L6" s="2">
        <f>'2011 outpatient appointments'!L6*ave_appointment_cost_2011/'2011 population'!L6</f>
        <v>426.24858061413721</v>
      </c>
      <c r="M6" s="2">
        <f>'2011 outpatient appointments'!M6*ave_appointment_cost_2011/'2011 population'!M6</f>
        <v>415.70351786164724</v>
      </c>
      <c r="N6" s="2">
        <f>'2011 outpatient appointments'!N6*ave_appointment_cost_2011/'2011 population'!N6</f>
        <v>394.89333858401756</v>
      </c>
    </row>
    <row r="7" spans="2:14" x14ac:dyDescent="0.25">
      <c r="B7">
        <v>3</v>
      </c>
      <c r="D7" s="2">
        <f>'2011 outpatient appointments'!D7*ave_appointment_cost_2011/'2011 population'!D7</f>
        <v>375.09180073605017</v>
      </c>
      <c r="E7" s="2">
        <f>'2011 outpatient appointments'!E7*ave_appointment_cost_2011/'2011 population'!E7</f>
        <v>355.58430841930902</v>
      </c>
      <c r="F7" s="2">
        <f>'2011 outpatient appointments'!F7*ave_appointment_cost_2011/'2011 population'!F7</f>
        <v>343.20177418178992</v>
      </c>
      <c r="G7" s="2">
        <f>'2011 outpatient appointments'!G7*ave_appointment_cost_2011/'2011 population'!G7</f>
        <v>328.94762951404613</v>
      </c>
      <c r="H7" s="2">
        <f>'2011 outpatient appointments'!H7*ave_appointment_cost_2011/'2011 population'!H7</f>
        <v>312.99586817241664</v>
      </c>
      <c r="I7" s="2"/>
      <c r="J7" s="2">
        <f>'2011 outpatient appointments'!J7*ave_appointment_cost_2011/'2011 population'!J7</f>
        <v>484.50501602058949</v>
      </c>
      <c r="K7" s="2">
        <f>'2011 outpatient appointments'!K7*ave_appointment_cost_2011/'2011 population'!K7</f>
        <v>450.65790871070578</v>
      </c>
      <c r="L7" s="2">
        <f>'2011 outpatient appointments'!L7*ave_appointment_cost_2011/'2011 population'!L7</f>
        <v>434.85491204076646</v>
      </c>
      <c r="M7" s="2">
        <f>'2011 outpatient appointments'!M7*ave_appointment_cost_2011/'2011 population'!M7</f>
        <v>416.1836493598621</v>
      </c>
      <c r="N7" s="2">
        <f>'2011 outpatient appointments'!N7*ave_appointment_cost_2011/'2011 population'!N7</f>
        <v>385.30085420430942</v>
      </c>
    </row>
    <row r="8" spans="2:14" x14ac:dyDescent="0.25">
      <c r="B8">
        <v>4</v>
      </c>
      <c r="D8" s="2">
        <f>'2011 outpatient appointments'!D8*ave_appointment_cost_2011/'2011 population'!D8</f>
        <v>410.54311993605074</v>
      </c>
      <c r="E8" s="2">
        <f>'2011 outpatient appointments'!E8*ave_appointment_cost_2011/'2011 population'!E8</f>
        <v>386.77679177458253</v>
      </c>
      <c r="F8" s="2">
        <f>'2011 outpatient appointments'!F8*ave_appointment_cost_2011/'2011 population'!F8</f>
        <v>383.31226578846832</v>
      </c>
      <c r="G8" s="2">
        <f>'2011 outpatient appointments'!G8*ave_appointment_cost_2011/'2011 population'!G8</f>
        <v>362.92126245274233</v>
      </c>
      <c r="H8" s="2">
        <f>'2011 outpatient appointments'!H8*ave_appointment_cost_2011/'2011 population'!H8</f>
        <v>331.29315240960534</v>
      </c>
      <c r="I8" s="2"/>
      <c r="J8" s="2">
        <f>'2011 outpatient appointments'!J8*ave_appointment_cost_2011/'2011 population'!J8</f>
        <v>521.2182888740515</v>
      </c>
      <c r="K8" s="2">
        <f>'2011 outpatient appointments'!K8*ave_appointment_cost_2011/'2011 population'!K8</f>
        <v>498.67159560244619</v>
      </c>
      <c r="L8" s="2">
        <f>'2011 outpatient appointments'!L8*ave_appointment_cost_2011/'2011 population'!L8</f>
        <v>470.35643704108077</v>
      </c>
      <c r="M8" s="2">
        <f>'2011 outpatient appointments'!M8*ave_appointment_cost_2011/'2011 population'!M8</f>
        <v>449.83362875997238</v>
      </c>
      <c r="N8" s="2">
        <f>'2011 outpatient appointments'!N8*ave_appointment_cost_2011/'2011 population'!N8</f>
        <v>422.36477923214841</v>
      </c>
    </row>
    <row r="9" spans="2:14" x14ac:dyDescent="0.25">
      <c r="B9">
        <v>5</v>
      </c>
      <c r="D9" s="2">
        <f>'2011 outpatient appointments'!D9*ave_appointment_cost_2011/'2011 population'!D9</f>
        <v>472.19064590563653</v>
      </c>
      <c r="E9" s="2">
        <f>'2011 outpatient appointments'!E9*ave_appointment_cost_2011/'2011 population'!E9</f>
        <v>446.38388411361444</v>
      </c>
      <c r="F9" s="2">
        <f>'2011 outpatient appointments'!F9*ave_appointment_cost_2011/'2011 population'!F9</f>
        <v>425.7050730330588</v>
      </c>
      <c r="G9" s="2">
        <f>'2011 outpatient appointments'!G9*ave_appointment_cost_2011/'2011 population'!G9</f>
        <v>415.26676159800513</v>
      </c>
      <c r="H9" s="2">
        <f>'2011 outpatient appointments'!H9*ave_appointment_cost_2011/'2011 population'!H9</f>
        <v>368.22396111715489</v>
      </c>
      <c r="I9" s="2"/>
      <c r="J9" s="2">
        <f>'2011 outpatient appointments'!J9*ave_appointment_cost_2011/'2011 population'!J9</f>
        <v>578.42405857934637</v>
      </c>
      <c r="K9" s="2">
        <f>'2011 outpatient appointments'!K9*ave_appointment_cost_2011/'2011 population'!K9</f>
        <v>541.88746045561629</v>
      </c>
      <c r="L9" s="2">
        <f>'2011 outpatient appointments'!L9*ave_appointment_cost_2011/'2011 population'!L9</f>
        <v>508.52494372170321</v>
      </c>
      <c r="M9" s="2">
        <f>'2011 outpatient appointments'!M9*ave_appointment_cost_2011/'2011 population'!M9</f>
        <v>488.31144915450272</v>
      </c>
      <c r="N9" s="2">
        <f>'2011 outpatient appointments'!N9*ave_appointment_cost_2011/'2011 population'!N9</f>
        <v>440.40968907065849</v>
      </c>
    </row>
    <row r="10" spans="2:14" x14ac:dyDescent="0.25">
      <c r="B10">
        <v>6</v>
      </c>
      <c r="D10" s="2">
        <f>'2011 outpatient appointments'!D10*ave_appointment_cost_2011/'2011 population'!D10</f>
        <v>475.39945853781103</v>
      </c>
      <c r="E10" s="2">
        <f>'2011 outpatient appointments'!E10*ave_appointment_cost_2011/'2011 population'!E10</f>
        <v>443.39642789256334</v>
      </c>
      <c r="F10" s="2">
        <f>'2011 outpatient appointments'!F10*ave_appointment_cost_2011/'2011 population'!F10</f>
        <v>414.07870684555712</v>
      </c>
      <c r="G10" s="2">
        <f>'2011 outpatient appointments'!G10*ave_appointment_cost_2011/'2011 population'!G10</f>
        <v>398.4947777710766</v>
      </c>
      <c r="H10" s="2">
        <f>'2011 outpatient appointments'!H10*ave_appointment_cost_2011/'2011 population'!H10</f>
        <v>365.9299735436955</v>
      </c>
      <c r="I10" s="2"/>
      <c r="J10" s="2">
        <f>'2011 outpatient appointments'!J10*ave_appointment_cost_2011/'2011 population'!J10</f>
        <v>567.43281378325855</v>
      </c>
      <c r="K10" s="2">
        <f>'2011 outpatient appointments'!K10*ave_appointment_cost_2011/'2011 population'!K10</f>
        <v>528.44988492817413</v>
      </c>
      <c r="L10" s="2">
        <f>'2011 outpatient appointments'!L10*ave_appointment_cost_2011/'2011 population'!L10</f>
        <v>494.0366291737065</v>
      </c>
      <c r="M10" s="2">
        <f>'2011 outpatient appointments'!M10*ave_appointment_cost_2011/'2011 population'!M10</f>
        <v>476.13989990795102</v>
      </c>
      <c r="N10" s="2">
        <f>'2011 outpatient appointments'!N10*ave_appointment_cost_2011/'2011 population'!N10</f>
        <v>429.11443126221917</v>
      </c>
    </row>
    <row r="11" spans="2:14" x14ac:dyDescent="0.25">
      <c r="B11">
        <v>7</v>
      </c>
      <c r="D11" s="2">
        <f>'2011 outpatient appointments'!D11*ave_appointment_cost_2011/'2011 population'!D11</f>
        <v>413.05230794622418</v>
      </c>
      <c r="E11" s="2">
        <f>'2011 outpatient appointments'!E11*ave_appointment_cost_2011/'2011 population'!E11</f>
        <v>388.36556426567125</v>
      </c>
      <c r="F11" s="2">
        <f>'2011 outpatient appointments'!F11*ave_appointment_cost_2011/'2011 population'!F11</f>
        <v>354.75751034228284</v>
      </c>
      <c r="G11" s="2">
        <f>'2011 outpatient appointments'!G11*ave_appointment_cost_2011/'2011 population'!G11</f>
        <v>340.46236674333124</v>
      </c>
      <c r="H11" s="2">
        <f>'2011 outpatient appointments'!H11*ave_appointment_cost_2011/'2011 population'!H11</f>
        <v>308.72543261570814</v>
      </c>
      <c r="I11" s="2"/>
      <c r="J11" s="2">
        <f>'2011 outpatient appointments'!J11*ave_appointment_cost_2011/'2011 population'!J11</f>
        <v>504.84053333258231</v>
      </c>
      <c r="K11" s="2">
        <f>'2011 outpatient appointments'!K11*ave_appointment_cost_2011/'2011 population'!K11</f>
        <v>473.04395114638743</v>
      </c>
      <c r="L11" s="2">
        <f>'2011 outpatient appointments'!L11*ave_appointment_cost_2011/'2011 population'!L11</f>
        <v>430.06749232896567</v>
      </c>
      <c r="M11" s="2">
        <f>'2011 outpatient appointments'!M11*ave_appointment_cost_2011/'2011 population'!M11</f>
        <v>397.99134227079116</v>
      </c>
      <c r="N11" s="2">
        <f>'2011 outpatient appointments'!N11*ave_appointment_cost_2011/'2011 population'!N11</f>
        <v>365.21042219661643</v>
      </c>
    </row>
    <row r="12" spans="2:14" x14ac:dyDescent="0.25">
      <c r="B12">
        <v>8</v>
      </c>
      <c r="D12" s="2">
        <f>'2011 outpatient appointments'!D12*ave_appointment_cost_2011/'2011 population'!D12</f>
        <v>377.42642795802504</v>
      </c>
      <c r="E12" s="2">
        <f>'2011 outpatient appointments'!E12*ave_appointment_cost_2011/'2011 population'!E12</f>
        <v>350.92801180954808</v>
      </c>
      <c r="F12" s="2">
        <f>'2011 outpatient appointments'!F12*ave_appointment_cost_2011/'2011 population'!F12</f>
        <v>326.48183423768307</v>
      </c>
      <c r="G12" s="2">
        <f>'2011 outpatient appointments'!G12*ave_appointment_cost_2011/'2011 population'!G12</f>
        <v>302.26417400257691</v>
      </c>
      <c r="H12" s="2">
        <f>'2011 outpatient appointments'!H12*ave_appointment_cost_2011/'2011 population'!H12</f>
        <v>286.70544397329184</v>
      </c>
      <c r="I12" s="2"/>
      <c r="J12" s="2">
        <f>'2011 outpatient appointments'!J12*ave_appointment_cost_2011/'2011 population'!J12</f>
        <v>450.28893932343391</v>
      </c>
      <c r="K12" s="2">
        <f>'2011 outpatient appointments'!K12*ave_appointment_cost_2011/'2011 population'!K12</f>
        <v>424.10262782685038</v>
      </c>
      <c r="L12" s="2">
        <f>'2011 outpatient appointments'!L12*ave_appointment_cost_2011/'2011 population'!L12</f>
        <v>387.6733456089907</v>
      </c>
      <c r="M12" s="2">
        <f>'2011 outpatient appointments'!M12*ave_appointment_cost_2011/'2011 population'!M12</f>
        <v>352.06306615545128</v>
      </c>
      <c r="N12" s="2">
        <f>'2011 outpatient appointments'!N12*ave_appointment_cost_2011/'2011 population'!N12</f>
        <v>330.31067763951785</v>
      </c>
    </row>
    <row r="13" spans="2:14" x14ac:dyDescent="0.25">
      <c r="B13">
        <v>9</v>
      </c>
      <c r="D13" s="2">
        <f>'2011 outpatient appointments'!D13*ave_appointment_cost_2011/'2011 population'!D13</f>
        <v>359.19201647375058</v>
      </c>
      <c r="E13" s="2">
        <f>'2011 outpatient appointments'!E13*ave_appointment_cost_2011/'2011 population'!E13</f>
        <v>340.75258452960372</v>
      </c>
      <c r="F13" s="2">
        <f>'2011 outpatient appointments'!F13*ave_appointment_cost_2011/'2011 population'!F13</f>
        <v>298.53402781218955</v>
      </c>
      <c r="G13" s="2">
        <f>'2011 outpatient appointments'!G13*ave_appointment_cost_2011/'2011 population'!G13</f>
        <v>282.04412806590767</v>
      </c>
      <c r="H13" s="2">
        <f>'2011 outpatient appointments'!H13*ave_appointment_cost_2011/'2011 population'!H13</f>
        <v>270.38970044861003</v>
      </c>
      <c r="I13" s="2"/>
      <c r="J13" s="2">
        <f>'2011 outpatient appointments'!J13*ave_appointment_cost_2011/'2011 population'!J13</f>
        <v>438.58837002826453</v>
      </c>
      <c r="K13" s="2">
        <f>'2011 outpatient appointments'!K13*ave_appointment_cost_2011/'2011 population'!K13</f>
        <v>389.78124847126071</v>
      </c>
      <c r="L13" s="2">
        <f>'2011 outpatient appointments'!L13*ave_appointment_cost_2011/'2011 population'!L13</f>
        <v>362.04140986266071</v>
      </c>
      <c r="M13" s="2">
        <f>'2011 outpatient appointments'!M13*ave_appointment_cost_2011/'2011 population'!M13</f>
        <v>330.12381853595127</v>
      </c>
      <c r="N13" s="2">
        <f>'2011 outpatient appointments'!N13*ave_appointment_cost_2011/'2011 population'!N13</f>
        <v>312.56907951680779</v>
      </c>
    </row>
    <row r="14" spans="2:14" x14ac:dyDescent="0.25">
      <c r="B14">
        <v>10</v>
      </c>
      <c r="D14" s="2">
        <f>'2011 outpatient appointments'!D14*ave_appointment_cost_2011/'2011 population'!D14</f>
        <v>363.80950065308588</v>
      </c>
      <c r="E14" s="2">
        <f>'2011 outpatient appointments'!E14*ave_appointment_cost_2011/'2011 population'!E14</f>
        <v>332.27493014627862</v>
      </c>
      <c r="F14" s="2">
        <f>'2011 outpatient appointments'!F14*ave_appointment_cost_2011/'2011 population'!F14</f>
        <v>318.73449008602131</v>
      </c>
      <c r="G14" s="2">
        <f>'2011 outpatient appointments'!G14*ave_appointment_cost_2011/'2011 population'!G14</f>
        <v>288.81831252270689</v>
      </c>
      <c r="H14" s="2">
        <f>'2011 outpatient appointments'!H14*ave_appointment_cost_2011/'2011 population'!H14</f>
        <v>262.25810734554483</v>
      </c>
      <c r="I14" s="2"/>
      <c r="J14" s="2">
        <f>'2011 outpatient appointments'!J14*ave_appointment_cost_2011/'2011 population'!J14</f>
        <v>436.29707152666089</v>
      </c>
      <c r="K14" s="2">
        <f>'2011 outpatient appointments'!K14*ave_appointment_cost_2011/'2011 population'!K14</f>
        <v>402.75806372594076</v>
      </c>
      <c r="L14" s="2">
        <f>'2011 outpatient appointments'!L14*ave_appointment_cost_2011/'2011 population'!L14</f>
        <v>350.46697415666193</v>
      </c>
      <c r="M14" s="2">
        <f>'2011 outpatient appointments'!M14*ave_appointment_cost_2011/'2011 population'!M14</f>
        <v>325.2005209563934</v>
      </c>
      <c r="N14" s="2">
        <f>'2011 outpatient appointments'!N14*ave_appointment_cost_2011/'2011 population'!N14</f>
        <v>294.80656072998841</v>
      </c>
    </row>
    <row r="15" spans="2:14" x14ac:dyDescent="0.25">
      <c r="B15">
        <v>11</v>
      </c>
      <c r="D15" s="2">
        <f>'2011 outpatient appointments'!D15*ave_appointment_cost_2011/'2011 population'!D15</f>
        <v>377.03731501031109</v>
      </c>
      <c r="E15" s="2">
        <f>'2011 outpatient appointments'!E15*ave_appointment_cost_2011/'2011 population'!E15</f>
        <v>356.38582308424867</v>
      </c>
      <c r="F15" s="2">
        <f>'2011 outpatient appointments'!F15*ave_appointment_cost_2011/'2011 population'!F15</f>
        <v>326.21100105524607</v>
      </c>
      <c r="G15" s="2">
        <f>'2011 outpatient appointments'!G15*ave_appointment_cost_2011/'2011 population'!G15</f>
        <v>302.24935610398745</v>
      </c>
      <c r="H15" s="2">
        <f>'2011 outpatient appointments'!H15*ave_appointment_cost_2011/'2011 population'!H15</f>
        <v>285.17311177404719</v>
      </c>
      <c r="I15" s="2"/>
      <c r="J15" s="2">
        <f>'2011 outpatient appointments'!J15*ave_appointment_cost_2011/'2011 population'!J15</f>
        <v>433.05886142860504</v>
      </c>
      <c r="K15" s="2">
        <f>'2011 outpatient appointments'!K15*ave_appointment_cost_2011/'2011 population'!K15</f>
        <v>402.80153430138898</v>
      </c>
      <c r="L15" s="2">
        <f>'2011 outpatient appointments'!L15*ave_appointment_cost_2011/'2011 population'!L15</f>
        <v>365.3930887973188</v>
      </c>
      <c r="M15" s="2">
        <f>'2011 outpatient appointments'!M15*ave_appointment_cost_2011/'2011 population'!M15</f>
        <v>329.19352174967963</v>
      </c>
      <c r="N15" s="2">
        <f>'2011 outpatient appointments'!N15*ave_appointment_cost_2011/'2011 population'!N15</f>
        <v>312.60388200853805</v>
      </c>
    </row>
    <row r="16" spans="2:14" x14ac:dyDescent="0.25">
      <c r="B16">
        <v>12</v>
      </c>
      <c r="D16" s="2">
        <f>'2011 outpatient appointments'!D16*ave_appointment_cost_2011/'2011 population'!D16</f>
        <v>390.704536183507</v>
      </c>
      <c r="E16" s="2">
        <f>'2011 outpatient appointments'!E16*ave_appointment_cost_2011/'2011 population'!E16</f>
        <v>379.02598619155322</v>
      </c>
      <c r="F16" s="2">
        <f>'2011 outpatient appointments'!F16*ave_appointment_cost_2011/'2011 population'!F16</f>
        <v>351.68531270827174</v>
      </c>
      <c r="G16" s="2">
        <f>'2011 outpatient appointments'!G16*ave_appointment_cost_2011/'2011 population'!G16</f>
        <v>340.39547639566496</v>
      </c>
      <c r="H16" s="2">
        <f>'2011 outpatient appointments'!H16*ave_appointment_cost_2011/'2011 population'!H16</f>
        <v>314.5345174984061</v>
      </c>
      <c r="I16" s="2"/>
      <c r="J16" s="2">
        <f>'2011 outpatient appointments'!J16*ave_appointment_cost_2011/'2011 population'!J16</f>
        <v>455.15936943804508</v>
      </c>
      <c r="K16" s="2">
        <f>'2011 outpatient appointments'!K16*ave_appointment_cost_2011/'2011 population'!K16</f>
        <v>430.40307537519629</v>
      </c>
      <c r="L16" s="2">
        <f>'2011 outpatient appointments'!L16*ave_appointment_cost_2011/'2011 population'!L16</f>
        <v>388.73782333452596</v>
      </c>
      <c r="M16" s="2">
        <f>'2011 outpatient appointments'!M16*ave_appointment_cost_2011/'2011 population'!M16</f>
        <v>362.68528871070191</v>
      </c>
      <c r="N16" s="2">
        <f>'2011 outpatient appointments'!N16*ave_appointment_cost_2011/'2011 population'!N16</f>
        <v>331.53168343743761</v>
      </c>
    </row>
    <row r="17" spans="2:14" x14ac:dyDescent="0.25">
      <c r="B17">
        <v>13</v>
      </c>
      <c r="D17" s="2">
        <f>'2011 outpatient appointments'!D17*ave_appointment_cost_2011/'2011 population'!D17</f>
        <v>429.776306564099</v>
      </c>
      <c r="E17" s="2">
        <f>'2011 outpatient appointments'!E17*ave_appointment_cost_2011/'2011 population'!E17</f>
        <v>411.23045861578015</v>
      </c>
      <c r="F17" s="2">
        <f>'2011 outpatient appointments'!F17*ave_appointment_cost_2011/'2011 population'!F17</f>
        <v>409.37926924456201</v>
      </c>
      <c r="G17" s="2">
        <f>'2011 outpatient appointments'!G17*ave_appointment_cost_2011/'2011 population'!G17</f>
        <v>383.35279929469931</v>
      </c>
      <c r="H17" s="2">
        <f>'2011 outpatient appointments'!H17*ave_appointment_cost_2011/'2011 population'!H17</f>
        <v>365.21299310265834</v>
      </c>
      <c r="I17" s="2"/>
      <c r="J17" s="2">
        <f>'2011 outpatient appointments'!J17*ave_appointment_cost_2011/'2011 population'!J17</f>
        <v>494.42319666203002</v>
      </c>
      <c r="K17" s="2">
        <f>'2011 outpatient appointments'!K17*ave_appointment_cost_2011/'2011 population'!K17</f>
        <v>475.35837988930757</v>
      </c>
      <c r="L17" s="2">
        <f>'2011 outpatient appointments'!L17*ave_appointment_cost_2011/'2011 population'!L17</f>
        <v>426.51606660270807</v>
      </c>
      <c r="M17" s="2">
        <f>'2011 outpatient appointments'!M17*ave_appointment_cost_2011/'2011 population'!M17</f>
        <v>411.22962045712075</v>
      </c>
      <c r="N17" s="2">
        <f>'2011 outpatient appointments'!N17*ave_appointment_cost_2011/'2011 population'!N17</f>
        <v>375.63507383345711</v>
      </c>
    </row>
    <row r="18" spans="2:14" x14ac:dyDescent="0.25">
      <c r="B18">
        <v>14</v>
      </c>
      <c r="D18" s="2">
        <f>'2011 outpatient appointments'!D18*ave_appointment_cost_2011/'2011 population'!D18</f>
        <v>457.2429727087719</v>
      </c>
      <c r="E18" s="2">
        <f>'2011 outpatient appointments'!E18*ave_appointment_cost_2011/'2011 population'!E18</f>
        <v>470.0816522428679</v>
      </c>
      <c r="F18" s="2">
        <f>'2011 outpatient appointments'!F18*ave_appointment_cost_2011/'2011 population'!F18</f>
        <v>462.79299699605741</v>
      </c>
      <c r="G18" s="2">
        <f>'2011 outpatient appointments'!G18*ave_appointment_cost_2011/'2011 population'!G18</f>
        <v>430.01027869421256</v>
      </c>
      <c r="H18" s="2">
        <f>'2011 outpatient appointments'!H18*ave_appointment_cost_2011/'2011 population'!H18</f>
        <v>412.90642568584298</v>
      </c>
      <c r="I18" s="2"/>
      <c r="J18" s="2">
        <f>'2011 outpatient appointments'!J18*ave_appointment_cost_2011/'2011 population'!J18</f>
        <v>504.90690912388663</v>
      </c>
      <c r="K18" s="2">
        <f>'2011 outpatient appointments'!K18*ave_appointment_cost_2011/'2011 population'!K18</f>
        <v>483.99944093470253</v>
      </c>
      <c r="L18" s="2">
        <f>'2011 outpatient appointments'!L18*ave_appointment_cost_2011/'2011 population'!L18</f>
        <v>457.76569460306803</v>
      </c>
      <c r="M18" s="2">
        <f>'2011 outpatient appointments'!M18*ave_appointment_cost_2011/'2011 population'!M18</f>
        <v>434.31789200186626</v>
      </c>
      <c r="N18" s="2">
        <f>'2011 outpatient appointments'!N18*ave_appointment_cost_2011/'2011 population'!N18</f>
        <v>398.19715200360059</v>
      </c>
    </row>
    <row r="19" spans="2:14" x14ac:dyDescent="0.25">
      <c r="B19">
        <v>15</v>
      </c>
      <c r="D19" s="2">
        <f>'2011 outpatient appointments'!D19*ave_appointment_cost_2011/'2011 population'!D19</f>
        <v>545.80447414438368</v>
      </c>
      <c r="E19" s="2">
        <f>'2011 outpatient appointments'!E19*ave_appointment_cost_2011/'2011 population'!E19</f>
        <v>527.6109507948197</v>
      </c>
      <c r="F19" s="2">
        <f>'2011 outpatient appointments'!F19*ave_appointment_cost_2011/'2011 population'!F19</f>
        <v>519.12616995068231</v>
      </c>
      <c r="G19" s="2">
        <f>'2011 outpatient appointments'!G19*ave_appointment_cost_2011/'2011 population'!G19</f>
        <v>475.6388216768824</v>
      </c>
      <c r="H19" s="2">
        <f>'2011 outpatient appointments'!H19*ave_appointment_cost_2011/'2011 population'!H19</f>
        <v>442.38070836579402</v>
      </c>
      <c r="I19" s="2"/>
      <c r="J19" s="2">
        <f>'2011 outpatient appointments'!J19*ave_appointment_cost_2011/'2011 population'!J19</f>
        <v>533.13452121394334</v>
      </c>
      <c r="K19" s="2">
        <f>'2011 outpatient appointments'!K19*ave_appointment_cost_2011/'2011 population'!K19</f>
        <v>494.41642589055601</v>
      </c>
      <c r="L19" s="2">
        <f>'2011 outpatient appointments'!L19*ave_appointment_cost_2011/'2011 population'!L19</f>
        <v>476.38204624111268</v>
      </c>
      <c r="M19" s="2">
        <f>'2011 outpatient appointments'!M19*ave_appointment_cost_2011/'2011 population'!M19</f>
        <v>452.40716299715319</v>
      </c>
      <c r="N19" s="2">
        <f>'2011 outpatient appointments'!N19*ave_appointment_cost_2011/'2011 population'!N19</f>
        <v>421.8131148952229</v>
      </c>
    </row>
    <row r="20" spans="2:14" x14ac:dyDescent="0.25">
      <c r="B20">
        <v>16</v>
      </c>
      <c r="D20" s="2">
        <f>'2011 outpatient appointments'!D20*ave_appointment_cost_2011/'2011 population'!D20</f>
        <v>594.77035346458342</v>
      </c>
      <c r="E20" s="2">
        <f>'2011 outpatient appointments'!E20*ave_appointment_cost_2011/'2011 population'!E20</f>
        <v>560.57623750708876</v>
      </c>
      <c r="F20" s="2">
        <f>'2011 outpatient appointments'!F20*ave_appointment_cost_2011/'2011 population'!F20</f>
        <v>515.63130907888376</v>
      </c>
      <c r="G20" s="2">
        <f>'2011 outpatient appointments'!G20*ave_appointment_cost_2011/'2011 population'!G20</f>
        <v>505.68538450914929</v>
      </c>
      <c r="H20" s="2">
        <f>'2011 outpatient appointments'!H20*ave_appointment_cost_2011/'2011 population'!H20</f>
        <v>449.49353492174856</v>
      </c>
      <c r="I20" s="2"/>
      <c r="J20" s="2">
        <f>'2011 outpatient appointments'!J20*ave_appointment_cost_2011/'2011 population'!J20</f>
        <v>486.87390160964418</v>
      </c>
      <c r="K20" s="2">
        <f>'2011 outpatient appointments'!K20*ave_appointment_cost_2011/'2011 population'!K20</f>
        <v>467.56858990713584</v>
      </c>
      <c r="L20" s="2">
        <f>'2011 outpatient appointments'!L20*ave_appointment_cost_2011/'2011 population'!L20</f>
        <v>448.85831962875613</v>
      </c>
      <c r="M20" s="2">
        <f>'2011 outpatient appointments'!M20*ave_appointment_cost_2011/'2011 population'!M20</f>
        <v>427.67050205460356</v>
      </c>
      <c r="N20" s="2">
        <f>'2011 outpatient appointments'!N20*ave_appointment_cost_2011/'2011 population'!N20</f>
        <v>402.87249436111165</v>
      </c>
    </row>
    <row r="21" spans="2:14" x14ac:dyDescent="0.25">
      <c r="B21">
        <v>17</v>
      </c>
      <c r="D21" s="2">
        <f>'2011 outpatient appointments'!D21*ave_appointment_cost_2011/'2011 population'!D21</f>
        <v>616.96245868228038</v>
      </c>
      <c r="E21" s="2">
        <f>'2011 outpatient appointments'!E21*ave_appointment_cost_2011/'2011 population'!E21</f>
        <v>565.66432738890796</v>
      </c>
      <c r="F21" s="2">
        <f>'2011 outpatient appointments'!F21*ave_appointment_cost_2011/'2011 population'!F21</f>
        <v>515.17461537117902</v>
      </c>
      <c r="G21" s="2">
        <f>'2011 outpatient appointments'!G21*ave_appointment_cost_2011/'2011 population'!G21</f>
        <v>473.57768656938208</v>
      </c>
      <c r="H21" s="2">
        <f>'2011 outpatient appointments'!H21*ave_appointment_cost_2011/'2011 population'!H21</f>
        <v>436.31102846323813</v>
      </c>
      <c r="I21" s="2"/>
      <c r="J21" s="2">
        <f>'2011 outpatient appointments'!J21*ave_appointment_cost_2011/'2011 population'!J21</f>
        <v>408.98820808165158</v>
      </c>
      <c r="K21" s="2">
        <f>'2011 outpatient appointments'!K21*ave_appointment_cost_2011/'2011 population'!K21</f>
        <v>406.25478637527755</v>
      </c>
      <c r="L21" s="2">
        <f>'2011 outpatient appointments'!L21*ave_appointment_cost_2011/'2011 population'!L21</f>
        <v>401.59043698770449</v>
      </c>
      <c r="M21" s="2">
        <f>'2011 outpatient appointments'!M21*ave_appointment_cost_2011/'2011 population'!M21</f>
        <v>379.65980321099102</v>
      </c>
      <c r="N21" s="2">
        <f>'2011 outpatient appointments'!N21*ave_appointment_cost_2011/'2011 population'!N21</f>
        <v>354.33785487893977</v>
      </c>
    </row>
    <row r="22" spans="2:14" x14ac:dyDescent="0.25">
      <c r="B22">
        <v>18</v>
      </c>
      <c r="D22" s="2">
        <f>'2011 outpatient appointments'!D22*ave_appointment_cost_2011/'2011 population'!D22</f>
        <v>686.89287454376097</v>
      </c>
      <c r="E22" s="2">
        <f>'2011 outpatient appointments'!E22*ave_appointment_cost_2011/'2011 population'!E22</f>
        <v>596.36208050675896</v>
      </c>
      <c r="F22" s="2">
        <f>'2011 outpatient appointments'!F22*ave_appointment_cost_2011/'2011 population'!F22</f>
        <v>523.34002393666026</v>
      </c>
      <c r="G22" s="2">
        <f>'2011 outpatient appointments'!G22*ave_appointment_cost_2011/'2011 population'!G22</f>
        <v>473.3237481036424</v>
      </c>
      <c r="H22" s="2">
        <f>'2011 outpatient appointments'!H22*ave_appointment_cost_2011/'2011 population'!H22</f>
        <v>426.47548017500765</v>
      </c>
      <c r="I22" s="2"/>
      <c r="J22" s="2">
        <f>'2011 outpatient appointments'!J22*ave_appointment_cost_2011/'2011 population'!J22</f>
        <v>372.50730748335047</v>
      </c>
      <c r="K22" s="2">
        <f>'2011 outpatient appointments'!K22*ave_appointment_cost_2011/'2011 population'!K22</f>
        <v>365.71311975828206</v>
      </c>
      <c r="L22" s="2">
        <f>'2011 outpatient appointments'!L22*ave_appointment_cost_2011/'2011 population'!L22</f>
        <v>362.29420824969736</v>
      </c>
      <c r="M22" s="2">
        <f>'2011 outpatient appointments'!M22*ave_appointment_cost_2011/'2011 population'!M22</f>
        <v>343.99673439232737</v>
      </c>
      <c r="N22" s="2">
        <f>'2011 outpatient appointments'!N22*ave_appointment_cost_2011/'2011 population'!N22</f>
        <v>339.32338308830214</v>
      </c>
    </row>
    <row r="23" spans="2:14" x14ac:dyDescent="0.25">
      <c r="B23">
        <v>19</v>
      </c>
      <c r="D23" s="2">
        <f>'2011 outpatient appointments'!D23*ave_appointment_cost_2011/'2011 population'!D23</f>
        <v>708.57836010396375</v>
      </c>
      <c r="E23" s="2">
        <f>'2011 outpatient appointments'!E23*ave_appointment_cost_2011/'2011 population'!E23</f>
        <v>567.09298283571661</v>
      </c>
      <c r="F23" s="2">
        <f>'2011 outpatient appointments'!F23*ave_appointment_cost_2011/'2011 population'!F23</f>
        <v>505.95229597368211</v>
      </c>
      <c r="G23" s="2">
        <f>'2011 outpatient appointments'!G23*ave_appointment_cost_2011/'2011 population'!G23</f>
        <v>468.76692534903373</v>
      </c>
      <c r="H23" s="2">
        <f>'2011 outpatient appointments'!H23*ave_appointment_cost_2011/'2011 population'!H23</f>
        <v>432.77629487762266</v>
      </c>
      <c r="I23" s="2"/>
      <c r="J23" s="2">
        <f>'2011 outpatient appointments'!J23*ave_appointment_cost_2011/'2011 population'!J23</f>
        <v>317.91070293091735</v>
      </c>
      <c r="K23" s="2">
        <f>'2011 outpatient appointments'!K23*ave_appointment_cost_2011/'2011 population'!K23</f>
        <v>312.1644781552331</v>
      </c>
      <c r="L23" s="2">
        <f>'2011 outpatient appointments'!L23*ave_appointment_cost_2011/'2011 population'!L23</f>
        <v>310.64197503058369</v>
      </c>
      <c r="M23" s="2">
        <f>'2011 outpatient appointments'!M23*ave_appointment_cost_2011/'2011 population'!M23</f>
        <v>305.29618685552072</v>
      </c>
      <c r="N23" s="2">
        <f>'2011 outpatient appointments'!N23*ave_appointment_cost_2011/'2011 population'!N23</f>
        <v>300.8404561757489</v>
      </c>
    </row>
    <row r="24" spans="2:14" x14ac:dyDescent="0.25">
      <c r="B24">
        <v>20</v>
      </c>
      <c r="D24" s="2">
        <f>'2011 outpatient appointments'!D24*ave_appointment_cost_2011/'2011 population'!D24</f>
        <v>764.85112161213101</v>
      </c>
      <c r="E24" s="2">
        <f>'2011 outpatient appointments'!E24*ave_appointment_cost_2011/'2011 population'!E24</f>
        <v>608.29530781331687</v>
      </c>
      <c r="F24" s="2">
        <f>'2011 outpatient appointments'!F24*ave_appointment_cost_2011/'2011 population'!F24</f>
        <v>538.88494328461752</v>
      </c>
      <c r="G24" s="2">
        <f>'2011 outpatient appointments'!G24*ave_appointment_cost_2011/'2011 population'!G24</f>
        <v>506.34133093739217</v>
      </c>
      <c r="H24" s="2">
        <f>'2011 outpatient appointments'!H24*ave_appointment_cost_2011/'2011 population'!H24</f>
        <v>504.89113293665457</v>
      </c>
      <c r="I24" s="2"/>
      <c r="J24" s="2">
        <f>'2011 outpatient appointments'!J24*ave_appointment_cost_2011/'2011 population'!J24</f>
        <v>315.46841490345281</v>
      </c>
      <c r="K24" s="2">
        <f>'2011 outpatient appointments'!K24*ave_appointment_cost_2011/'2011 population'!K24</f>
        <v>283.95820850429556</v>
      </c>
      <c r="L24" s="2">
        <f>'2011 outpatient appointments'!L24*ave_appointment_cost_2011/'2011 population'!L24</f>
        <v>284.89736794373999</v>
      </c>
      <c r="M24" s="2">
        <f>'2011 outpatient appointments'!M24*ave_appointment_cost_2011/'2011 population'!M24</f>
        <v>295.37146664736684</v>
      </c>
      <c r="N24" s="2">
        <f>'2011 outpatient appointments'!N24*ave_appointment_cost_2011/'2011 population'!N24</f>
        <v>309.13955795185535</v>
      </c>
    </row>
    <row r="25" spans="2:14" x14ac:dyDescent="0.25">
      <c r="B25">
        <v>21</v>
      </c>
      <c r="D25" s="2">
        <f>'2011 outpatient appointments'!D25*ave_appointment_cost_2011/'2011 population'!D25</f>
        <v>839.60140426665998</v>
      </c>
      <c r="E25" s="2">
        <f>'2011 outpatient appointments'!E25*ave_appointment_cost_2011/'2011 population'!E25</f>
        <v>639.38605726722562</v>
      </c>
      <c r="F25" s="2">
        <f>'2011 outpatient appointments'!F25*ave_appointment_cost_2011/'2011 population'!F25</f>
        <v>581.96990723642773</v>
      </c>
      <c r="G25" s="2">
        <f>'2011 outpatient appointments'!G25*ave_appointment_cost_2011/'2011 population'!G25</f>
        <v>538.77210688505181</v>
      </c>
      <c r="H25" s="2">
        <f>'2011 outpatient appointments'!H25*ave_appointment_cost_2011/'2011 population'!H25</f>
        <v>532.99606501645883</v>
      </c>
      <c r="I25" s="2"/>
      <c r="J25" s="2">
        <f>'2011 outpatient appointments'!J25*ave_appointment_cost_2011/'2011 population'!J25</f>
        <v>320.85050349070514</v>
      </c>
      <c r="K25" s="2">
        <f>'2011 outpatient appointments'!K25*ave_appointment_cost_2011/'2011 population'!K25</f>
        <v>289.84359550363297</v>
      </c>
      <c r="L25" s="2">
        <f>'2011 outpatient appointments'!L25*ave_appointment_cost_2011/'2011 population'!L25</f>
        <v>293.1375829367185</v>
      </c>
      <c r="M25" s="2">
        <f>'2011 outpatient appointments'!M25*ave_appointment_cost_2011/'2011 population'!M25</f>
        <v>295.48271157100464</v>
      </c>
      <c r="N25" s="2">
        <f>'2011 outpatient appointments'!N25*ave_appointment_cost_2011/'2011 population'!N25</f>
        <v>305.57449991856214</v>
      </c>
    </row>
    <row r="26" spans="2:14" x14ac:dyDescent="0.25">
      <c r="B26">
        <v>22</v>
      </c>
      <c r="D26" s="2">
        <f>'2011 outpatient appointments'!D26*ave_appointment_cost_2011/'2011 population'!D26</f>
        <v>911.08121751559656</v>
      </c>
      <c r="E26" s="2">
        <f>'2011 outpatient appointments'!E26*ave_appointment_cost_2011/'2011 population'!E26</f>
        <v>703.25412714145421</v>
      </c>
      <c r="F26" s="2">
        <f>'2011 outpatient appointments'!F26*ave_appointment_cost_2011/'2011 population'!F26</f>
        <v>635.99678773730909</v>
      </c>
      <c r="G26" s="2">
        <f>'2011 outpatient appointments'!G26*ave_appointment_cost_2011/'2011 population'!G26</f>
        <v>574.57977611251329</v>
      </c>
      <c r="H26" s="2">
        <f>'2011 outpatient appointments'!H26*ave_appointment_cost_2011/'2011 population'!H26</f>
        <v>544.49282737063857</v>
      </c>
      <c r="I26" s="2"/>
      <c r="J26" s="2">
        <f>'2011 outpatient appointments'!J26*ave_appointment_cost_2011/'2011 population'!J26</f>
        <v>328.61730419418024</v>
      </c>
      <c r="K26" s="2">
        <f>'2011 outpatient appointments'!K26*ave_appointment_cost_2011/'2011 population'!K26</f>
        <v>282.74559191652662</v>
      </c>
      <c r="L26" s="2">
        <f>'2011 outpatient appointments'!L26*ave_appointment_cost_2011/'2011 population'!L26</f>
        <v>287.50554841373452</v>
      </c>
      <c r="M26" s="2">
        <f>'2011 outpatient appointments'!M26*ave_appointment_cost_2011/'2011 population'!M26</f>
        <v>275.81946359096412</v>
      </c>
      <c r="N26" s="2">
        <f>'2011 outpatient appointments'!N26*ave_appointment_cost_2011/'2011 population'!N26</f>
        <v>300.28498532082415</v>
      </c>
    </row>
    <row r="27" spans="2:14" x14ac:dyDescent="0.25">
      <c r="B27">
        <v>23</v>
      </c>
      <c r="D27" s="2">
        <f>'2011 outpatient appointments'!D27*ave_appointment_cost_2011/'2011 population'!D27</f>
        <v>962.75063212804571</v>
      </c>
      <c r="E27" s="2">
        <f>'2011 outpatient appointments'!E27*ave_appointment_cost_2011/'2011 population'!E27</f>
        <v>761.08118215145907</v>
      </c>
      <c r="F27" s="2">
        <f>'2011 outpatient appointments'!F27*ave_appointment_cost_2011/'2011 population'!F27</f>
        <v>680.31154478144413</v>
      </c>
      <c r="G27" s="2">
        <f>'2011 outpatient appointments'!G27*ave_appointment_cost_2011/'2011 population'!G27</f>
        <v>618.97520813307187</v>
      </c>
      <c r="H27" s="2">
        <f>'2011 outpatient appointments'!H27*ave_appointment_cost_2011/'2011 population'!H27</f>
        <v>573.06225179736566</v>
      </c>
      <c r="I27" s="2"/>
      <c r="J27" s="2">
        <f>'2011 outpatient appointments'!J27*ave_appointment_cost_2011/'2011 population'!J27</f>
        <v>319.95829660645876</v>
      </c>
      <c r="K27" s="2">
        <f>'2011 outpatient appointments'!K27*ave_appointment_cost_2011/'2011 population'!K27</f>
        <v>277.18929541962984</v>
      </c>
      <c r="L27" s="2">
        <f>'2011 outpatient appointments'!L27*ave_appointment_cost_2011/'2011 population'!L27</f>
        <v>291.2363899616775</v>
      </c>
      <c r="M27" s="2">
        <f>'2011 outpatient appointments'!M27*ave_appointment_cost_2011/'2011 population'!M27</f>
        <v>278.80548721316808</v>
      </c>
      <c r="N27" s="2">
        <f>'2011 outpatient appointments'!N27*ave_appointment_cost_2011/'2011 population'!N27</f>
        <v>282.48157001918514</v>
      </c>
    </row>
    <row r="28" spans="2:14" x14ac:dyDescent="0.25">
      <c r="B28">
        <v>24</v>
      </c>
      <c r="D28" s="2">
        <f>'2011 outpatient appointments'!D28*ave_appointment_cost_2011/'2011 population'!D28</f>
        <v>1050.6552800733498</v>
      </c>
      <c r="E28" s="2">
        <f>'2011 outpatient appointments'!E28*ave_appointment_cost_2011/'2011 population'!E28</f>
        <v>823.20271321345808</v>
      </c>
      <c r="F28" s="2">
        <f>'2011 outpatient appointments'!F28*ave_appointment_cost_2011/'2011 population'!F28</f>
        <v>735.78802242894221</v>
      </c>
      <c r="G28" s="2">
        <f>'2011 outpatient appointments'!G28*ave_appointment_cost_2011/'2011 population'!G28</f>
        <v>680.69804846085822</v>
      </c>
      <c r="H28" s="2">
        <f>'2011 outpatient appointments'!H28*ave_appointment_cost_2011/'2011 population'!H28</f>
        <v>635.70859259899908</v>
      </c>
      <c r="I28" s="2"/>
      <c r="J28" s="2">
        <f>'2011 outpatient appointments'!J28*ave_appointment_cost_2011/'2011 population'!J28</f>
        <v>334.82647455130183</v>
      </c>
      <c r="K28" s="2">
        <f>'2011 outpatient appointments'!K28*ave_appointment_cost_2011/'2011 population'!K28</f>
        <v>297.25769533793908</v>
      </c>
      <c r="L28" s="2">
        <f>'2011 outpatient appointments'!L28*ave_appointment_cost_2011/'2011 population'!L28</f>
        <v>296.84926947090537</v>
      </c>
      <c r="M28" s="2">
        <f>'2011 outpatient appointments'!M28*ave_appointment_cost_2011/'2011 population'!M28</f>
        <v>286.17991762092998</v>
      </c>
      <c r="N28" s="2">
        <f>'2011 outpatient appointments'!N28*ave_appointment_cost_2011/'2011 population'!N28</f>
        <v>288.32232515084814</v>
      </c>
    </row>
    <row r="29" spans="2:14" x14ac:dyDescent="0.25">
      <c r="B29">
        <v>25</v>
      </c>
      <c r="D29" s="2">
        <f>'2011 outpatient appointments'!D29*ave_appointment_cost_2011/'2011 population'!D29</f>
        <v>1063.9104729341386</v>
      </c>
      <c r="E29" s="2">
        <f>'2011 outpatient appointments'!E29*ave_appointment_cost_2011/'2011 population'!E29</f>
        <v>865.06825520057134</v>
      </c>
      <c r="F29" s="2">
        <f>'2011 outpatient appointments'!F29*ave_appointment_cost_2011/'2011 population'!F29</f>
        <v>779.02721128170072</v>
      </c>
      <c r="G29" s="2">
        <f>'2011 outpatient appointments'!G29*ave_appointment_cost_2011/'2011 population'!G29</f>
        <v>764.84443257830003</v>
      </c>
      <c r="H29" s="2">
        <f>'2011 outpatient appointments'!H29*ave_appointment_cost_2011/'2011 population'!H29</f>
        <v>694.13918467600752</v>
      </c>
      <c r="I29" s="2"/>
      <c r="J29" s="2">
        <f>'2011 outpatient appointments'!J29*ave_appointment_cost_2011/'2011 population'!J29</f>
        <v>341.91054282602767</v>
      </c>
      <c r="K29" s="2">
        <f>'2011 outpatient appointments'!K29*ave_appointment_cost_2011/'2011 population'!K29</f>
        <v>297.3478148542427</v>
      </c>
      <c r="L29" s="2">
        <f>'2011 outpatient appointments'!L29*ave_appointment_cost_2011/'2011 population'!L29</f>
        <v>300.15214154059026</v>
      </c>
      <c r="M29" s="2">
        <f>'2011 outpatient appointments'!M29*ave_appointment_cost_2011/'2011 population'!M29</f>
        <v>282.20800992381021</v>
      </c>
      <c r="N29" s="2">
        <f>'2011 outpatient appointments'!N29*ave_appointment_cost_2011/'2011 population'!N29</f>
        <v>289.29038860721244</v>
      </c>
    </row>
    <row r="30" spans="2:14" x14ac:dyDescent="0.25">
      <c r="B30">
        <v>26</v>
      </c>
      <c r="D30" s="2">
        <f>'2011 outpatient appointments'!D30*ave_appointment_cost_2011/'2011 population'!D30</f>
        <v>1108.864188378446</v>
      </c>
      <c r="E30" s="2">
        <f>'2011 outpatient appointments'!E30*ave_appointment_cost_2011/'2011 population'!E30</f>
        <v>928.85822670765856</v>
      </c>
      <c r="F30" s="2">
        <f>'2011 outpatient appointments'!F30*ave_appointment_cost_2011/'2011 population'!F30</f>
        <v>861.09791387487599</v>
      </c>
      <c r="G30" s="2">
        <f>'2011 outpatient appointments'!G30*ave_appointment_cost_2011/'2011 population'!G30</f>
        <v>810.22446494774942</v>
      </c>
      <c r="H30" s="2">
        <f>'2011 outpatient appointments'!H30*ave_appointment_cost_2011/'2011 population'!H30</f>
        <v>771.2296134548551</v>
      </c>
      <c r="I30" s="2"/>
      <c r="J30" s="2">
        <f>'2011 outpatient appointments'!J30*ave_appointment_cost_2011/'2011 population'!J30</f>
        <v>352.19134281928967</v>
      </c>
      <c r="K30" s="2">
        <f>'2011 outpatient appointments'!K30*ave_appointment_cost_2011/'2011 population'!K30</f>
        <v>303.18118984788936</v>
      </c>
      <c r="L30" s="2">
        <f>'2011 outpatient appointments'!L30*ave_appointment_cost_2011/'2011 population'!L30</f>
        <v>298.84435261592608</v>
      </c>
      <c r="M30" s="2">
        <f>'2011 outpatient appointments'!M30*ave_appointment_cost_2011/'2011 population'!M30</f>
        <v>288.19351078820353</v>
      </c>
      <c r="N30" s="2">
        <f>'2011 outpatient appointments'!N30*ave_appointment_cost_2011/'2011 population'!N30</f>
        <v>289.99078911824762</v>
      </c>
    </row>
    <row r="31" spans="2:14" x14ac:dyDescent="0.25">
      <c r="B31">
        <v>27</v>
      </c>
      <c r="D31" s="2">
        <f>'2011 outpatient appointments'!D31*ave_appointment_cost_2011/'2011 population'!D31</f>
        <v>1187.7359472737216</v>
      </c>
      <c r="E31" s="2">
        <f>'2011 outpatient appointments'!E31*ave_appointment_cost_2011/'2011 population'!E31</f>
        <v>998.66101326313969</v>
      </c>
      <c r="F31" s="2">
        <f>'2011 outpatient appointments'!F31*ave_appointment_cost_2011/'2011 population'!F31</f>
        <v>920.04499210193239</v>
      </c>
      <c r="G31" s="2">
        <f>'2011 outpatient appointments'!G31*ave_appointment_cost_2011/'2011 population'!G31</f>
        <v>877.11751922136227</v>
      </c>
      <c r="H31" s="2">
        <f>'2011 outpatient appointments'!H31*ave_appointment_cost_2011/'2011 population'!H31</f>
        <v>842.35643355672016</v>
      </c>
      <c r="I31" s="2"/>
      <c r="J31" s="2">
        <f>'2011 outpatient appointments'!J31*ave_appointment_cost_2011/'2011 population'!J31</f>
        <v>375.91372555970747</v>
      </c>
      <c r="K31" s="2">
        <f>'2011 outpatient appointments'!K31*ave_appointment_cost_2011/'2011 population'!K31</f>
        <v>321.39093054286252</v>
      </c>
      <c r="L31" s="2">
        <f>'2011 outpatient appointments'!L31*ave_appointment_cost_2011/'2011 population'!L31</f>
        <v>309.8440159396265</v>
      </c>
      <c r="M31" s="2">
        <f>'2011 outpatient appointments'!M31*ave_appointment_cost_2011/'2011 population'!M31</f>
        <v>292.6057491886362</v>
      </c>
      <c r="N31" s="2">
        <f>'2011 outpatient appointments'!N31*ave_appointment_cost_2011/'2011 population'!N31</f>
        <v>297.9401359576745</v>
      </c>
    </row>
    <row r="32" spans="2:14" x14ac:dyDescent="0.25">
      <c r="B32">
        <v>28</v>
      </c>
      <c r="D32" s="2">
        <f>'2011 outpatient appointments'!D32*ave_appointment_cost_2011/'2011 population'!D32</f>
        <v>1223.0826836002755</v>
      </c>
      <c r="E32" s="2">
        <f>'2011 outpatient appointments'!E32*ave_appointment_cost_2011/'2011 population'!E32</f>
        <v>1067.5079648851138</v>
      </c>
      <c r="F32" s="2">
        <f>'2011 outpatient appointments'!F32*ave_appointment_cost_2011/'2011 population'!F32</f>
        <v>991.05873615537371</v>
      </c>
      <c r="G32" s="2">
        <f>'2011 outpatient appointments'!G32*ave_appointment_cost_2011/'2011 population'!G32</f>
        <v>981.33291756987899</v>
      </c>
      <c r="H32" s="2">
        <f>'2011 outpatient appointments'!H32*ave_appointment_cost_2011/'2011 population'!H32</f>
        <v>954.3226148545009</v>
      </c>
      <c r="I32" s="2"/>
      <c r="J32" s="2">
        <f>'2011 outpatient appointments'!J32*ave_appointment_cost_2011/'2011 population'!J32</f>
        <v>389.56988474567578</v>
      </c>
      <c r="K32" s="2">
        <f>'2011 outpatient appointments'!K32*ave_appointment_cost_2011/'2011 population'!K32</f>
        <v>333.01005686589883</v>
      </c>
      <c r="L32" s="2">
        <f>'2011 outpatient appointments'!L32*ave_appointment_cost_2011/'2011 population'!L32</f>
        <v>321.02173278983952</v>
      </c>
      <c r="M32" s="2">
        <f>'2011 outpatient appointments'!M32*ave_appointment_cost_2011/'2011 population'!M32</f>
        <v>305.33833524544133</v>
      </c>
      <c r="N32" s="2">
        <f>'2011 outpatient appointments'!N32*ave_appointment_cost_2011/'2011 population'!N32</f>
        <v>312.10084330944721</v>
      </c>
    </row>
    <row r="33" spans="2:14" x14ac:dyDescent="0.25">
      <c r="B33">
        <v>29</v>
      </c>
      <c r="D33" s="2">
        <f>'2011 outpatient appointments'!D33*ave_appointment_cost_2011/'2011 population'!D33</f>
        <v>1273.4316492867038</v>
      </c>
      <c r="E33" s="2">
        <f>'2011 outpatient appointments'!E33*ave_appointment_cost_2011/'2011 population'!E33</f>
        <v>1110.133703210422</v>
      </c>
      <c r="F33" s="2">
        <f>'2011 outpatient appointments'!F33*ave_appointment_cost_2011/'2011 population'!F33</f>
        <v>1058.2321951327485</v>
      </c>
      <c r="G33" s="2">
        <f>'2011 outpatient appointments'!G33*ave_appointment_cost_2011/'2011 population'!G33</f>
        <v>1030.2420910186863</v>
      </c>
      <c r="H33" s="2">
        <f>'2011 outpatient appointments'!H33*ave_appointment_cost_2011/'2011 population'!H33</f>
        <v>1014.030112884341</v>
      </c>
      <c r="I33" s="2"/>
      <c r="J33" s="2">
        <f>'2011 outpatient appointments'!J33*ave_appointment_cost_2011/'2011 population'!J33</f>
        <v>428.35156628499266</v>
      </c>
      <c r="K33" s="2">
        <f>'2011 outpatient appointments'!K33*ave_appointment_cost_2011/'2011 population'!K33</f>
        <v>362.13878557320703</v>
      </c>
      <c r="L33" s="2">
        <f>'2011 outpatient appointments'!L33*ave_appointment_cost_2011/'2011 population'!L33</f>
        <v>341.33365894377425</v>
      </c>
      <c r="M33" s="2">
        <f>'2011 outpatient appointments'!M33*ave_appointment_cost_2011/'2011 population'!M33</f>
        <v>315.37254179767001</v>
      </c>
      <c r="N33" s="2">
        <f>'2011 outpatient appointments'!N33*ave_appointment_cost_2011/'2011 population'!N33</f>
        <v>314.38753509939977</v>
      </c>
    </row>
    <row r="34" spans="2:14" x14ac:dyDescent="0.25">
      <c r="B34">
        <v>30</v>
      </c>
      <c r="D34" s="2">
        <f>'2011 outpatient appointments'!D34*ave_appointment_cost_2011/'2011 population'!D34</f>
        <v>1286.9579127462384</v>
      </c>
      <c r="E34" s="2">
        <f>'2011 outpatient appointments'!E34*ave_appointment_cost_2011/'2011 population'!E34</f>
        <v>1132.4305331396538</v>
      </c>
      <c r="F34" s="2">
        <f>'2011 outpatient appointments'!F34*ave_appointment_cost_2011/'2011 population'!F34</f>
        <v>1096.2426735837378</v>
      </c>
      <c r="G34" s="2">
        <f>'2011 outpatient appointments'!G34*ave_appointment_cost_2011/'2011 population'!G34</f>
        <v>1049.8660336746993</v>
      </c>
      <c r="H34" s="2">
        <f>'2011 outpatient appointments'!H34*ave_appointment_cost_2011/'2011 population'!H34</f>
        <v>1008.2082795131278</v>
      </c>
      <c r="I34" s="2"/>
      <c r="J34" s="2">
        <f>'2011 outpatient appointments'!J34*ave_appointment_cost_2011/'2011 population'!J34</f>
        <v>443.52861409601559</v>
      </c>
      <c r="K34" s="2">
        <f>'2011 outpatient appointments'!K34*ave_appointment_cost_2011/'2011 population'!K34</f>
        <v>363.16725295103311</v>
      </c>
      <c r="L34" s="2">
        <f>'2011 outpatient appointments'!L34*ave_appointment_cost_2011/'2011 population'!L34</f>
        <v>346.0081827735375</v>
      </c>
      <c r="M34" s="2">
        <f>'2011 outpatient appointments'!M34*ave_appointment_cost_2011/'2011 population'!M34</f>
        <v>315.07611176737947</v>
      </c>
      <c r="N34" s="2">
        <f>'2011 outpatient appointments'!N34*ave_appointment_cost_2011/'2011 population'!N34</f>
        <v>302.57562752928408</v>
      </c>
    </row>
    <row r="35" spans="2:14" x14ac:dyDescent="0.25">
      <c r="B35">
        <v>31</v>
      </c>
      <c r="D35" s="2">
        <f>'2011 outpatient appointments'!D35*ave_appointment_cost_2011/'2011 population'!D35</f>
        <v>1303.0985181603382</v>
      </c>
      <c r="E35" s="2">
        <f>'2011 outpatient appointments'!E35*ave_appointment_cost_2011/'2011 population'!E35</f>
        <v>1196.1627910999157</v>
      </c>
      <c r="F35" s="2">
        <f>'2011 outpatient appointments'!F35*ave_appointment_cost_2011/'2011 population'!F35</f>
        <v>1163.1245085437452</v>
      </c>
      <c r="G35" s="2">
        <f>'2011 outpatient appointments'!G35*ave_appointment_cost_2011/'2011 population'!G35</f>
        <v>1121.3720275769051</v>
      </c>
      <c r="H35" s="2">
        <f>'2011 outpatient appointments'!H35*ave_appointment_cost_2011/'2011 population'!H35</f>
        <v>1120.4260077517333</v>
      </c>
      <c r="I35" s="2"/>
      <c r="J35" s="2">
        <f>'2011 outpatient appointments'!J35*ave_appointment_cost_2011/'2011 population'!J35</f>
        <v>478.08988429609593</v>
      </c>
      <c r="K35" s="2">
        <f>'2011 outpatient appointments'!K35*ave_appointment_cost_2011/'2011 population'!K35</f>
        <v>393.79781996444251</v>
      </c>
      <c r="L35" s="2">
        <f>'2011 outpatient appointments'!L35*ave_appointment_cost_2011/'2011 population'!L35</f>
        <v>378.64414164723337</v>
      </c>
      <c r="M35" s="2">
        <f>'2011 outpatient appointments'!M35*ave_appointment_cost_2011/'2011 population'!M35</f>
        <v>334.20998803200342</v>
      </c>
      <c r="N35" s="2">
        <f>'2011 outpatient appointments'!N35*ave_appointment_cost_2011/'2011 population'!N35</f>
        <v>317.99119445191815</v>
      </c>
    </row>
    <row r="36" spans="2:14" x14ac:dyDescent="0.25">
      <c r="B36">
        <v>32</v>
      </c>
      <c r="D36" s="2">
        <f>'2011 outpatient appointments'!D36*ave_appointment_cost_2011/'2011 population'!D36</f>
        <v>1393.0774139936157</v>
      </c>
      <c r="E36" s="2">
        <f>'2011 outpatient appointments'!E36*ave_appointment_cost_2011/'2011 population'!E36</f>
        <v>1230.6702092657576</v>
      </c>
      <c r="F36" s="2">
        <f>'2011 outpatient appointments'!F36*ave_appointment_cost_2011/'2011 population'!F36</f>
        <v>1193.0160322410322</v>
      </c>
      <c r="G36" s="2">
        <f>'2011 outpatient appointments'!G36*ave_appointment_cost_2011/'2011 population'!G36</f>
        <v>1163.3873407677743</v>
      </c>
      <c r="H36" s="2">
        <f>'2011 outpatient appointments'!H36*ave_appointment_cost_2011/'2011 population'!H36</f>
        <v>1149.9240714111013</v>
      </c>
      <c r="I36" s="2"/>
      <c r="J36" s="2">
        <f>'2011 outpatient appointments'!J36*ave_appointment_cost_2011/'2011 population'!J36</f>
        <v>526.34610546607973</v>
      </c>
      <c r="K36" s="2">
        <f>'2011 outpatient appointments'!K36*ave_appointment_cost_2011/'2011 population'!K36</f>
        <v>421.23602639655235</v>
      </c>
      <c r="L36" s="2">
        <f>'2011 outpatient appointments'!L36*ave_appointment_cost_2011/'2011 population'!L36</f>
        <v>393.51165720157621</v>
      </c>
      <c r="M36" s="2">
        <f>'2011 outpatient appointments'!M36*ave_appointment_cost_2011/'2011 population'!M36</f>
        <v>350.03120086145231</v>
      </c>
      <c r="N36" s="2">
        <f>'2011 outpatient appointments'!N36*ave_appointment_cost_2011/'2011 population'!N36</f>
        <v>334.284881245951</v>
      </c>
    </row>
    <row r="37" spans="2:14" x14ac:dyDescent="0.25">
      <c r="B37">
        <v>33</v>
      </c>
      <c r="D37" s="2">
        <f>'2011 outpatient appointments'!D37*ave_appointment_cost_2011/'2011 population'!D37</f>
        <v>1369.3996484281297</v>
      </c>
      <c r="E37" s="2">
        <f>'2011 outpatient appointments'!E37*ave_appointment_cost_2011/'2011 population'!E37</f>
        <v>1233.3718420754374</v>
      </c>
      <c r="F37" s="2">
        <f>'2011 outpatient appointments'!F37*ave_appointment_cost_2011/'2011 population'!F37</f>
        <v>1178.8090931442634</v>
      </c>
      <c r="G37" s="2">
        <f>'2011 outpatient appointments'!G37*ave_appointment_cost_2011/'2011 population'!G37</f>
        <v>1157.779447515024</v>
      </c>
      <c r="H37" s="2">
        <f>'2011 outpatient appointments'!H37*ave_appointment_cost_2011/'2011 population'!H37</f>
        <v>1131.8389505837849</v>
      </c>
      <c r="I37" s="2"/>
      <c r="J37" s="2">
        <f>'2011 outpatient appointments'!J37*ave_appointment_cost_2011/'2011 population'!J37</f>
        <v>541.66258589156416</v>
      </c>
      <c r="K37" s="2">
        <f>'2011 outpatient appointments'!K37*ave_appointment_cost_2011/'2011 population'!K37</f>
        <v>439.23242192486248</v>
      </c>
      <c r="L37" s="2">
        <f>'2011 outpatient appointments'!L37*ave_appointment_cost_2011/'2011 population'!L37</f>
        <v>410.79655226000131</v>
      </c>
      <c r="M37" s="2">
        <f>'2011 outpatient appointments'!M37*ave_appointment_cost_2011/'2011 population'!M37</f>
        <v>367.76431142385195</v>
      </c>
      <c r="N37" s="2">
        <f>'2011 outpatient appointments'!N37*ave_appointment_cost_2011/'2011 population'!N37</f>
        <v>331.98668073114078</v>
      </c>
    </row>
    <row r="38" spans="2:14" x14ac:dyDescent="0.25">
      <c r="B38">
        <v>34</v>
      </c>
      <c r="D38" s="2">
        <f>'2011 outpatient appointments'!D38*ave_appointment_cost_2011/'2011 population'!D38</f>
        <v>1297.7425100706139</v>
      </c>
      <c r="E38" s="2">
        <f>'2011 outpatient appointments'!E38*ave_appointment_cost_2011/'2011 population'!E38</f>
        <v>1185.402743842405</v>
      </c>
      <c r="F38" s="2">
        <f>'2011 outpatient appointments'!F38*ave_appointment_cost_2011/'2011 population'!F38</f>
        <v>1113.7497243553646</v>
      </c>
      <c r="G38" s="2">
        <f>'2011 outpatient appointments'!G38*ave_appointment_cost_2011/'2011 population'!G38</f>
        <v>1064.7777333119357</v>
      </c>
      <c r="H38" s="2">
        <f>'2011 outpatient appointments'!H38*ave_appointment_cost_2011/'2011 population'!H38</f>
        <v>1069.0171692175081</v>
      </c>
      <c r="I38" s="2"/>
      <c r="J38" s="2">
        <f>'2011 outpatient appointments'!J38*ave_appointment_cost_2011/'2011 population'!J38</f>
        <v>527.60542308707329</v>
      </c>
      <c r="K38" s="2">
        <f>'2011 outpatient appointments'!K38*ave_appointment_cost_2011/'2011 population'!K38</f>
        <v>432.97718982930019</v>
      </c>
      <c r="L38" s="2">
        <f>'2011 outpatient appointments'!L38*ave_appointment_cost_2011/'2011 population'!L38</f>
        <v>393.38781597462662</v>
      </c>
      <c r="M38" s="2">
        <f>'2011 outpatient appointments'!M38*ave_appointment_cost_2011/'2011 population'!M38</f>
        <v>346.13156183910155</v>
      </c>
      <c r="N38" s="2">
        <f>'2011 outpatient appointments'!N38*ave_appointment_cost_2011/'2011 population'!N38</f>
        <v>312.37141418458521</v>
      </c>
    </row>
    <row r="39" spans="2:14" x14ac:dyDescent="0.25">
      <c r="B39">
        <v>35</v>
      </c>
      <c r="D39" s="2">
        <f>'2011 outpatient appointments'!D39*ave_appointment_cost_2011/'2011 population'!D39</f>
        <v>1238.587217752674</v>
      </c>
      <c r="E39" s="2">
        <f>'2011 outpatient appointments'!E39*ave_appointment_cost_2011/'2011 population'!E39</f>
        <v>1137.6650814079649</v>
      </c>
      <c r="F39" s="2">
        <f>'2011 outpatient appointments'!F39*ave_appointment_cost_2011/'2011 population'!F39</f>
        <v>1053.0167126309238</v>
      </c>
      <c r="G39" s="2">
        <f>'2011 outpatient appointments'!G39*ave_appointment_cost_2011/'2011 population'!G39</f>
        <v>1031.2377774964534</v>
      </c>
      <c r="H39" s="2">
        <f>'2011 outpatient appointments'!H39*ave_appointment_cost_2011/'2011 population'!H39</f>
        <v>982.31298423464852</v>
      </c>
      <c r="I39" s="2"/>
      <c r="J39" s="2">
        <f>'2011 outpatient appointments'!J39*ave_appointment_cost_2011/'2011 population'!J39</f>
        <v>535.4412460170505</v>
      </c>
      <c r="K39" s="2">
        <f>'2011 outpatient appointments'!K39*ave_appointment_cost_2011/'2011 population'!K39</f>
        <v>426.72639602104863</v>
      </c>
      <c r="L39" s="2">
        <f>'2011 outpatient appointments'!L39*ave_appointment_cost_2011/'2011 population'!L39</f>
        <v>396.04641695086701</v>
      </c>
      <c r="M39" s="2">
        <f>'2011 outpatient appointments'!M39*ave_appointment_cost_2011/'2011 population'!M39</f>
        <v>348.09559005258905</v>
      </c>
      <c r="N39" s="2">
        <f>'2011 outpatient appointments'!N39*ave_appointment_cost_2011/'2011 population'!N39</f>
        <v>315.86172229334807</v>
      </c>
    </row>
    <row r="40" spans="2:14" x14ac:dyDescent="0.25">
      <c r="B40">
        <v>36</v>
      </c>
      <c r="D40" s="2">
        <f>'2011 outpatient appointments'!D40*ave_appointment_cost_2011/'2011 population'!D40</f>
        <v>1210.7069097781816</v>
      </c>
      <c r="E40" s="2">
        <f>'2011 outpatient appointments'!E40*ave_appointment_cost_2011/'2011 population'!E40</f>
        <v>1087.6684807935756</v>
      </c>
      <c r="F40" s="2">
        <f>'2011 outpatient appointments'!F40*ave_appointment_cost_2011/'2011 population'!F40</f>
        <v>998.98492221280151</v>
      </c>
      <c r="G40" s="2">
        <f>'2011 outpatient appointments'!G40*ave_appointment_cost_2011/'2011 population'!G40</f>
        <v>950.81605742567274</v>
      </c>
      <c r="H40" s="2">
        <f>'2011 outpatient appointments'!H40*ave_appointment_cost_2011/'2011 population'!H40</f>
        <v>911.08816709865289</v>
      </c>
      <c r="I40" s="2"/>
      <c r="J40" s="2">
        <f>'2011 outpatient appointments'!J40*ave_appointment_cost_2011/'2011 population'!J40</f>
        <v>560.57186925712142</v>
      </c>
      <c r="K40" s="2">
        <f>'2011 outpatient appointments'!K40*ave_appointment_cost_2011/'2011 population'!K40</f>
        <v>444.918404204225</v>
      </c>
      <c r="L40" s="2">
        <f>'2011 outpatient appointments'!L40*ave_appointment_cost_2011/'2011 population'!L40</f>
        <v>400.89242282219385</v>
      </c>
      <c r="M40" s="2">
        <f>'2011 outpatient appointments'!M40*ave_appointment_cost_2011/'2011 population'!M40</f>
        <v>343.4067576207741</v>
      </c>
      <c r="N40" s="2">
        <f>'2011 outpatient appointments'!N40*ave_appointment_cost_2011/'2011 population'!N40</f>
        <v>311.21334472801283</v>
      </c>
    </row>
    <row r="41" spans="2:14" x14ac:dyDescent="0.25">
      <c r="B41">
        <v>37</v>
      </c>
      <c r="D41" s="2">
        <f>'2011 outpatient appointments'!D41*ave_appointment_cost_2011/'2011 population'!D41</f>
        <v>1163.5052752776871</v>
      </c>
      <c r="E41" s="2">
        <f>'2011 outpatient appointments'!E41*ave_appointment_cost_2011/'2011 population'!E41</f>
        <v>1051.9501827315325</v>
      </c>
      <c r="F41" s="2">
        <f>'2011 outpatient appointments'!F41*ave_appointment_cost_2011/'2011 population'!F41</f>
        <v>953.65535978830121</v>
      </c>
      <c r="G41" s="2">
        <f>'2011 outpatient appointments'!G41*ave_appointment_cost_2011/'2011 population'!G41</f>
        <v>904.65150358652863</v>
      </c>
      <c r="H41" s="2">
        <f>'2011 outpatient appointments'!H41*ave_appointment_cost_2011/'2011 population'!H41</f>
        <v>853.89046437183094</v>
      </c>
      <c r="I41" s="2"/>
      <c r="J41" s="2">
        <f>'2011 outpatient appointments'!J41*ave_appointment_cost_2011/'2011 population'!J41</f>
        <v>604.87637183705885</v>
      </c>
      <c r="K41" s="2">
        <f>'2011 outpatient appointments'!K41*ave_appointment_cost_2011/'2011 population'!K41</f>
        <v>475.30364346820608</v>
      </c>
      <c r="L41" s="2">
        <f>'2011 outpatient appointments'!L41*ave_appointment_cost_2011/'2011 population'!L41</f>
        <v>401.5091218917205</v>
      </c>
      <c r="M41" s="2">
        <f>'2011 outpatient appointments'!M41*ave_appointment_cost_2011/'2011 population'!M41</f>
        <v>367.59796122606593</v>
      </c>
      <c r="N41" s="2">
        <f>'2011 outpatient appointments'!N41*ave_appointment_cost_2011/'2011 population'!N41</f>
        <v>325.96204496027872</v>
      </c>
    </row>
    <row r="42" spans="2:14" x14ac:dyDescent="0.25">
      <c r="B42">
        <v>38</v>
      </c>
      <c r="D42" s="2">
        <f>'2011 outpatient appointments'!D42*ave_appointment_cost_2011/'2011 population'!D42</f>
        <v>1092.7495272659712</v>
      </c>
      <c r="E42" s="2">
        <f>'2011 outpatient appointments'!E42*ave_appointment_cost_2011/'2011 population'!E42</f>
        <v>976.69901396063619</v>
      </c>
      <c r="F42" s="2">
        <f>'2011 outpatient appointments'!F42*ave_appointment_cost_2011/'2011 population'!F42</f>
        <v>889.28864166794733</v>
      </c>
      <c r="G42" s="2">
        <f>'2011 outpatient appointments'!G42*ave_appointment_cost_2011/'2011 population'!G42</f>
        <v>814.63522119848824</v>
      </c>
      <c r="H42" s="2">
        <f>'2011 outpatient appointments'!H42*ave_appointment_cost_2011/'2011 population'!H42</f>
        <v>776.0833467283087</v>
      </c>
      <c r="I42" s="2"/>
      <c r="J42" s="2">
        <f>'2011 outpatient appointments'!J42*ave_appointment_cost_2011/'2011 population'!J42</f>
        <v>608.4941319199271</v>
      </c>
      <c r="K42" s="2">
        <f>'2011 outpatient appointments'!K42*ave_appointment_cost_2011/'2011 population'!K42</f>
        <v>470.93177932160575</v>
      </c>
      <c r="L42" s="2">
        <f>'2011 outpatient appointments'!L42*ave_appointment_cost_2011/'2011 population'!L42</f>
        <v>423.60742772868213</v>
      </c>
      <c r="M42" s="2">
        <f>'2011 outpatient appointments'!M42*ave_appointment_cost_2011/'2011 population'!M42</f>
        <v>357.21475359301485</v>
      </c>
      <c r="N42" s="2">
        <f>'2011 outpatient appointments'!N42*ave_appointment_cost_2011/'2011 population'!N42</f>
        <v>319.33770450109449</v>
      </c>
    </row>
    <row r="43" spans="2:14" x14ac:dyDescent="0.25">
      <c r="B43">
        <v>39</v>
      </c>
      <c r="D43" s="2">
        <f>'2011 outpatient appointments'!D43*ave_appointment_cost_2011/'2011 population'!D43</f>
        <v>1026.9396524840583</v>
      </c>
      <c r="E43" s="2">
        <f>'2011 outpatient appointments'!E43*ave_appointment_cost_2011/'2011 population'!E43</f>
        <v>934.41597713984766</v>
      </c>
      <c r="F43" s="2">
        <f>'2011 outpatient appointments'!F43*ave_appointment_cost_2011/'2011 population'!F43</f>
        <v>811.90474775098858</v>
      </c>
      <c r="G43" s="2">
        <f>'2011 outpatient appointments'!G43*ave_appointment_cost_2011/'2011 population'!G43</f>
        <v>763.89269735615505</v>
      </c>
      <c r="H43" s="2">
        <f>'2011 outpatient appointments'!H43*ave_appointment_cost_2011/'2011 population'!H43</f>
        <v>718.65993117210542</v>
      </c>
      <c r="I43" s="2"/>
      <c r="J43" s="2">
        <f>'2011 outpatient appointments'!J43*ave_appointment_cost_2011/'2011 population'!J43</f>
        <v>633.45753470909142</v>
      </c>
      <c r="K43" s="2">
        <f>'2011 outpatient appointments'!K43*ave_appointment_cost_2011/'2011 population'!K43</f>
        <v>501.4703419903343</v>
      </c>
      <c r="L43" s="2">
        <f>'2011 outpatient appointments'!L43*ave_appointment_cost_2011/'2011 population'!L43</f>
        <v>427.33342467559112</v>
      </c>
      <c r="M43" s="2">
        <f>'2011 outpatient appointments'!M43*ave_appointment_cost_2011/'2011 population'!M43</f>
        <v>369.27921850553059</v>
      </c>
      <c r="N43" s="2">
        <f>'2011 outpatient appointments'!N43*ave_appointment_cost_2011/'2011 population'!N43</f>
        <v>329.58171937800421</v>
      </c>
    </row>
    <row r="44" spans="2:14" x14ac:dyDescent="0.25">
      <c r="B44">
        <v>40</v>
      </c>
      <c r="D44" s="2">
        <f>'2011 outpatient appointments'!D44*ave_appointment_cost_2011/'2011 population'!D44</f>
        <v>991.67032508647162</v>
      </c>
      <c r="E44" s="2">
        <f>'2011 outpatient appointments'!E44*ave_appointment_cost_2011/'2011 population'!E44</f>
        <v>912.8188980553623</v>
      </c>
      <c r="F44" s="2">
        <f>'2011 outpatient appointments'!F44*ave_appointment_cost_2011/'2011 population'!F44</f>
        <v>818.00813792864483</v>
      </c>
      <c r="G44" s="2">
        <f>'2011 outpatient appointments'!G44*ave_appointment_cost_2011/'2011 population'!G44</f>
        <v>742.97080186196592</v>
      </c>
      <c r="H44" s="2">
        <f>'2011 outpatient appointments'!H44*ave_appointment_cost_2011/'2011 population'!H44</f>
        <v>668.50321154153585</v>
      </c>
      <c r="I44" s="2"/>
      <c r="J44" s="2">
        <f>'2011 outpatient appointments'!J44*ave_appointment_cost_2011/'2011 population'!J44</f>
        <v>652.72966147853981</v>
      </c>
      <c r="K44" s="2">
        <f>'2011 outpatient appointments'!K44*ave_appointment_cost_2011/'2011 population'!K44</f>
        <v>513.55421194207599</v>
      </c>
      <c r="L44" s="2">
        <f>'2011 outpatient appointments'!L44*ave_appointment_cost_2011/'2011 population'!L44</f>
        <v>452.8590314337464</v>
      </c>
      <c r="M44" s="2">
        <f>'2011 outpatient appointments'!M44*ave_appointment_cost_2011/'2011 population'!M44</f>
        <v>390.42961582330133</v>
      </c>
      <c r="N44" s="2">
        <f>'2011 outpatient appointments'!N44*ave_appointment_cost_2011/'2011 population'!N44</f>
        <v>339.60507522894721</v>
      </c>
    </row>
    <row r="45" spans="2:14" x14ac:dyDescent="0.25">
      <c r="B45">
        <v>41</v>
      </c>
      <c r="D45" s="2">
        <f>'2011 outpatient appointments'!D45*ave_appointment_cost_2011/'2011 population'!D45</f>
        <v>1024.8224527113987</v>
      </c>
      <c r="E45" s="2">
        <f>'2011 outpatient appointments'!E45*ave_appointment_cost_2011/'2011 population'!E45</f>
        <v>907.87039367431191</v>
      </c>
      <c r="F45" s="2">
        <f>'2011 outpatient appointments'!F45*ave_appointment_cost_2011/'2011 population'!F45</f>
        <v>802.29004387220812</v>
      </c>
      <c r="G45" s="2">
        <f>'2011 outpatient appointments'!G45*ave_appointment_cost_2011/'2011 population'!G45</f>
        <v>720.54788614765164</v>
      </c>
      <c r="H45" s="2">
        <f>'2011 outpatient appointments'!H45*ave_appointment_cost_2011/'2011 population'!H45</f>
        <v>662.29957009019324</v>
      </c>
      <c r="I45" s="2"/>
      <c r="J45" s="2">
        <f>'2011 outpatient appointments'!J45*ave_appointment_cost_2011/'2011 population'!J45</f>
        <v>685.80089642970233</v>
      </c>
      <c r="K45" s="2">
        <f>'2011 outpatient appointments'!K45*ave_appointment_cost_2011/'2011 population'!K45</f>
        <v>557.7701082632218</v>
      </c>
      <c r="L45" s="2">
        <f>'2011 outpatient appointments'!L45*ave_appointment_cost_2011/'2011 population'!L45</f>
        <v>465.74798389608122</v>
      </c>
      <c r="M45" s="2">
        <f>'2011 outpatient appointments'!M45*ave_appointment_cost_2011/'2011 population'!M45</f>
        <v>419.37676863556504</v>
      </c>
      <c r="N45" s="2">
        <f>'2011 outpatient appointments'!N45*ave_appointment_cost_2011/'2011 population'!N45</f>
        <v>358.66038032277027</v>
      </c>
    </row>
    <row r="46" spans="2:14" x14ac:dyDescent="0.25">
      <c r="B46">
        <v>42</v>
      </c>
      <c r="D46" s="2">
        <f>'2011 outpatient appointments'!D46*ave_appointment_cost_2011/'2011 population'!D46</f>
        <v>964.85194577516734</v>
      </c>
      <c r="E46" s="2">
        <f>'2011 outpatient appointments'!E46*ave_appointment_cost_2011/'2011 population'!E46</f>
        <v>841.85137248439196</v>
      </c>
      <c r="F46" s="2">
        <f>'2011 outpatient appointments'!F46*ave_appointment_cost_2011/'2011 population'!F46</f>
        <v>732.17836171484339</v>
      </c>
      <c r="G46" s="2">
        <f>'2011 outpatient appointments'!G46*ave_appointment_cost_2011/'2011 population'!G46</f>
        <v>651.23380767542471</v>
      </c>
      <c r="H46" s="2">
        <f>'2011 outpatient appointments'!H46*ave_appointment_cost_2011/'2011 population'!H46</f>
        <v>601.690272062095</v>
      </c>
      <c r="I46" s="2"/>
      <c r="J46" s="2">
        <f>'2011 outpatient appointments'!J46*ave_appointment_cost_2011/'2011 population'!J46</f>
        <v>676.9856794008582</v>
      </c>
      <c r="K46" s="2">
        <f>'2011 outpatient appointments'!K46*ave_appointment_cost_2011/'2011 population'!K46</f>
        <v>542.24392670226371</v>
      </c>
      <c r="L46" s="2">
        <f>'2011 outpatient appointments'!L46*ave_appointment_cost_2011/'2011 population'!L46</f>
        <v>473.63079928137944</v>
      </c>
      <c r="M46" s="2">
        <f>'2011 outpatient appointments'!M46*ave_appointment_cost_2011/'2011 population'!M46</f>
        <v>395.07804806931853</v>
      </c>
      <c r="N46" s="2">
        <f>'2011 outpatient appointments'!N46*ave_appointment_cost_2011/'2011 population'!N46</f>
        <v>353.53898952989539</v>
      </c>
    </row>
    <row r="47" spans="2:14" x14ac:dyDescent="0.25">
      <c r="B47">
        <v>43</v>
      </c>
      <c r="D47" s="2">
        <f>'2011 outpatient appointments'!D47*ave_appointment_cost_2011/'2011 population'!D47</f>
        <v>986.1725135392702</v>
      </c>
      <c r="E47" s="2">
        <f>'2011 outpatient appointments'!E47*ave_appointment_cost_2011/'2011 population'!E47</f>
        <v>855.60129032863131</v>
      </c>
      <c r="F47" s="2">
        <f>'2011 outpatient appointments'!F47*ave_appointment_cost_2011/'2011 population'!F47</f>
        <v>736.49987879633409</v>
      </c>
      <c r="G47" s="2">
        <f>'2011 outpatient appointments'!G47*ave_appointment_cost_2011/'2011 population'!G47</f>
        <v>654.42180186800465</v>
      </c>
      <c r="H47" s="2">
        <f>'2011 outpatient appointments'!H47*ave_appointment_cost_2011/'2011 population'!H47</f>
        <v>595.20475847279477</v>
      </c>
      <c r="I47" s="2"/>
      <c r="J47" s="2">
        <f>'2011 outpatient appointments'!J47*ave_appointment_cost_2011/'2011 population'!J47</f>
        <v>697.81311078733768</v>
      </c>
      <c r="K47" s="2">
        <f>'2011 outpatient appointments'!K47*ave_appointment_cost_2011/'2011 population'!K47</f>
        <v>560.98463236406849</v>
      </c>
      <c r="L47" s="2">
        <f>'2011 outpatient appointments'!L47*ave_appointment_cost_2011/'2011 population'!L47</f>
        <v>489.62029809066939</v>
      </c>
      <c r="M47" s="2">
        <f>'2011 outpatient appointments'!M47*ave_appointment_cost_2011/'2011 population'!M47</f>
        <v>414.49277169640084</v>
      </c>
      <c r="N47" s="2">
        <f>'2011 outpatient appointments'!N47*ave_appointment_cost_2011/'2011 population'!N47</f>
        <v>362.62384032172662</v>
      </c>
    </row>
    <row r="48" spans="2:14" x14ac:dyDescent="0.25">
      <c r="B48">
        <v>44</v>
      </c>
      <c r="D48" s="2">
        <f>'2011 outpatient appointments'!D48*ave_appointment_cost_2011/'2011 population'!D48</f>
        <v>949.06359922057504</v>
      </c>
      <c r="E48" s="2">
        <f>'2011 outpatient appointments'!E48*ave_appointment_cost_2011/'2011 population'!E48</f>
        <v>819.21215335675686</v>
      </c>
      <c r="F48" s="2">
        <f>'2011 outpatient appointments'!F48*ave_appointment_cost_2011/'2011 population'!F48</f>
        <v>712.56929204123173</v>
      </c>
      <c r="G48" s="2">
        <f>'2011 outpatient appointments'!G48*ave_appointment_cost_2011/'2011 population'!G48</f>
        <v>629.31323423221625</v>
      </c>
      <c r="H48" s="2">
        <f>'2011 outpatient appointments'!H48*ave_appointment_cost_2011/'2011 population'!H48</f>
        <v>565.35292180929821</v>
      </c>
      <c r="I48" s="2"/>
      <c r="J48" s="2">
        <f>'2011 outpatient appointments'!J48*ave_appointment_cost_2011/'2011 population'!J48</f>
        <v>720.96701330866699</v>
      </c>
      <c r="K48" s="2">
        <f>'2011 outpatient appointments'!K48*ave_appointment_cost_2011/'2011 population'!K48</f>
        <v>558.64729011563202</v>
      </c>
      <c r="L48" s="2">
        <f>'2011 outpatient appointments'!L48*ave_appointment_cost_2011/'2011 population'!L48</f>
        <v>483.93142184201304</v>
      </c>
      <c r="M48" s="2">
        <f>'2011 outpatient appointments'!M48*ave_appointment_cost_2011/'2011 population'!M48</f>
        <v>416.25359958375196</v>
      </c>
      <c r="N48" s="2">
        <f>'2011 outpatient appointments'!N48*ave_appointment_cost_2011/'2011 population'!N48</f>
        <v>368.78678717404881</v>
      </c>
    </row>
    <row r="49" spans="2:14" x14ac:dyDescent="0.25">
      <c r="B49">
        <v>45</v>
      </c>
      <c r="D49" s="2">
        <f>'2011 outpatient appointments'!D49*ave_appointment_cost_2011/'2011 population'!D49</f>
        <v>971.32114426675446</v>
      </c>
      <c r="E49" s="2">
        <f>'2011 outpatient appointments'!E49*ave_appointment_cost_2011/'2011 population'!E49</f>
        <v>848.49225880646009</v>
      </c>
      <c r="F49" s="2">
        <f>'2011 outpatient appointments'!F49*ave_appointment_cost_2011/'2011 population'!F49</f>
        <v>732.40460807510385</v>
      </c>
      <c r="G49" s="2">
        <f>'2011 outpatient appointments'!G49*ave_appointment_cost_2011/'2011 population'!G49</f>
        <v>636.5024456949302</v>
      </c>
      <c r="H49" s="2">
        <f>'2011 outpatient appointments'!H49*ave_appointment_cost_2011/'2011 population'!H49</f>
        <v>560.24595820043339</v>
      </c>
      <c r="I49" s="2"/>
      <c r="J49" s="2">
        <f>'2011 outpatient appointments'!J49*ave_appointment_cost_2011/'2011 population'!J49</f>
        <v>739.61008411331125</v>
      </c>
      <c r="K49" s="2">
        <f>'2011 outpatient appointments'!K49*ave_appointment_cost_2011/'2011 population'!K49</f>
        <v>603.21220794513363</v>
      </c>
      <c r="L49" s="2">
        <f>'2011 outpatient appointments'!L49*ave_appointment_cost_2011/'2011 population'!L49</f>
        <v>506.73107962736464</v>
      </c>
      <c r="M49" s="2">
        <f>'2011 outpatient appointments'!M49*ave_appointment_cost_2011/'2011 population'!M49</f>
        <v>440.44067734204941</v>
      </c>
      <c r="N49" s="2">
        <f>'2011 outpatient appointments'!N49*ave_appointment_cost_2011/'2011 population'!N49</f>
        <v>380.62961912896623</v>
      </c>
    </row>
    <row r="50" spans="2:14" x14ac:dyDescent="0.25">
      <c r="B50">
        <v>46</v>
      </c>
      <c r="D50" s="2">
        <f>'2011 outpatient appointments'!D50*ave_appointment_cost_2011/'2011 population'!D50</f>
        <v>989.63587458552763</v>
      </c>
      <c r="E50" s="2">
        <f>'2011 outpatient appointments'!E50*ave_appointment_cost_2011/'2011 population'!E50</f>
        <v>878.39319864099923</v>
      </c>
      <c r="F50" s="2">
        <f>'2011 outpatient appointments'!F50*ave_appointment_cost_2011/'2011 population'!F50</f>
        <v>750.58206111052573</v>
      </c>
      <c r="G50" s="2">
        <f>'2011 outpatient appointments'!G50*ave_appointment_cost_2011/'2011 population'!G50</f>
        <v>668.1324664322126</v>
      </c>
      <c r="H50" s="2">
        <f>'2011 outpatient appointments'!H50*ave_appointment_cost_2011/'2011 population'!H50</f>
        <v>583.33667118041535</v>
      </c>
      <c r="I50" s="2"/>
      <c r="J50" s="2">
        <f>'2011 outpatient appointments'!J50*ave_appointment_cost_2011/'2011 population'!J50</f>
        <v>762.58787603061103</v>
      </c>
      <c r="K50" s="2">
        <f>'2011 outpatient appointments'!K50*ave_appointment_cost_2011/'2011 population'!K50</f>
        <v>621.6757667317836</v>
      </c>
      <c r="L50" s="2">
        <f>'2011 outpatient appointments'!L50*ave_appointment_cost_2011/'2011 population'!L50</f>
        <v>524.20493782194683</v>
      </c>
      <c r="M50" s="2">
        <f>'2011 outpatient appointments'!M50*ave_appointment_cost_2011/'2011 population'!M50</f>
        <v>448.68977217791354</v>
      </c>
      <c r="N50" s="2">
        <f>'2011 outpatient appointments'!N50*ave_appointment_cost_2011/'2011 population'!N50</f>
        <v>397.17272743214079</v>
      </c>
    </row>
    <row r="51" spans="2:14" x14ac:dyDescent="0.25">
      <c r="B51">
        <v>47</v>
      </c>
      <c r="D51" s="2">
        <f>'2011 outpatient appointments'!D51*ave_appointment_cost_2011/'2011 population'!D51</f>
        <v>1048.7888118731412</v>
      </c>
      <c r="E51" s="2">
        <f>'2011 outpatient appointments'!E51*ave_appointment_cost_2011/'2011 population'!E51</f>
        <v>908.31935229949875</v>
      </c>
      <c r="F51" s="2">
        <f>'2011 outpatient appointments'!F51*ave_appointment_cost_2011/'2011 population'!F51</f>
        <v>789.7422200028052</v>
      </c>
      <c r="G51" s="2">
        <f>'2011 outpatient appointments'!G51*ave_appointment_cost_2011/'2011 population'!G51</f>
        <v>683.12007816469509</v>
      </c>
      <c r="H51" s="2">
        <f>'2011 outpatient appointments'!H51*ave_appointment_cost_2011/'2011 population'!H51</f>
        <v>607.36561574681616</v>
      </c>
      <c r="I51" s="2"/>
      <c r="J51" s="2">
        <f>'2011 outpatient appointments'!J51*ave_appointment_cost_2011/'2011 population'!J51</f>
        <v>795.66814099791679</v>
      </c>
      <c r="K51" s="2">
        <f>'2011 outpatient appointments'!K51*ave_appointment_cost_2011/'2011 population'!K51</f>
        <v>647.71607253172851</v>
      </c>
      <c r="L51" s="2">
        <f>'2011 outpatient appointments'!L51*ave_appointment_cost_2011/'2011 population'!L51</f>
        <v>548.49328567695045</v>
      </c>
      <c r="M51" s="2">
        <f>'2011 outpatient appointments'!M51*ave_appointment_cost_2011/'2011 population'!M51</f>
        <v>478.45899683677925</v>
      </c>
      <c r="N51" s="2">
        <f>'2011 outpatient appointments'!N51*ave_appointment_cost_2011/'2011 population'!N51</f>
        <v>418.40700533794615</v>
      </c>
    </row>
    <row r="52" spans="2:14" x14ac:dyDescent="0.25">
      <c r="B52">
        <v>48</v>
      </c>
      <c r="D52" s="2">
        <f>'2011 outpatient appointments'!D52*ave_appointment_cost_2011/'2011 population'!D52</f>
        <v>1052.1498610989725</v>
      </c>
      <c r="E52" s="2">
        <f>'2011 outpatient appointments'!E52*ave_appointment_cost_2011/'2011 population'!E52</f>
        <v>923.37058786774628</v>
      </c>
      <c r="F52" s="2">
        <f>'2011 outpatient appointments'!F52*ave_appointment_cost_2011/'2011 population'!F52</f>
        <v>800.46525730671419</v>
      </c>
      <c r="G52" s="2">
        <f>'2011 outpatient appointments'!G52*ave_appointment_cost_2011/'2011 population'!G52</f>
        <v>696.52665898381065</v>
      </c>
      <c r="H52" s="2">
        <f>'2011 outpatient appointments'!H52*ave_appointment_cost_2011/'2011 population'!H52</f>
        <v>623.43970854198221</v>
      </c>
      <c r="I52" s="2"/>
      <c r="J52" s="2">
        <f>'2011 outpatient appointments'!J52*ave_appointment_cost_2011/'2011 population'!J52</f>
        <v>813.66852228334551</v>
      </c>
      <c r="K52" s="2">
        <f>'2011 outpatient appointments'!K52*ave_appointment_cost_2011/'2011 population'!K52</f>
        <v>679.55428502171026</v>
      </c>
      <c r="L52" s="2">
        <f>'2011 outpatient appointments'!L52*ave_appointment_cost_2011/'2011 population'!L52</f>
        <v>562.87515250564672</v>
      </c>
      <c r="M52" s="2">
        <f>'2011 outpatient appointments'!M52*ave_appointment_cost_2011/'2011 population'!M52</f>
        <v>498.41580894072331</v>
      </c>
      <c r="N52" s="2">
        <f>'2011 outpatient appointments'!N52*ave_appointment_cost_2011/'2011 population'!N52</f>
        <v>429.01593218791658</v>
      </c>
    </row>
    <row r="53" spans="2:14" x14ac:dyDescent="0.25">
      <c r="B53">
        <v>49</v>
      </c>
      <c r="D53" s="2">
        <f>'2011 outpatient appointments'!D53*ave_appointment_cost_2011/'2011 population'!D53</f>
        <v>1064.0033202784255</v>
      </c>
      <c r="E53" s="2">
        <f>'2011 outpatient appointments'!E53*ave_appointment_cost_2011/'2011 population'!E53</f>
        <v>961.15284310284471</v>
      </c>
      <c r="F53" s="2">
        <f>'2011 outpatient appointments'!F53*ave_appointment_cost_2011/'2011 population'!F53</f>
        <v>800.20770538323848</v>
      </c>
      <c r="G53" s="2">
        <f>'2011 outpatient appointments'!G53*ave_appointment_cost_2011/'2011 population'!G53</f>
        <v>732.48502295149683</v>
      </c>
      <c r="H53" s="2">
        <f>'2011 outpatient appointments'!H53*ave_appointment_cost_2011/'2011 population'!H53</f>
        <v>649.76386300821014</v>
      </c>
      <c r="I53" s="2"/>
      <c r="J53" s="2">
        <f>'2011 outpatient appointments'!J53*ave_appointment_cost_2011/'2011 population'!J53</f>
        <v>865.55344873164086</v>
      </c>
      <c r="K53" s="2">
        <f>'2011 outpatient appointments'!K53*ave_appointment_cost_2011/'2011 population'!K53</f>
        <v>715.52840435822031</v>
      </c>
      <c r="L53" s="2">
        <f>'2011 outpatient appointments'!L53*ave_appointment_cost_2011/'2011 population'!L53</f>
        <v>586.7332544160721</v>
      </c>
      <c r="M53" s="2">
        <f>'2011 outpatient appointments'!M53*ave_appointment_cost_2011/'2011 population'!M53</f>
        <v>511.74230470780742</v>
      </c>
      <c r="N53" s="2">
        <f>'2011 outpatient appointments'!N53*ave_appointment_cost_2011/'2011 population'!N53</f>
        <v>452.33196610568223</v>
      </c>
    </row>
    <row r="54" spans="2:14" x14ac:dyDescent="0.25">
      <c r="B54">
        <v>50</v>
      </c>
      <c r="D54" s="2">
        <f>'2011 outpatient appointments'!D54*ave_appointment_cost_2011/'2011 population'!D54</f>
        <v>1106.6487311999995</v>
      </c>
      <c r="E54" s="2">
        <f>'2011 outpatient appointments'!E54*ave_appointment_cost_2011/'2011 population'!E54</f>
        <v>959.99637016074064</v>
      </c>
      <c r="F54" s="2">
        <f>'2011 outpatient appointments'!F54*ave_appointment_cost_2011/'2011 population'!F54</f>
        <v>836.70894296208439</v>
      </c>
      <c r="G54" s="2">
        <f>'2011 outpatient appointments'!G54*ave_appointment_cost_2011/'2011 population'!G54</f>
        <v>745.28232693268467</v>
      </c>
      <c r="H54" s="2">
        <f>'2011 outpatient appointments'!H54*ave_appointment_cost_2011/'2011 population'!H54</f>
        <v>665.14562758403451</v>
      </c>
      <c r="I54" s="2"/>
      <c r="J54" s="2">
        <f>'2011 outpatient appointments'!J54*ave_appointment_cost_2011/'2011 population'!J54</f>
        <v>880.86444328508514</v>
      </c>
      <c r="K54" s="2">
        <f>'2011 outpatient appointments'!K54*ave_appointment_cost_2011/'2011 population'!K54</f>
        <v>730.94840094475001</v>
      </c>
      <c r="L54" s="2">
        <f>'2011 outpatient appointments'!L54*ave_appointment_cost_2011/'2011 population'!L54</f>
        <v>616.81964633276857</v>
      </c>
      <c r="M54" s="2">
        <f>'2011 outpatient appointments'!M54*ave_appointment_cost_2011/'2011 population'!M54</f>
        <v>536.6737691167433</v>
      </c>
      <c r="N54" s="2">
        <f>'2011 outpatient appointments'!N54*ave_appointment_cost_2011/'2011 population'!N54</f>
        <v>475.25052069100957</v>
      </c>
    </row>
    <row r="55" spans="2:14" x14ac:dyDescent="0.25">
      <c r="B55">
        <v>51</v>
      </c>
      <c r="D55" s="2">
        <f>'2011 outpatient appointments'!D55*ave_appointment_cost_2011/'2011 population'!D55</f>
        <v>1141.6603640290846</v>
      </c>
      <c r="E55" s="2">
        <f>'2011 outpatient appointments'!E55*ave_appointment_cost_2011/'2011 population'!E55</f>
        <v>997.5949427164561</v>
      </c>
      <c r="F55" s="2">
        <f>'2011 outpatient appointments'!F55*ave_appointment_cost_2011/'2011 population'!F55</f>
        <v>865.12242909315569</v>
      </c>
      <c r="G55" s="2">
        <f>'2011 outpatient appointments'!G55*ave_appointment_cost_2011/'2011 population'!G55</f>
        <v>779.58626165641965</v>
      </c>
      <c r="H55" s="2">
        <f>'2011 outpatient appointments'!H55*ave_appointment_cost_2011/'2011 population'!H55</f>
        <v>712.2412720949751</v>
      </c>
      <c r="I55" s="2"/>
      <c r="J55" s="2">
        <f>'2011 outpatient appointments'!J55*ave_appointment_cost_2011/'2011 population'!J55</f>
        <v>915.43486898971867</v>
      </c>
      <c r="K55" s="2">
        <f>'2011 outpatient appointments'!K55*ave_appointment_cost_2011/'2011 population'!K55</f>
        <v>775.96524656115241</v>
      </c>
      <c r="L55" s="2">
        <f>'2011 outpatient appointments'!L55*ave_appointment_cost_2011/'2011 population'!L55</f>
        <v>644.18258817977085</v>
      </c>
      <c r="M55" s="2">
        <f>'2011 outpatient appointments'!M55*ave_appointment_cost_2011/'2011 population'!M55</f>
        <v>566.94584907377055</v>
      </c>
      <c r="N55" s="2">
        <f>'2011 outpatient appointments'!N55*ave_appointment_cost_2011/'2011 population'!N55</f>
        <v>490.87711670702885</v>
      </c>
    </row>
    <row r="56" spans="2:14" x14ac:dyDescent="0.25">
      <c r="B56">
        <v>52</v>
      </c>
      <c r="D56" s="2">
        <f>'2011 outpatient appointments'!D56*ave_appointment_cost_2011/'2011 population'!D56</f>
        <v>1146.3096667023199</v>
      </c>
      <c r="E56" s="2">
        <f>'2011 outpatient appointments'!E56*ave_appointment_cost_2011/'2011 population'!E56</f>
        <v>1001.0448497711336</v>
      </c>
      <c r="F56" s="2">
        <f>'2011 outpatient appointments'!F56*ave_appointment_cost_2011/'2011 population'!F56</f>
        <v>868.3819141775906</v>
      </c>
      <c r="G56" s="2">
        <f>'2011 outpatient appointments'!G56*ave_appointment_cost_2011/'2011 population'!G56</f>
        <v>768.928684312462</v>
      </c>
      <c r="H56" s="2">
        <f>'2011 outpatient appointments'!H56*ave_appointment_cost_2011/'2011 population'!H56</f>
        <v>700.53305365698486</v>
      </c>
      <c r="I56" s="2"/>
      <c r="J56" s="2">
        <f>'2011 outpatient appointments'!J56*ave_appointment_cost_2011/'2011 population'!J56</f>
        <v>931.43432631869143</v>
      </c>
      <c r="K56" s="2">
        <f>'2011 outpatient appointments'!K56*ave_appointment_cost_2011/'2011 population'!K56</f>
        <v>771.78908108977896</v>
      </c>
      <c r="L56" s="2">
        <f>'2011 outpatient appointments'!L56*ave_appointment_cost_2011/'2011 population'!L56</f>
        <v>657.69951355553599</v>
      </c>
      <c r="M56" s="2">
        <f>'2011 outpatient appointments'!M56*ave_appointment_cost_2011/'2011 population'!M56</f>
        <v>567.56748030491292</v>
      </c>
      <c r="N56" s="2">
        <f>'2011 outpatient appointments'!N56*ave_appointment_cost_2011/'2011 population'!N56</f>
        <v>499.32649434510643</v>
      </c>
    </row>
    <row r="57" spans="2:14" x14ac:dyDescent="0.25">
      <c r="B57">
        <v>53</v>
      </c>
      <c r="D57" s="2">
        <f>'2011 outpatient appointments'!D57*ave_appointment_cost_2011/'2011 population'!D57</f>
        <v>1153.2307326384137</v>
      </c>
      <c r="E57" s="2">
        <f>'2011 outpatient appointments'!E57*ave_appointment_cost_2011/'2011 population'!E57</f>
        <v>1033.8056677104366</v>
      </c>
      <c r="F57" s="2">
        <f>'2011 outpatient appointments'!F57*ave_appointment_cost_2011/'2011 population'!F57</f>
        <v>884.69775980703616</v>
      </c>
      <c r="G57" s="2">
        <f>'2011 outpatient appointments'!G57*ave_appointment_cost_2011/'2011 population'!G57</f>
        <v>784.71056130929628</v>
      </c>
      <c r="H57" s="2">
        <f>'2011 outpatient appointments'!H57*ave_appointment_cost_2011/'2011 population'!H57</f>
        <v>721.68597662047796</v>
      </c>
      <c r="I57" s="2"/>
      <c r="J57" s="2">
        <f>'2011 outpatient appointments'!J57*ave_appointment_cost_2011/'2011 population'!J57</f>
        <v>961.74499602771016</v>
      </c>
      <c r="K57" s="2">
        <f>'2011 outpatient appointments'!K57*ave_appointment_cost_2011/'2011 population'!K57</f>
        <v>798.06227076753783</v>
      </c>
      <c r="L57" s="2">
        <f>'2011 outpatient appointments'!L57*ave_appointment_cost_2011/'2011 population'!L57</f>
        <v>664.91262691468944</v>
      </c>
      <c r="M57" s="2">
        <f>'2011 outpatient appointments'!M57*ave_appointment_cost_2011/'2011 population'!M57</f>
        <v>576.73455577513346</v>
      </c>
      <c r="N57" s="2">
        <f>'2011 outpatient appointments'!N57*ave_appointment_cost_2011/'2011 population'!N57</f>
        <v>517.3148233081215</v>
      </c>
    </row>
    <row r="58" spans="2:14" x14ac:dyDescent="0.25">
      <c r="B58">
        <v>54</v>
      </c>
      <c r="D58" s="2">
        <f>'2011 outpatient appointments'!D58*ave_appointment_cost_2011/'2011 population'!D58</f>
        <v>1170.4685360574949</v>
      </c>
      <c r="E58" s="2">
        <f>'2011 outpatient appointments'!E58*ave_appointment_cost_2011/'2011 population'!E58</f>
        <v>1030.128756188476</v>
      </c>
      <c r="F58" s="2">
        <f>'2011 outpatient appointments'!F58*ave_appointment_cost_2011/'2011 population'!F58</f>
        <v>902.93822734488947</v>
      </c>
      <c r="G58" s="2">
        <f>'2011 outpatient appointments'!G58*ave_appointment_cost_2011/'2011 population'!G58</f>
        <v>820.07471845545763</v>
      </c>
      <c r="H58" s="2">
        <f>'2011 outpatient appointments'!H58*ave_appointment_cost_2011/'2011 population'!H58</f>
        <v>751.76638439551664</v>
      </c>
      <c r="I58" s="2"/>
      <c r="J58" s="2">
        <f>'2011 outpatient appointments'!J58*ave_appointment_cost_2011/'2011 population'!J58</f>
        <v>1000.6109414802689</v>
      </c>
      <c r="K58" s="2">
        <f>'2011 outpatient appointments'!K58*ave_appointment_cost_2011/'2011 population'!K58</f>
        <v>830.27394306620283</v>
      </c>
      <c r="L58" s="2">
        <f>'2011 outpatient appointments'!L58*ave_appointment_cost_2011/'2011 population'!L58</f>
        <v>697.49020203783994</v>
      </c>
      <c r="M58" s="2">
        <f>'2011 outpatient appointments'!M58*ave_appointment_cost_2011/'2011 population'!M58</f>
        <v>615.99642050779107</v>
      </c>
      <c r="N58" s="2">
        <f>'2011 outpatient appointments'!N58*ave_appointment_cost_2011/'2011 population'!N58</f>
        <v>557.20035189408327</v>
      </c>
    </row>
    <row r="59" spans="2:14" x14ac:dyDescent="0.25">
      <c r="B59">
        <v>55</v>
      </c>
      <c r="D59" s="2">
        <f>'2011 outpatient appointments'!D59*ave_appointment_cost_2011/'2011 population'!D59</f>
        <v>1226.7064430603459</v>
      </c>
      <c r="E59" s="2">
        <f>'2011 outpatient appointments'!E59*ave_appointment_cost_2011/'2011 population'!E59</f>
        <v>1069.6172172191204</v>
      </c>
      <c r="F59" s="2">
        <f>'2011 outpatient appointments'!F59*ave_appointment_cost_2011/'2011 population'!F59</f>
        <v>917.86355339752197</v>
      </c>
      <c r="G59" s="2">
        <f>'2011 outpatient appointments'!G59*ave_appointment_cost_2011/'2011 population'!G59</f>
        <v>836.53202631065642</v>
      </c>
      <c r="H59" s="2">
        <f>'2011 outpatient appointments'!H59*ave_appointment_cost_2011/'2011 population'!H59</f>
        <v>755.35043486736026</v>
      </c>
      <c r="I59" s="2"/>
      <c r="J59" s="2">
        <f>'2011 outpatient appointments'!J59*ave_appointment_cost_2011/'2011 population'!J59</f>
        <v>1024.0726525764389</v>
      </c>
      <c r="K59" s="2">
        <f>'2011 outpatient appointments'!K59*ave_appointment_cost_2011/'2011 population'!K59</f>
        <v>884.12385295123806</v>
      </c>
      <c r="L59" s="2">
        <f>'2011 outpatient appointments'!L59*ave_appointment_cost_2011/'2011 population'!L59</f>
        <v>736.94866711481461</v>
      </c>
      <c r="M59" s="2">
        <f>'2011 outpatient appointments'!M59*ave_appointment_cost_2011/'2011 population'!M59</f>
        <v>648.07578878415188</v>
      </c>
      <c r="N59" s="2">
        <f>'2011 outpatient appointments'!N59*ave_appointment_cost_2011/'2011 population'!N59</f>
        <v>592.97746383343645</v>
      </c>
    </row>
    <row r="60" spans="2:14" x14ac:dyDescent="0.25">
      <c r="B60">
        <v>56</v>
      </c>
      <c r="D60" s="2">
        <f>'2011 outpatient appointments'!D60*ave_appointment_cost_2011/'2011 population'!D60</f>
        <v>1230.0741979005272</v>
      </c>
      <c r="E60" s="2">
        <f>'2011 outpatient appointments'!E60*ave_appointment_cost_2011/'2011 population'!E60</f>
        <v>1085.3348503342766</v>
      </c>
      <c r="F60" s="2">
        <f>'2011 outpatient appointments'!F60*ave_appointment_cost_2011/'2011 population'!F60</f>
        <v>915.81587691909124</v>
      </c>
      <c r="G60" s="2">
        <f>'2011 outpatient appointments'!G60*ave_appointment_cost_2011/'2011 population'!G60</f>
        <v>831.40560229150549</v>
      </c>
      <c r="H60" s="2">
        <f>'2011 outpatient appointments'!H60*ave_appointment_cost_2011/'2011 population'!H60</f>
        <v>763.30711271995767</v>
      </c>
      <c r="I60" s="2"/>
      <c r="J60" s="2">
        <f>'2011 outpatient appointments'!J60*ave_appointment_cost_2011/'2011 population'!J60</f>
        <v>1078.4653961319686</v>
      </c>
      <c r="K60" s="2">
        <f>'2011 outpatient appointments'!K60*ave_appointment_cost_2011/'2011 population'!K60</f>
        <v>908.92962836050242</v>
      </c>
      <c r="L60" s="2">
        <f>'2011 outpatient appointments'!L60*ave_appointment_cost_2011/'2011 population'!L60</f>
        <v>775.21771474189973</v>
      </c>
      <c r="M60" s="2">
        <f>'2011 outpatient appointments'!M60*ave_appointment_cost_2011/'2011 population'!M60</f>
        <v>670.0662968979758</v>
      </c>
      <c r="N60" s="2">
        <f>'2011 outpatient appointments'!N60*ave_appointment_cost_2011/'2011 population'!N60</f>
        <v>599.94507119497689</v>
      </c>
    </row>
    <row r="61" spans="2:14" x14ac:dyDescent="0.25">
      <c r="B61">
        <v>57</v>
      </c>
      <c r="D61" s="2">
        <f>'2011 outpatient appointments'!D61*ave_appointment_cost_2011/'2011 population'!D61</f>
        <v>1210.1316040362713</v>
      </c>
      <c r="E61" s="2">
        <f>'2011 outpatient appointments'!E61*ave_appointment_cost_2011/'2011 population'!E61</f>
        <v>1045.2326998815734</v>
      </c>
      <c r="F61" s="2">
        <f>'2011 outpatient appointments'!F61*ave_appointment_cost_2011/'2011 population'!F61</f>
        <v>925.62565131491692</v>
      </c>
      <c r="G61" s="2">
        <f>'2011 outpatient appointments'!G61*ave_appointment_cost_2011/'2011 population'!G61</f>
        <v>836.44511447325704</v>
      </c>
      <c r="H61" s="2">
        <f>'2011 outpatient appointments'!H61*ave_appointment_cost_2011/'2011 population'!H61</f>
        <v>765.97156815242863</v>
      </c>
      <c r="I61" s="2"/>
      <c r="J61" s="2">
        <f>'2011 outpatient appointments'!J61*ave_appointment_cost_2011/'2011 population'!J61</f>
        <v>1082.0350563733243</v>
      </c>
      <c r="K61" s="2">
        <f>'2011 outpatient appointments'!K61*ave_appointment_cost_2011/'2011 population'!K61</f>
        <v>936.07400472511915</v>
      </c>
      <c r="L61" s="2">
        <f>'2011 outpatient appointments'!L61*ave_appointment_cost_2011/'2011 population'!L61</f>
        <v>774.00494442587114</v>
      </c>
      <c r="M61" s="2">
        <f>'2011 outpatient appointments'!M61*ave_appointment_cost_2011/'2011 population'!M61</f>
        <v>685.73315839960139</v>
      </c>
      <c r="N61" s="2">
        <f>'2011 outpatient appointments'!N61*ave_appointment_cost_2011/'2011 population'!N61</f>
        <v>614.75606604488576</v>
      </c>
    </row>
    <row r="62" spans="2:14" x14ac:dyDescent="0.25">
      <c r="B62">
        <v>58</v>
      </c>
      <c r="D62" s="2">
        <f>'2011 outpatient appointments'!D62*ave_appointment_cost_2011/'2011 population'!D62</f>
        <v>1263.861846806604</v>
      </c>
      <c r="E62" s="2">
        <f>'2011 outpatient appointments'!E62*ave_appointment_cost_2011/'2011 population'!E62</f>
        <v>1105.4096190595949</v>
      </c>
      <c r="F62" s="2">
        <f>'2011 outpatient appointments'!F62*ave_appointment_cost_2011/'2011 population'!F62</f>
        <v>957.77090473465876</v>
      </c>
      <c r="G62" s="2">
        <f>'2011 outpatient appointments'!G62*ave_appointment_cost_2011/'2011 population'!G62</f>
        <v>877.04055176651707</v>
      </c>
      <c r="H62" s="2">
        <f>'2011 outpatient appointments'!H62*ave_appointment_cost_2011/'2011 population'!H62</f>
        <v>799.24727018534963</v>
      </c>
      <c r="I62" s="2"/>
      <c r="J62" s="2">
        <f>'2011 outpatient appointments'!J62*ave_appointment_cost_2011/'2011 population'!J62</f>
        <v>1151.7995372612743</v>
      </c>
      <c r="K62" s="2">
        <f>'2011 outpatient appointments'!K62*ave_appointment_cost_2011/'2011 population'!K62</f>
        <v>986.88851401047316</v>
      </c>
      <c r="L62" s="2">
        <f>'2011 outpatient appointments'!L62*ave_appointment_cost_2011/'2011 population'!L62</f>
        <v>835.3123926496346</v>
      </c>
      <c r="M62" s="2">
        <f>'2011 outpatient appointments'!M62*ave_appointment_cost_2011/'2011 population'!M62</f>
        <v>735.45967690449834</v>
      </c>
      <c r="N62" s="2">
        <f>'2011 outpatient appointments'!N62*ave_appointment_cost_2011/'2011 population'!N62</f>
        <v>671.20326777189189</v>
      </c>
    </row>
    <row r="63" spans="2:14" x14ac:dyDescent="0.25">
      <c r="B63">
        <v>59</v>
      </c>
      <c r="D63" s="2">
        <f>'2011 outpatient appointments'!D63*ave_appointment_cost_2011/'2011 population'!D63</f>
        <v>1272.9091968838336</v>
      </c>
      <c r="E63" s="2">
        <f>'2011 outpatient appointments'!E63*ave_appointment_cost_2011/'2011 population'!E63</f>
        <v>1117.6346832166194</v>
      </c>
      <c r="F63" s="2">
        <f>'2011 outpatient appointments'!F63*ave_appointment_cost_2011/'2011 population'!F63</f>
        <v>962.19059391828216</v>
      </c>
      <c r="G63" s="2">
        <f>'2011 outpatient appointments'!G63*ave_appointment_cost_2011/'2011 population'!G63</f>
        <v>883.19634000292319</v>
      </c>
      <c r="H63" s="2">
        <f>'2011 outpatient appointments'!H63*ave_appointment_cost_2011/'2011 population'!H63</f>
        <v>810.51458563639198</v>
      </c>
      <c r="I63" s="2"/>
      <c r="J63" s="2">
        <f>'2011 outpatient appointments'!J63*ave_appointment_cost_2011/'2011 population'!J63</f>
        <v>1186.419075609818</v>
      </c>
      <c r="K63" s="2">
        <f>'2011 outpatient appointments'!K63*ave_appointment_cost_2011/'2011 population'!K63</f>
        <v>1016.3578676459099</v>
      </c>
      <c r="L63" s="2">
        <f>'2011 outpatient appointments'!L63*ave_appointment_cost_2011/'2011 population'!L63</f>
        <v>867.04786706315599</v>
      </c>
      <c r="M63" s="2">
        <f>'2011 outpatient appointments'!M63*ave_appointment_cost_2011/'2011 population'!M63</f>
        <v>778.22345546634756</v>
      </c>
      <c r="N63" s="2">
        <f>'2011 outpatient appointments'!N63*ave_appointment_cost_2011/'2011 population'!N63</f>
        <v>690.4542151407602</v>
      </c>
    </row>
    <row r="64" spans="2:14" x14ac:dyDescent="0.25">
      <c r="B64">
        <v>60</v>
      </c>
      <c r="D64" s="2">
        <f>'2011 outpatient appointments'!D64*ave_appointment_cost_2011/'2011 population'!D64</f>
        <v>1249.3176708463068</v>
      </c>
      <c r="E64" s="2">
        <f>'2011 outpatient appointments'!E64*ave_appointment_cost_2011/'2011 population'!E64</f>
        <v>1107.8252847345052</v>
      </c>
      <c r="F64" s="2">
        <f>'2011 outpatient appointments'!F64*ave_appointment_cost_2011/'2011 population'!F64</f>
        <v>971.13868398053876</v>
      </c>
      <c r="G64" s="2">
        <f>'2011 outpatient appointments'!G64*ave_appointment_cost_2011/'2011 population'!G64</f>
        <v>887.86340922747684</v>
      </c>
      <c r="H64" s="2">
        <f>'2011 outpatient appointments'!H64*ave_appointment_cost_2011/'2011 population'!H64</f>
        <v>821.38773035805968</v>
      </c>
      <c r="I64" s="2"/>
      <c r="J64" s="2">
        <f>'2011 outpatient appointments'!J64*ave_appointment_cost_2011/'2011 population'!J64</f>
        <v>1199.4023917485133</v>
      </c>
      <c r="K64" s="2">
        <f>'2011 outpatient appointments'!K64*ave_appointment_cost_2011/'2011 population'!K64</f>
        <v>1018.0982470404474</v>
      </c>
      <c r="L64" s="2">
        <f>'2011 outpatient appointments'!L64*ave_appointment_cost_2011/'2011 population'!L64</f>
        <v>875.32498474833278</v>
      </c>
      <c r="M64" s="2">
        <f>'2011 outpatient appointments'!M64*ave_appointment_cost_2011/'2011 population'!M64</f>
        <v>801.613676444985</v>
      </c>
      <c r="N64" s="2">
        <f>'2011 outpatient appointments'!N64*ave_appointment_cost_2011/'2011 population'!N64</f>
        <v>728.38346769533632</v>
      </c>
    </row>
    <row r="65" spans="2:14" x14ac:dyDescent="0.25">
      <c r="B65">
        <v>61</v>
      </c>
      <c r="D65" s="2">
        <f>'2011 outpatient appointments'!D65*ave_appointment_cost_2011/'2011 population'!D65</f>
        <v>1254.3351939398808</v>
      </c>
      <c r="E65" s="2">
        <f>'2011 outpatient appointments'!E65*ave_appointment_cost_2011/'2011 population'!E65</f>
        <v>1092.4552730915559</v>
      </c>
      <c r="F65" s="2">
        <f>'2011 outpatient appointments'!F65*ave_appointment_cost_2011/'2011 population'!F65</f>
        <v>972.0140357223928</v>
      </c>
      <c r="G65" s="2">
        <f>'2011 outpatient appointments'!G65*ave_appointment_cost_2011/'2011 population'!G65</f>
        <v>886.26099501335864</v>
      </c>
      <c r="H65" s="2">
        <f>'2011 outpatient appointments'!H65*ave_appointment_cost_2011/'2011 population'!H65</f>
        <v>802.34806674959623</v>
      </c>
      <c r="I65" s="2"/>
      <c r="J65" s="2">
        <f>'2011 outpatient appointments'!J65*ave_appointment_cost_2011/'2011 population'!J65</f>
        <v>1197.8593845085813</v>
      </c>
      <c r="K65" s="2">
        <f>'2011 outpatient appointments'!K65*ave_appointment_cost_2011/'2011 population'!K65</f>
        <v>1053.2629901198225</v>
      </c>
      <c r="L65" s="2">
        <f>'2011 outpatient appointments'!L65*ave_appointment_cost_2011/'2011 population'!L65</f>
        <v>899.11451753955953</v>
      </c>
      <c r="M65" s="2">
        <f>'2011 outpatient appointments'!M65*ave_appointment_cost_2011/'2011 population'!M65</f>
        <v>812.49702558003082</v>
      </c>
      <c r="N65" s="2">
        <f>'2011 outpatient appointments'!N65*ave_appointment_cost_2011/'2011 population'!N65</f>
        <v>752.49084697681621</v>
      </c>
    </row>
    <row r="66" spans="2:14" x14ac:dyDescent="0.25">
      <c r="B66">
        <v>62</v>
      </c>
      <c r="D66" s="2">
        <f>'2011 outpatient appointments'!D66*ave_appointment_cost_2011/'2011 population'!D66</f>
        <v>1259.3372800096465</v>
      </c>
      <c r="E66" s="2">
        <f>'2011 outpatient appointments'!E66*ave_appointment_cost_2011/'2011 population'!E66</f>
        <v>1115.1821299328033</v>
      </c>
      <c r="F66" s="2">
        <f>'2011 outpatient appointments'!F66*ave_appointment_cost_2011/'2011 population'!F66</f>
        <v>967.25835312569711</v>
      </c>
      <c r="G66" s="2">
        <f>'2011 outpatient appointments'!G66*ave_appointment_cost_2011/'2011 population'!G66</f>
        <v>898.17771411008209</v>
      </c>
      <c r="H66" s="2">
        <f>'2011 outpatient appointments'!H66*ave_appointment_cost_2011/'2011 population'!H66</f>
        <v>847.09277248627393</v>
      </c>
      <c r="I66" s="2"/>
      <c r="J66" s="2">
        <f>'2011 outpatient appointments'!J66*ave_appointment_cost_2011/'2011 population'!J66</f>
        <v>1232.2506416823792</v>
      </c>
      <c r="K66" s="2">
        <f>'2011 outpatient appointments'!K66*ave_appointment_cost_2011/'2011 population'!K66</f>
        <v>1088.7188410592989</v>
      </c>
      <c r="L66" s="2">
        <f>'2011 outpatient appointments'!L66*ave_appointment_cost_2011/'2011 population'!L66</f>
        <v>926.47792322794999</v>
      </c>
      <c r="M66" s="2">
        <f>'2011 outpatient appointments'!M66*ave_appointment_cost_2011/'2011 population'!M66</f>
        <v>832.26896315365798</v>
      </c>
      <c r="N66" s="2">
        <f>'2011 outpatient appointments'!N66*ave_appointment_cost_2011/'2011 population'!N66</f>
        <v>778.34342734313338</v>
      </c>
    </row>
    <row r="67" spans="2:14" x14ac:dyDescent="0.25">
      <c r="B67">
        <v>63</v>
      </c>
      <c r="D67" s="2">
        <f>'2011 outpatient appointments'!D67*ave_appointment_cost_2011/'2011 population'!D67</f>
        <v>1231.5983742795588</v>
      </c>
      <c r="E67" s="2">
        <f>'2011 outpatient appointments'!E67*ave_appointment_cost_2011/'2011 population'!E67</f>
        <v>1090.1214479940811</v>
      </c>
      <c r="F67" s="2">
        <f>'2011 outpatient appointments'!F67*ave_appointment_cost_2011/'2011 population'!F67</f>
        <v>953.28206738119047</v>
      </c>
      <c r="G67" s="2">
        <f>'2011 outpatient appointments'!G67*ave_appointment_cost_2011/'2011 population'!G67</f>
        <v>877.20812618195055</v>
      </c>
      <c r="H67" s="2">
        <f>'2011 outpatient appointments'!H67*ave_appointment_cost_2011/'2011 population'!H67</f>
        <v>829.66312693829889</v>
      </c>
      <c r="I67" s="2"/>
      <c r="J67" s="2">
        <f>'2011 outpatient appointments'!J67*ave_appointment_cost_2011/'2011 population'!J67</f>
        <v>1198.2233394624216</v>
      </c>
      <c r="K67" s="2">
        <f>'2011 outpatient appointments'!K67*ave_appointment_cost_2011/'2011 population'!K67</f>
        <v>1065.3910143803034</v>
      </c>
      <c r="L67" s="2">
        <f>'2011 outpatient appointments'!L67*ave_appointment_cost_2011/'2011 population'!L67</f>
        <v>926.24258275067962</v>
      </c>
      <c r="M67" s="2">
        <f>'2011 outpatient appointments'!M67*ave_appointment_cost_2011/'2011 population'!M67</f>
        <v>852.20828195914282</v>
      </c>
      <c r="N67" s="2">
        <f>'2011 outpatient appointments'!N67*ave_appointment_cost_2011/'2011 population'!N67</f>
        <v>788.54125923667857</v>
      </c>
    </row>
    <row r="68" spans="2:14" x14ac:dyDescent="0.25">
      <c r="B68">
        <v>64</v>
      </c>
      <c r="D68" s="2">
        <f>'2011 outpatient appointments'!D68*ave_appointment_cost_2011/'2011 population'!D68</f>
        <v>1283.1276180392636</v>
      </c>
      <c r="E68" s="2">
        <f>'2011 outpatient appointments'!E68*ave_appointment_cost_2011/'2011 population'!E68</f>
        <v>1136.1356670521175</v>
      </c>
      <c r="F68" s="2">
        <f>'2011 outpatient appointments'!F68*ave_appointment_cost_2011/'2011 population'!F68</f>
        <v>1012.6188347768017</v>
      </c>
      <c r="G68" s="2">
        <f>'2011 outpatient appointments'!G68*ave_appointment_cost_2011/'2011 population'!G68</f>
        <v>942.18866453681778</v>
      </c>
      <c r="H68" s="2">
        <f>'2011 outpatient appointments'!H68*ave_appointment_cost_2011/'2011 population'!H68</f>
        <v>877.2987729264097</v>
      </c>
      <c r="I68" s="2"/>
      <c r="J68" s="2">
        <f>'2011 outpatient appointments'!J68*ave_appointment_cost_2011/'2011 population'!J68</f>
        <v>1303.8416397297367</v>
      </c>
      <c r="K68" s="2">
        <f>'2011 outpatient appointments'!K68*ave_appointment_cost_2011/'2011 population'!K68</f>
        <v>1123.6392027734528</v>
      </c>
      <c r="L68" s="2">
        <f>'2011 outpatient appointments'!L68*ave_appointment_cost_2011/'2011 population'!L68</f>
        <v>1005.4404057363398</v>
      </c>
      <c r="M68" s="2">
        <f>'2011 outpatient appointments'!M68*ave_appointment_cost_2011/'2011 population'!M68</f>
        <v>904.61211473298602</v>
      </c>
      <c r="N68" s="2">
        <f>'2011 outpatient appointments'!N68*ave_appointment_cost_2011/'2011 population'!N68</f>
        <v>852.93400931795054</v>
      </c>
    </row>
    <row r="69" spans="2:14" x14ac:dyDescent="0.25">
      <c r="B69">
        <v>65</v>
      </c>
      <c r="D69" s="2">
        <f>'2011 outpatient appointments'!D69*ave_appointment_cost_2011/'2011 population'!D69</f>
        <v>1613.2696381011374</v>
      </c>
      <c r="E69" s="2">
        <f>'2011 outpatient appointments'!E69*ave_appointment_cost_2011/'2011 population'!E69</f>
        <v>1417.7186219502773</v>
      </c>
      <c r="F69" s="2">
        <f>'2011 outpatient appointments'!F69*ave_appointment_cost_2011/'2011 population'!F69</f>
        <v>1307.8760722904954</v>
      </c>
      <c r="G69" s="2">
        <f>'2011 outpatient appointments'!G69*ave_appointment_cost_2011/'2011 population'!G69</f>
        <v>1245.4502276111864</v>
      </c>
      <c r="H69" s="2">
        <f>'2011 outpatient appointments'!H69*ave_appointment_cost_2011/'2011 population'!H69</f>
        <v>1178.179452553801</v>
      </c>
      <c r="I69" s="2"/>
      <c r="J69" s="2">
        <f>'2011 outpatient appointments'!J69*ave_appointment_cost_2011/'2011 population'!J69</f>
        <v>1671.8125663212252</v>
      </c>
      <c r="K69" s="2">
        <f>'2011 outpatient appointments'!K69*ave_appointment_cost_2011/'2011 population'!K69</f>
        <v>1476.4172969979477</v>
      </c>
      <c r="L69" s="2">
        <f>'2011 outpatient appointments'!L69*ave_appointment_cost_2011/'2011 population'!L69</f>
        <v>1303.8661632719457</v>
      </c>
      <c r="M69" s="2">
        <f>'2011 outpatient appointments'!M69*ave_appointment_cost_2011/'2011 population'!M69</f>
        <v>1239.8566319787753</v>
      </c>
      <c r="N69" s="2">
        <f>'2011 outpatient appointments'!N69*ave_appointment_cost_2011/'2011 population'!N69</f>
        <v>1165.0416962151992</v>
      </c>
    </row>
    <row r="70" spans="2:14" x14ac:dyDescent="0.25">
      <c r="B70">
        <v>66</v>
      </c>
      <c r="D70" s="2">
        <f>'2011 outpatient appointments'!D70*ave_appointment_cost_2011/'2011 population'!D70</f>
        <v>1424.9570773876121</v>
      </c>
      <c r="E70" s="2">
        <f>'2011 outpatient appointments'!E70*ave_appointment_cost_2011/'2011 population'!E70</f>
        <v>1245.240464359159</v>
      </c>
      <c r="F70" s="2">
        <f>'2011 outpatient appointments'!F70*ave_appointment_cost_2011/'2011 population'!F70</f>
        <v>1137.0270857795697</v>
      </c>
      <c r="G70" s="2">
        <f>'2011 outpatient appointments'!G70*ave_appointment_cost_2011/'2011 population'!G70</f>
        <v>1068.309294428399</v>
      </c>
      <c r="H70" s="2">
        <f>'2011 outpatient appointments'!H70*ave_appointment_cost_2011/'2011 population'!H70</f>
        <v>991.15613256279573</v>
      </c>
      <c r="I70" s="2"/>
      <c r="J70" s="2">
        <f>'2011 outpatient appointments'!J70*ave_appointment_cost_2011/'2011 population'!J70</f>
        <v>1437.3982920011899</v>
      </c>
      <c r="K70" s="2">
        <f>'2011 outpatient appointments'!K70*ave_appointment_cost_2011/'2011 population'!K70</f>
        <v>1272.3193135257129</v>
      </c>
      <c r="L70" s="2">
        <f>'2011 outpatient appointments'!L70*ave_appointment_cost_2011/'2011 population'!L70</f>
        <v>1134.3106653018069</v>
      </c>
      <c r="M70" s="2">
        <f>'2011 outpatient appointments'!M70*ave_appointment_cost_2011/'2011 population'!M70</f>
        <v>1062.7932768310848</v>
      </c>
      <c r="N70" s="2">
        <f>'2011 outpatient appointments'!N70*ave_appointment_cost_2011/'2011 population'!N70</f>
        <v>1012.1990467547678</v>
      </c>
    </row>
    <row r="71" spans="2:14" x14ac:dyDescent="0.25">
      <c r="B71">
        <v>67</v>
      </c>
      <c r="D71" s="2">
        <f>'2011 outpatient appointments'!D71*ave_appointment_cost_2011/'2011 population'!D71</f>
        <v>1460.6287149998518</v>
      </c>
      <c r="E71" s="2">
        <f>'2011 outpatient appointments'!E71*ave_appointment_cost_2011/'2011 population'!E71</f>
        <v>1364.2562019810348</v>
      </c>
      <c r="F71" s="2">
        <f>'2011 outpatient appointments'!F71*ave_appointment_cost_2011/'2011 population'!F71</f>
        <v>1200.2688152064184</v>
      </c>
      <c r="G71" s="2">
        <f>'2011 outpatient appointments'!G71*ave_appointment_cost_2011/'2011 population'!G71</f>
        <v>1128.5183235060667</v>
      </c>
      <c r="H71" s="2">
        <f>'2011 outpatient appointments'!H71*ave_appointment_cost_2011/'2011 population'!H71</f>
        <v>1101.8921884688179</v>
      </c>
      <c r="I71" s="2"/>
      <c r="J71" s="2">
        <f>'2011 outpatient appointments'!J71*ave_appointment_cost_2011/'2011 population'!J71</f>
        <v>1526.5964700355298</v>
      </c>
      <c r="K71" s="2">
        <f>'2011 outpatient appointments'!K71*ave_appointment_cost_2011/'2011 population'!K71</f>
        <v>1374.8598354376732</v>
      </c>
      <c r="L71" s="2">
        <f>'2011 outpatient appointments'!L71*ave_appointment_cost_2011/'2011 population'!L71</f>
        <v>1239.2926958662586</v>
      </c>
      <c r="M71" s="2">
        <f>'2011 outpatient appointments'!M71*ave_appointment_cost_2011/'2011 population'!M71</f>
        <v>1174.4226826367824</v>
      </c>
      <c r="N71" s="2">
        <f>'2011 outpatient appointments'!N71*ave_appointment_cost_2011/'2011 population'!N71</f>
        <v>1117.3817075414804</v>
      </c>
    </row>
    <row r="72" spans="2:14" x14ac:dyDescent="0.25">
      <c r="B72">
        <v>68</v>
      </c>
      <c r="D72" s="2">
        <f>'2011 outpatient appointments'!D72*ave_appointment_cost_2011/'2011 population'!D72</f>
        <v>1484.9574683022363</v>
      </c>
      <c r="E72" s="2">
        <f>'2011 outpatient appointments'!E72*ave_appointment_cost_2011/'2011 population'!E72</f>
        <v>1365.8351970006163</v>
      </c>
      <c r="F72" s="2">
        <f>'2011 outpatient appointments'!F72*ave_appointment_cost_2011/'2011 population'!F72</f>
        <v>1268.8628537926809</v>
      </c>
      <c r="G72" s="2">
        <f>'2011 outpatient appointments'!G72*ave_appointment_cost_2011/'2011 population'!G72</f>
        <v>1204.6262520065311</v>
      </c>
      <c r="H72" s="2">
        <f>'2011 outpatient appointments'!H72*ave_appointment_cost_2011/'2011 population'!H72</f>
        <v>1162.5205537578265</v>
      </c>
      <c r="I72" s="2"/>
      <c r="J72" s="2">
        <f>'2011 outpatient appointments'!J72*ave_appointment_cost_2011/'2011 population'!J72</f>
        <v>1578.5416431885365</v>
      </c>
      <c r="K72" s="2">
        <f>'2011 outpatient appointments'!K72*ave_appointment_cost_2011/'2011 population'!K72</f>
        <v>1434.5121604350527</v>
      </c>
      <c r="L72" s="2">
        <f>'2011 outpatient appointments'!L72*ave_appointment_cost_2011/'2011 population'!L72</f>
        <v>1311.7971667133036</v>
      </c>
      <c r="M72" s="2">
        <f>'2011 outpatient appointments'!M72*ave_appointment_cost_2011/'2011 population'!M72</f>
        <v>1277.2115497271623</v>
      </c>
      <c r="N72" s="2">
        <f>'2011 outpatient appointments'!N72*ave_appointment_cost_2011/'2011 population'!N72</f>
        <v>1228.3344767818542</v>
      </c>
    </row>
    <row r="73" spans="2:14" x14ac:dyDescent="0.25">
      <c r="B73">
        <v>69</v>
      </c>
      <c r="D73" s="2">
        <f>'2011 outpatient appointments'!D73*ave_appointment_cost_2011/'2011 population'!D73</f>
        <v>1584.8793405572646</v>
      </c>
      <c r="E73" s="2">
        <f>'2011 outpatient appointments'!E73*ave_appointment_cost_2011/'2011 population'!E73</f>
        <v>1478.8871340796761</v>
      </c>
      <c r="F73" s="2">
        <f>'2011 outpatient appointments'!F73*ave_appointment_cost_2011/'2011 population'!F73</f>
        <v>1368.4905594371382</v>
      </c>
      <c r="G73" s="2">
        <f>'2011 outpatient appointments'!G73*ave_appointment_cost_2011/'2011 population'!G73</f>
        <v>1298.0003138052418</v>
      </c>
      <c r="H73" s="2">
        <f>'2011 outpatient appointments'!H73*ave_appointment_cost_2011/'2011 population'!H73</f>
        <v>1284.3163481470617</v>
      </c>
      <c r="I73" s="2"/>
      <c r="J73" s="2">
        <f>'2011 outpatient appointments'!J73*ave_appointment_cost_2011/'2011 population'!J73</f>
        <v>1665.664316530552</v>
      </c>
      <c r="K73" s="2">
        <f>'2011 outpatient appointments'!K73*ave_appointment_cost_2011/'2011 population'!K73</f>
        <v>1602.9907062875279</v>
      </c>
      <c r="L73" s="2">
        <f>'2011 outpatient appointments'!L73*ave_appointment_cost_2011/'2011 population'!L73</f>
        <v>1435.8116625450573</v>
      </c>
      <c r="M73" s="2">
        <f>'2011 outpatient appointments'!M73*ave_appointment_cost_2011/'2011 population'!M73</f>
        <v>1408.1535967244604</v>
      </c>
      <c r="N73" s="2">
        <f>'2011 outpatient appointments'!N73*ave_appointment_cost_2011/'2011 population'!N73</f>
        <v>1361.2782328086232</v>
      </c>
    </row>
    <row r="74" spans="2:14" x14ac:dyDescent="0.25">
      <c r="B74">
        <v>70</v>
      </c>
      <c r="D74" s="2">
        <f>'2011 outpatient appointments'!D74*ave_appointment_cost_2011/'2011 population'!D74</f>
        <v>1561.9753170463675</v>
      </c>
      <c r="E74" s="2">
        <f>'2011 outpatient appointments'!E74*ave_appointment_cost_2011/'2011 population'!E74</f>
        <v>1454.6385652752058</v>
      </c>
      <c r="F74" s="2">
        <f>'2011 outpatient appointments'!F74*ave_appointment_cost_2011/'2011 population'!F74</f>
        <v>1365.6476310943822</v>
      </c>
      <c r="G74" s="2">
        <f>'2011 outpatient appointments'!G74*ave_appointment_cost_2011/'2011 population'!G74</f>
        <v>1308.6061418561835</v>
      </c>
      <c r="H74" s="2">
        <f>'2011 outpatient appointments'!H74*ave_appointment_cost_2011/'2011 population'!H74</f>
        <v>1250.4623034745384</v>
      </c>
      <c r="I74" s="2"/>
      <c r="J74" s="2">
        <f>'2011 outpatient appointments'!J74*ave_appointment_cost_2011/'2011 population'!J74</f>
        <v>1649.0181426978709</v>
      </c>
      <c r="K74" s="2">
        <f>'2011 outpatient appointments'!K74*ave_appointment_cost_2011/'2011 population'!K74</f>
        <v>1524.0449191288014</v>
      </c>
      <c r="L74" s="2">
        <f>'2011 outpatient appointments'!L74*ave_appointment_cost_2011/'2011 population'!L74</f>
        <v>1439.3744005801846</v>
      </c>
      <c r="M74" s="2">
        <f>'2011 outpatient appointments'!M74*ave_appointment_cost_2011/'2011 population'!M74</f>
        <v>1393.2690569188385</v>
      </c>
      <c r="N74" s="2">
        <f>'2011 outpatient appointments'!N74*ave_appointment_cost_2011/'2011 population'!N74</f>
        <v>1350.1558831027537</v>
      </c>
    </row>
    <row r="75" spans="2:14" x14ac:dyDescent="0.25">
      <c r="B75">
        <v>71</v>
      </c>
      <c r="D75" s="2">
        <f>'2011 outpatient appointments'!D75*ave_appointment_cost_2011/'2011 population'!D75</f>
        <v>1497.4400827205079</v>
      </c>
      <c r="E75" s="2">
        <f>'2011 outpatient appointments'!E75*ave_appointment_cost_2011/'2011 population'!E75</f>
        <v>1384.196559739994</v>
      </c>
      <c r="F75" s="2">
        <f>'2011 outpatient appointments'!F75*ave_appointment_cost_2011/'2011 population'!F75</f>
        <v>1264.4974414526712</v>
      </c>
      <c r="G75" s="2">
        <f>'2011 outpatient appointments'!G75*ave_appointment_cost_2011/'2011 population'!G75</f>
        <v>1217.0182169346738</v>
      </c>
      <c r="H75" s="2">
        <f>'2011 outpatient appointments'!H75*ave_appointment_cost_2011/'2011 population'!H75</f>
        <v>1147.0590166476045</v>
      </c>
      <c r="I75" s="2"/>
      <c r="J75" s="2">
        <f>'2011 outpatient appointments'!J75*ave_appointment_cost_2011/'2011 population'!J75</f>
        <v>1613.7804077800251</v>
      </c>
      <c r="K75" s="2">
        <f>'2011 outpatient appointments'!K75*ave_appointment_cost_2011/'2011 population'!K75</f>
        <v>1497.5555202455291</v>
      </c>
      <c r="L75" s="2">
        <f>'2011 outpatient appointments'!L75*ave_appointment_cost_2011/'2011 population'!L75</f>
        <v>1376.7863299018202</v>
      </c>
      <c r="M75" s="2">
        <f>'2011 outpatient appointments'!M75*ave_appointment_cost_2011/'2011 population'!M75</f>
        <v>1298.9563550987893</v>
      </c>
      <c r="N75" s="2">
        <f>'2011 outpatient appointments'!N75*ave_appointment_cost_2011/'2011 population'!N75</f>
        <v>1262.0257535798546</v>
      </c>
    </row>
    <row r="76" spans="2:14" x14ac:dyDescent="0.25">
      <c r="B76">
        <v>72</v>
      </c>
      <c r="D76" s="2">
        <f>'2011 outpatient appointments'!D76*ave_appointment_cost_2011/'2011 population'!D76</f>
        <v>1588.1210399252095</v>
      </c>
      <c r="E76" s="2">
        <f>'2011 outpatient appointments'!E76*ave_appointment_cost_2011/'2011 population'!E76</f>
        <v>1471.3910315422158</v>
      </c>
      <c r="F76" s="2">
        <f>'2011 outpatient appointments'!F76*ave_appointment_cost_2011/'2011 population'!F76</f>
        <v>1377.8510442391253</v>
      </c>
      <c r="G76" s="2">
        <f>'2011 outpatient appointments'!G76*ave_appointment_cost_2011/'2011 population'!G76</f>
        <v>1289.3865345802151</v>
      </c>
      <c r="H76" s="2">
        <f>'2011 outpatient appointments'!H76*ave_appointment_cost_2011/'2011 population'!H76</f>
        <v>1237.9888107522015</v>
      </c>
      <c r="I76" s="2"/>
      <c r="J76" s="2">
        <f>'2011 outpatient appointments'!J76*ave_appointment_cost_2011/'2011 population'!J76</f>
        <v>1706.8267779260591</v>
      </c>
      <c r="K76" s="2">
        <f>'2011 outpatient appointments'!K76*ave_appointment_cost_2011/'2011 population'!K76</f>
        <v>1576.7808772098851</v>
      </c>
      <c r="L76" s="2">
        <f>'2011 outpatient appointments'!L76*ave_appointment_cost_2011/'2011 population'!L76</f>
        <v>1463.5895943286368</v>
      </c>
      <c r="M76" s="2">
        <f>'2011 outpatient appointments'!M76*ave_appointment_cost_2011/'2011 population'!M76</f>
        <v>1405.3723226995694</v>
      </c>
      <c r="N76" s="2">
        <f>'2011 outpatient appointments'!N76*ave_appointment_cost_2011/'2011 population'!N76</f>
        <v>1376.2221656967652</v>
      </c>
    </row>
    <row r="77" spans="2:14" x14ac:dyDescent="0.25">
      <c r="B77">
        <v>73</v>
      </c>
      <c r="D77" s="2">
        <f>'2011 outpatient appointments'!D77*ave_appointment_cost_2011/'2011 population'!D77</f>
        <v>1629.9992510807326</v>
      </c>
      <c r="E77" s="2">
        <f>'2011 outpatient appointments'!E77*ave_appointment_cost_2011/'2011 population'!E77</f>
        <v>1545.0539497939926</v>
      </c>
      <c r="F77" s="2">
        <f>'2011 outpatient appointments'!F77*ave_appointment_cost_2011/'2011 population'!F77</f>
        <v>1420.9371759125638</v>
      </c>
      <c r="G77" s="2">
        <f>'2011 outpatient appointments'!G77*ave_appointment_cost_2011/'2011 population'!G77</f>
        <v>1379.4961849447957</v>
      </c>
      <c r="H77" s="2">
        <f>'2011 outpatient appointments'!H77*ave_appointment_cost_2011/'2011 population'!H77</f>
        <v>1318.2755527697864</v>
      </c>
      <c r="I77" s="2"/>
      <c r="J77" s="2">
        <f>'2011 outpatient appointments'!J77*ave_appointment_cost_2011/'2011 population'!J77</f>
        <v>1782.8588356477358</v>
      </c>
      <c r="K77" s="2">
        <f>'2011 outpatient appointments'!K77*ave_appointment_cost_2011/'2011 population'!K77</f>
        <v>1678.1897062198475</v>
      </c>
      <c r="L77" s="2">
        <f>'2011 outpatient appointments'!L77*ave_appointment_cost_2011/'2011 population'!L77</f>
        <v>1555.5308032740602</v>
      </c>
      <c r="M77" s="2">
        <f>'2011 outpatient appointments'!M77*ave_appointment_cost_2011/'2011 population'!M77</f>
        <v>1507.0582808274321</v>
      </c>
      <c r="N77" s="2">
        <f>'2011 outpatient appointments'!N77*ave_appointment_cost_2011/'2011 population'!N77</f>
        <v>1493.7460465320498</v>
      </c>
    </row>
    <row r="78" spans="2:14" x14ac:dyDescent="0.25">
      <c r="B78">
        <v>74</v>
      </c>
      <c r="D78" s="2">
        <f>'2011 outpatient appointments'!D78*ave_appointment_cost_2011/'2011 population'!D78</f>
        <v>1679.0529201373513</v>
      </c>
      <c r="E78" s="2">
        <f>'2011 outpatient appointments'!E78*ave_appointment_cost_2011/'2011 population'!E78</f>
        <v>1576.3371347187692</v>
      </c>
      <c r="F78" s="2">
        <f>'2011 outpatient appointments'!F78*ave_appointment_cost_2011/'2011 population'!F78</f>
        <v>1459.3928146861997</v>
      </c>
      <c r="G78" s="2">
        <f>'2011 outpatient appointments'!G78*ave_appointment_cost_2011/'2011 population'!G78</f>
        <v>1404.7677819153901</v>
      </c>
      <c r="H78" s="2">
        <f>'2011 outpatient appointments'!H78*ave_appointment_cost_2011/'2011 population'!H78</f>
        <v>1370.5332353549172</v>
      </c>
      <c r="I78" s="2"/>
      <c r="J78" s="2">
        <f>'2011 outpatient appointments'!J78*ave_appointment_cost_2011/'2011 population'!J78</f>
        <v>1855.1674869954174</v>
      </c>
      <c r="K78" s="2">
        <f>'2011 outpatient appointments'!K78*ave_appointment_cost_2011/'2011 population'!K78</f>
        <v>1767.4684394097751</v>
      </c>
      <c r="L78" s="2">
        <f>'2011 outpatient appointments'!L78*ave_appointment_cost_2011/'2011 population'!L78</f>
        <v>1644.3556466762891</v>
      </c>
      <c r="M78" s="2">
        <f>'2011 outpatient appointments'!M78*ave_appointment_cost_2011/'2011 population'!M78</f>
        <v>1616.7449810774187</v>
      </c>
      <c r="N78" s="2">
        <f>'2011 outpatient appointments'!N78*ave_appointment_cost_2011/'2011 population'!N78</f>
        <v>1601.9054244683132</v>
      </c>
    </row>
    <row r="79" spans="2:14" x14ac:dyDescent="0.25">
      <c r="B79">
        <v>75</v>
      </c>
      <c r="D79" s="2">
        <f>'2011 outpatient appointments'!D79*ave_appointment_cost_2011/'2011 population'!D79</f>
        <v>1697.3216515149916</v>
      </c>
      <c r="E79" s="2">
        <f>'2011 outpatient appointments'!E79*ave_appointment_cost_2011/'2011 population'!E79</f>
        <v>1599.5442131477673</v>
      </c>
      <c r="F79" s="2">
        <f>'2011 outpatient appointments'!F79*ave_appointment_cost_2011/'2011 population'!F79</f>
        <v>1485.4767190449495</v>
      </c>
      <c r="G79" s="2">
        <f>'2011 outpatient appointments'!G79*ave_appointment_cost_2011/'2011 population'!G79</f>
        <v>1459.6105807146378</v>
      </c>
      <c r="H79" s="2">
        <f>'2011 outpatient appointments'!H79*ave_appointment_cost_2011/'2011 population'!H79</f>
        <v>1418.3820433902617</v>
      </c>
      <c r="I79" s="2"/>
      <c r="J79" s="2">
        <f>'2011 outpatient appointments'!J79*ave_appointment_cost_2011/'2011 population'!J79</f>
        <v>1920.1812824891495</v>
      </c>
      <c r="K79" s="2">
        <f>'2011 outpatient appointments'!K79*ave_appointment_cost_2011/'2011 population'!K79</f>
        <v>1833.3855414206439</v>
      </c>
      <c r="L79" s="2">
        <f>'2011 outpatient appointments'!L79*ave_appointment_cost_2011/'2011 population'!L79</f>
        <v>1752.8333290142286</v>
      </c>
      <c r="M79" s="2">
        <f>'2011 outpatient appointments'!M79*ave_appointment_cost_2011/'2011 population'!M79</f>
        <v>1631.4799101831647</v>
      </c>
      <c r="N79" s="2">
        <f>'2011 outpatient appointments'!N79*ave_appointment_cost_2011/'2011 population'!N79</f>
        <v>1630.3654574352079</v>
      </c>
    </row>
    <row r="80" spans="2:14" x14ac:dyDescent="0.25">
      <c r="B80">
        <v>76</v>
      </c>
      <c r="D80" s="2">
        <f>'2011 outpatient appointments'!D80*ave_appointment_cost_2011/'2011 population'!D80</f>
        <v>1722.5334286222683</v>
      </c>
      <c r="E80" s="2">
        <f>'2011 outpatient appointments'!E80*ave_appointment_cost_2011/'2011 population'!E80</f>
        <v>1651.4660298348972</v>
      </c>
      <c r="F80" s="2">
        <f>'2011 outpatient appointments'!F80*ave_appointment_cost_2011/'2011 population'!F80</f>
        <v>1554.5579135129378</v>
      </c>
      <c r="G80" s="2">
        <f>'2011 outpatient appointments'!G80*ave_appointment_cost_2011/'2011 population'!G80</f>
        <v>1502.6401571587974</v>
      </c>
      <c r="H80" s="2">
        <f>'2011 outpatient appointments'!H80*ave_appointment_cost_2011/'2011 population'!H80</f>
        <v>1443.7971641630822</v>
      </c>
      <c r="I80" s="2"/>
      <c r="J80" s="2">
        <f>'2011 outpatient appointments'!J80*ave_appointment_cost_2011/'2011 population'!J80</f>
        <v>2000.7725379752774</v>
      </c>
      <c r="K80" s="2">
        <f>'2011 outpatient appointments'!K80*ave_appointment_cost_2011/'2011 population'!K80</f>
        <v>1869.8267078275601</v>
      </c>
      <c r="L80" s="2">
        <f>'2011 outpatient appointments'!L80*ave_appointment_cost_2011/'2011 population'!L80</f>
        <v>1766.0704255090866</v>
      </c>
      <c r="M80" s="2">
        <f>'2011 outpatient appointments'!M80*ave_appointment_cost_2011/'2011 population'!M80</f>
        <v>1753.5842325491928</v>
      </c>
      <c r="N80" s="2">
        <f>'2011 outpatient appointments'!N80*ave_appointment_cost_2011/'2011 population'!N80</f>
        <v>1695.3127378469542</v>
      </c>
    </row>
    <row r="81" spans="2:14" x14ac:dyDescent="0.25">
      <c r="B81">
        <v>77</v>
      </c>
      <c r="D81" s="2">
        <f>'2011 outpatient appointments'!D81*ave_appointment_cost_2011/'2011 population'!D81</f>
        <v>1817.9749052547834</v>
      </c>
      <c r="E81" s="2">
        <f>'2011 outpatient appointments'!E81*ave_appointment_cost_2011/'2011 population'!E81</f>
        <v>1674.5614553739933</v>
      </c>
      <c r="F81" s="2">
        <f>'2011 outpatient appointments'!F81*ave_appointment_cost_2011/'2011 population'!F81</f>
        <v>1630.3738122843752</v>
      </c>
      <c r="G81" s="2">
        <f>'2011 outpatient appointments'!G81*ave_appointment_cost_2011/'2011 population'!G81</f>
        <v>1560.5320528894697</v>
      </c>
      <c r="H81" s="2">
        <f>'2011 outpatient appointments'!H81*ave_appointment_cost_2011/'2011 population'!H81</f>
        <v>1516.7707851094456</v>
      </c>
      <c r="I81" s="2"/>
      <c r="J81" s="2">
        <f>'2011 outpatient appointments'!J81*ave_appointment_cost_2011/'2011 population'!J81</f>
        <v>2118.7889748090652</v>
      </c>
      <c r="K81" s="2">
        <f>'2011 outpatient appointments'!K81*ave_appointment_cost_2011/'2011 population'!K81</f>
        <v>2010.258910558751</v>
      </c>
      <c r="L81" s="2">
        <f>'2011 outpatient appointments'!L81*ave_appointment_cost_2011/'2011 population'!L81</f>
        <v>1866.2832266028174</v>
      </c>
      <c r="M81" s="2">
        <f>'2011 outpatient appointments'!M81*ave_appointment_cost_2011/'2011 population'!M81</f>
        <v>1861.4413651675359</v>
      </c>
      <c r="N81" s="2">
        <f>'2011 outpatient appointments'!N81*ave_appointment_cost_2011/'2011 population'!N81</f>
        <v>1840.574330597176</v>
      </c>
    </row>
    <row r="82" spans="2:14" x14ac:dyDescent="0.25">
      <c r="B82">
        <v>78</v>
      </c>
      <c r="D82" s="2">
        <f>'2011 outpatient appointments'!D82*ave_appointment_cost_2011/'2011 population'!D82</f>
        <v>1745.2787864990194</v>
      </c>
      <c r="E82" s="2">
        <f>'2011 outpatient appointments'!E82*ave_appointment_cost_2011/'2011 population'!E82</f>
        <v>1663.439246568312</v>
      </c>
      <c r="F82" s="2">
        <f>'2011 outpatient appointments'!F82*ave_appointment_cost_2011/'2011 population'!F82</f>
        <v>1593.6384140592509</v>
      </c>
      <c r="G82" s="2">
        <f>'2011 outpatient appointments'!G82*ave_appointment_cost_2011/'2011 population'!G82</f>
        <v>1538.5911760190447</v>
      </c>
      <c r="H82" s="2">
        <f>'2011 outpatient appointments'!H82*ave_appointment_cost_2011/'2011 population'!H82</f>
        <v>1521.0747965474266</v>
      </c>
      <c r="I82" s="2"/>
      <c r="J82" s="2">
        <f>'2011 outpatient appointments'!J82*ave_appointment_cost_2011/'2011 population'!J82</f>
        <v>2081.9699083129144</v>
      </c>
      <c r="K82" s="2">
        <f>'2011 outpatient appointments'!K82*ave_appointment_cost_2011/'2011 population'!K82</f>
        <v>1979.855453329674</v>
      </c>
      <c r="L82" s="2">
        <f>'2011 outpatient appointments'!L82*ave_appointment_cost_2011/'2011 population'!L82</f>
        <v>1887.9849798724995</v>
      </c>
      <c r="M82" s="2">
        <f>'2011 outpatient appointments'!M82*ave_appointment_cost_2011/'2011 population'!M82</f>
        <v>1867.2127249348166</v>
      </c>
      <c r="N82" s="2">
        <f>'2011 outpatient appointments'!N82*ave_appointment_cost_2011/'2011 population'!N82</f>
        <v>1817.7489669509696</v>
      </c>
    </row>
    <row r="83" spans="2:14" x14ac:dyDescent="0.25">
      <c r="B83">
        <v>79</v>
      </c>
      <c r="D83" s="2">
        <f>'2011 outpatient appointments'!D83*ave_appointment_cost_2011/'2011 population'!D83</f>
        <v>1775.7930896502387</v>
      </c>
      <c r="E83" s="2">
        <f>'2011 outpatient appointments'!E83*ave_appointment_cost_2011/'2011 population'!E83</f>
        <v>1660.4794621032622</v>
      </c>
      <c r="F83" s="2">
        <f>'2011 outpatient appointments'!F83*ave_appointment_cost_2011/'2011 population'!F83</f>
        <v>1605.0944851109693</v>
      </c>
      <c r="G83" s="2">
        <f>'2011 outpatient appointments'!G83*ave_appointment_cost_2011/'2011 population'!G83</f>
        <v>1603.5806080747707</v>
      </c>
      <c r="H83" s="2">
        <f>'2011 outpatient appointments'!H83*ave_appointment_cost_2011/'2011 population'!H83</f>
        <v>1547.0576525210793</v>
      </c>
      <c r="I83" s="2"/>
      <c r="J83" s="2">
        <f>'2011 outpatient appointments'!J83*ave_appointment_cost_2011/'2011 population'!J83</f>
        <v>2103.6149791492394</v>
      </c>
      <c r="K83" s="2">
        <f>'2011 outpatient appointments'!K83*ave_appointment_cost_2011/'2011 population'!K83</f>
        <v>2001.3728366863527</v>
      </c>
      <c r="L83" s="2">
        <f>'2011 outpatient appointments'!L83*ave_appointment_cost_2011/'2011 population'!L83</f>
        <v>1875.7214286423018</v>
      </c>
      <c r="M83" s="2">
        <f>'2011 outpatient appointments'!M83*ave_appointment_cost_2011/'2011 population'!M83</f>
        <v>1864.2547677887112</v>
      </c>
      <c r="N83" s="2">
        <f>'2011 outpatient appointments'!N83*ave_appointment_cost_2011/'2011 population'!N83</f>
        <v>1877.3896239990017</v>
      </c>
    </row>
    <row r="84" spans="2:14" x14ac:dyDescent="0.25">
      <c r="B84">
        <v>80</v>
      </c>
      <c r="D84" s="2">
        <f>'2011 outpatient appointments'!D84*ave_appointment_cost_2011/'2011 population'!D84</f>
        <v>1721.1074835571735</v>
      </c>
      <c r="E84" s="2">
        <f>'2011 outpatient appointments'!E84*ave_appointment_cost_2011/'2011 population'!E84</f>
        <v>1671.795996466383</v>
      </c>
      <c r="F84" s="2">
        <f>'2011 outpatient appointments'!F84*ave_appointment_cost_2011/'2011 population'!F84</f>
        <v>1607.4814053457922</v>
      </c>
      <c r="G84" s="2">
        <f>'2011 outpatient appointments'!G84*ave_appointment_cost_2011/'2011 population'!G84</f>
        <v>1606.882736794121</v>
      </c>
      <c r="H84" s="2">
        <f>'2011 outpatient appointments'!H84*ave_appointment_cost_2011/'2011 population'!H84</f>
        <v>1534.0561091431</v>
      </c>
      <c r="I84" s="2"/>
      <c r="J84" s="2">
        <f>'2011 outpatient appointments'!J84*ave_appointment_cost_2011/'2011 population'!J84</f>
        <v>2078.2411206236607</v>
      </c>
      <c r="K84" s="2">
        <f>'2011 outpatient appointments'!K84*ave_appointment_cost_2011/'2011 population'!K84</f>
        <v>2017.1429820462158</v>
      </c>
      <c r="L84" s="2">
        <f>'2011 outpatient appointments'!L84*ave_appointment_cost_2011/'2011 population'!L84</f>
        <v>1915.9352599147726</v>
      </c>
      <c r="M84" s="2">
        <f>'2011 outpatient appointments'!M84*ave_appointment_cost_2011/'2011 population'!M84</f>
        <v>1908.567863257236</v>
      </c>
      <c r="N84" s="2">
        <f>'2011 outpatient appointments'!N84*ave_appointment_cost_2011/'2011 population'!N84</f>
        <v>1920.5697895450073</v>
      </c>
    </row>
    <row r="85" spans="2:14" x14ac:dyDescent="0.25">
      <c r="B85">
        <v>81</v>
      </c>
      <c r="D85" s="2">
        <f>'2011 outpatient appointments'!D85*ave_appointment_cost_2011/'2011 population'!D85</f>
        <v>1779.7127145064724</v>
      </c>
      <c r="E85" s="2">
        <f>'2011 outpatient appointments'!E85*ave_appointment_cost_2011/'2011 population'!E85</f>
        <v>1737.0176358297781</v>
      </c>
      <c r="F85" s="2">
        <f>'2011 outpatient appointments'!F85*ave_appointment_cost_2011/'2011 population'!F85</f>
        <v>1615.9684418443449</v>
      </c>
      <c r="G85" s="2">
        <f>'2011 outpatient appointments'!G85*ave_appointment_cost_2011/'2011 population'!G85</f>
        <v>1590.6396503609569</v>
      </c>
      <c r="H85" s="2">
        <f>'2011 outpatient appointments'!H85*ave_appointment_cost_2011/'2011 population'!H85</f>
        <v>1589.2202919000449</v>
      </c>
      <c r="I85" s="2"/>
      <c r="J85" s="2">
        <f>'2011 outpatient appointments'!J85*ave_appointment_cost_2011/'2011 population'!J85</f>
        <v>2102.721124328119</v>
      </c>
      <c r="K85" s="2">
        <f>'2011 outpatient appointments'!K85*ave_appointment_cost_2011/'2011 population'!K85</f>
        <v>2070.8954287679758</v>
      </c>
      <c r="L85" s="2">
        <f>'2011 outpatient appointments'!L85*ave_appointment_cost_2011/'2011 population'!L85</f>
        <v>1963.3178842415934</v>
      </c>
      <c r="M85" s="2">
        <f>'2011 outpatient appointments'!M85*ave_appointment_cost_2011/'2011 population'!M85</f>
        <v>2005.3563337845937</v>
      </c>
      <c r="N85" s="2">
        <f>'2011 outpatient appointments'!N85*ave_appointment_cost_2011/'2011 population'!N85</f>
        <v>1970.9192185563152</v>
      </c>
    </row>
    <row r="86" spans="2:14" x14ac:dyDescent="0.25">
      <c r="B86">
        <v>82</v>
      </c>
      <c r="D86" s="2">
        <f>'2011 outpatient appointments'!D86*ave_appointment_cost_2011/'2011 population'!D86</f>
        <v>1776.3305544301659</v>
      </c>
      <c r="E86" s="2">
        <f>'2011 outpatient appointments'!E86*ave_appointment_cost_2011/'2011 population'!E86</f>
        <v>1694.1799984514585</v>
      </c>
      <c r="F86" s="2">
        <f>'2011 outpatient appointments'!F86*ave_appointment_cost_2011/'2011 population'!F86</f>
        <v>1659.5880503136893</v>
      </c>
      <c r="G86" s="2">
        <f>'2011 outpatient appointments'!G86*ave_appointment_cost_2011/'2011 population'!G86</f>
        <v>1675.3983724399993</v>
      </c>
      <c r="H86" s="2">
        <f>'2011 outpatient appointments'!H86*ave_appointment_cost_2011/'2011 population'!H86</f>
        <v>1653.7272714761798</v>
      </c>
      <c r="I86" s="2"/>
      <c r="J86" s="2">
        <f>'2011 outpatient appointments'!J86*ave_appointment_cost_2011/'2011 population'!J86</f>
        <v>2124.3859532371735</v>
      </c>
      <c r="K86" s="2">
        <f>'2011 outpatient appointments'!K86*ave_appointment_cost_2011/'2011 population'!K86</f>
        <v>2021.484819226353</v>
      </c>
      <c r="L86" s="2">
        <f>'2011 outpatient appointments'!L86*ave_appointment_cost_2011/'2011 population'!L86</f>
        <v>2024.5408670715553</v>
      </c>
      <c r="M86" s="2">
        <f>'2011 outpatient appointments'!M86*ave_appointment_cost_2011/'2011 population'!M86</f>
        <v>1994.8504848873743</v>
      </c>
      <c r="N86" s="2">
        <f>'2011 outpatient appointments'!N86*ave_appointment_cost_2011/'2011 population'!N86</f>
        <v>2063.8149357960469</v>
      </c>
    </row>
    <row r="87" spans="2:14" x14ac:dyDescent="0.25">
      <c r="B87">
        <v>83</v>
      </c>
      <c r="D87" s="2">
        <f>'2011 outpatient appointments'!D87*ave_appointment_cost_2011/'2011 population'!D87</f>
        <v>1765.2807863708488</v>
      </c>
      <c r="E87" s="2">
        <f>'2011 outpatient appointments'!E87*ave_appointment_cost_2011/'2011 population'!E87</f>
        <v>1729.3999579622987</v>
      </c>
      <c r="F87" s="2">
        <f>'2011 outpatient appointments'!F87*ave_appointment_cost_2011/'2011 population'!F87</f>
        <v>1677.8537571834065</v>
      </c>
      <c r="G87" s="2">
        <f>'2011 outpatient appointments'!G87*ave_appointment_cost_2011/'2011 population'!G87</f>
        <v>1655.5688124769363</v>
      </c>
      <c r="H87" s="2">
        <f>'2011 outpatient appointments'!H87*ave_appointment_cost_2011/'2011 population'!H87</f>
        <v>1673.4293363654297</v>
      </c>
      <c r="I87" s="2"/>
      <c r="J87" s="2">
        <f>'2011 outpatient appointments'!J87*ave_appointment_cost_2011/'2011 population'!J87</f>
        <v>2085.5151854413702</v>
      </c>
      <c r="K87" s="2">
        <f>'2011 outpatient appointments'!K87*ave_appointment_cost_2011/'2011 population'!K87</f>
        <v>2093.5525171689865</v>
      </c>
      <c r="L87" s="2">
        <f>'2011 outpatient appointments'!L87*ave_appointment_cost_2011/'2011 population'!L87</f>
        <v>2069.931365806749</v>
      </c>
      <c r="M87" s="2">
        <f>'2011 outpatient appointments'!M87*ave_appointment_cost_2011/'2011 population'!M87</f>
        <v>2073.1779943656584</v>
      </c>
      <c r="N87" s="2">
        <f>'2011 outpatient appointments'!N87*ave_appointment_cost_2011/'2011 population'!N87</f>
        <v>2059.3974102579691</v>
      </c>
    </row>
    <row r="88" spans="2:14" x14ac:dyDescent="0.25">
      <c r="B88">
        <v>84</v>
      </c>
      <c r="D88" s="2">
        <f>'2011 outpatient appointments'!D88*ave_appointment_cost_2011/'2011 population'!D88</f>
        <v>1686.7966799779535</v>
      </c>
      <c r="E88" s="2">
        <f>'2011 outpatient appointments'!E88*ave_appointment_cost_2011/'2011 population'!E88</f>
        <v>1661.9069842004099</v>
      </c>
      <c r="F88" s="2">
        <f>'2011 outpatient appointments'!F88*ave_appointment_cost_2011/'2011 population'!F88</f>
        <v>1655.1843468513632</v>
      </c>
      <c r="G88" s="2">
        <f>'2011 outpatient appointments'!G88*ave_appointment_cost_2011/'2011 population'!G88</f>
        <v>1676.9598407249573</v>
      </c>
      <c r="H88" s="2">
        <f>'2011 outpatient appointments'!H88*ave_appointment_cost_2011/'2011 population'!H88</f>
        <v>1623.4849931710166</v>
      </c>
      <c r="I88" s="2"/>
      <c r="J88" s="2">
        <f>'2011 outpatient appointments'!J88*ave_appointment_cost_2011/'2011 population'!J88</f>
        <v>2023.890072478298</v>
      </c>
      <c r="K88" s="2">
        <f>'2011 outpatient appointments'!K88*ave_appointment_cost_2011/'2011 population'!K88</f>
        <v>2009.0979107425651</v>
      </c>
      <c r="L88" s="2">
        <f>'2011 outpatient appointments'!L88*ave_appointment_cost_2011/'2011 population'!L88</f>
        <v>2028.4778211664623</v>
      </c>
      <c r="M88" s="2">
        <f>'2011 outpatient appointments'!M88*ave_appointment_cost_2011/'2011 population'!M88</f>
        <v>2036.7427419014214</v>
      </c>
      <c r="N88" s="2">
        <f>'2011 outpatient appointments'!N88*ave_appointment_cost_2011/'2011 population'!N88</f>
        <v>2071.1409191192874</v>
      </c>
    </row>
    <row r="89" spans="2:14" x14ac:dyDescent="0.25">
      <c r="B89" s="15" t="s">
        <v>21</v>
      </c>
      <c r="C89" s="5"/>
      <c r="D89" s="9">
        <f>'2011 outpatient appointments'!D89*ave_appointment_cost_2011/'2011 population'!D89</f>
        <v>1536.6286868005286</v>
      </c>
      <c r="E89" s="9">
        <f>'2011 outpatient appointments'!E89*ave_appointment_cost_2011/'2011 population'!E89</f>
        <v>1508.1915310529916</v>
      </c>
      <c r="F89" s="9">
        <f>'2011 outpatient appointments'!F89*ave_appointment_cost_2011/'2011 population'!F89</f>
        <v>1470.6596626938053</v>
      </c>
      <c r="G89" s="9">
        <f>'2011 outpatient appointments'!G89*ave_appointment_cost_2011/'2011 population'!G89</f>
        <v>1513.9996618804678</v>
      </c>
      <c r="H89" s="9">
        <f>'2011 outpatient appointments'!H89*ave_appointment_cost_2011/'2011 population'!H89</f>
        <v>1511.9059525039374</v>
      </c>
      <c r="I89" s="9"/>
      <c r="J89" s="9">
        <f>'2011 outpatient appointments'!J89*ave_appointment_cost_2011/'2011 population'!J89</f>
        <v>1960.440531882105</v>
      </c>
      <c r="K89" s="9">
        <f>'2011 outpatient appointments'!K89*ave_appointment_cost_2011/'2011 population'!K89</f>
        <v>1982.4011657345191</v>
      </c>
      <c r="L89" s="9">
        <f>'2011 outpatient appointments'!L89*ave_appointment_cost_2011/'2011 population'!L89</f>
        <v>1976.4646500089536</v>
      </c>
      <c r="M89" s="9">
        <f>'2011 outpatient appointments'!M89*ave_appointment_cost_2011/'2011 population'!M89</f>
        <v>2000.2574079224414</v>
      </c>
      <c r="N89" s="9">
        <f>'2011 outpatient appointments'!N89*ave_appointment_cost_2011/'2011 population'!N89</f>
        <v>2026.1505855995256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showGridLines="0" workbookViewId="0"/>
  </sheetViews>
  <sheetFormatPr defaultColWidth="9.85546875" defaultRowHeight="15" x14ac:dyDescent="0.25"/>
  <sheetData>
    <row r="2" spans="2:15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  <c r="O2" s="104"/>
    </row>
    <row r="3" spans="2:15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96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96</v>
      </c>
    </row>
    <row r="4" spans="2:15" x14ac:dyDescent="0.25">
      <c r="B4">
        <v>0</v>
      </c>
      <c r="D4" s="16">
        <f>IF(age_sex_only,$I4,'2011 outpatient costs'!D4/ave_outpatient_cost_2011)</f>
        <v>0.40449806031084501</v>
      </c>
      <c r="E4" s="16">
        <f>IF(age_sex_only,$I4,'2011 outpatient costs'!E4/ave_outpatient_cost_2011)</f>
        <v>0.4007364132379086</v>
      </c>
      <c r="F4" s="16">
        <f>IF(age_sex_only,$I4,'2011 outpatient costs'!F4/ave_outpatient_cost_2011)</f>
        <v>0.41094391547773279</v>
      </c>
      <c r="G4" s="16">
        <f>IF(age_sex_only,$I4,'2011 outpatient costs'!G4/ave_outpatient_cost_2011)</f>
        <v>0.45147955350054048</v>
      </c>
      <c r="H4" s="16">
        <f>IF(age_sex_only,$I4,'2011 outpatient costs'!H4/ave_outpatient_cost_2011)</f>
        <v>0.44090226353765211</v>
      </c>
      <c r="I4" s="108">
        <f>('2011 outpatient costs'!D4*'2011 population'!D4+'2011 outpatient costs'!E4*'2011 population'!E4+'2011 outpatient costs'!F4*'2011 population'!F4+'2011 outpatient costs'!G4*'2011 population'!G4+'2011 outpatient costs'!H4*'2011 population'!H4)/SUM('2011 population'!D4:H4)/ave_outpatient_cost_2011</f>
        <v>0.41839089724110212</v>
      </c>
      <c r="J4" s="16">
        <f>IF(age_sex_only,$O4,'2011 outpatient costs'!J4/ave_outpatient_cost_2011)</f>
        <v>0.46308868224625871</v>
      </c>
      <c r="K4" s="16">
        <f>IF(age_sex_only,$O4,'2011 outpatient costs'!K4/ave_outpatient_cost_2011)</f>
        <v>0.45119215652873051</v>
      </c>
      <c r="L4" s="16">
        <f>IF(age_sex_only,$O4,'2011 outpatient costs'!L4/ave_outpatient_cost_2011)</f>
        <v>0.45252996508633553</v>
      </c>
      <c r="M4" s="16">
        <f>IF(age_sex_only,$O4,'2011 outpatient costs'!M4/ave_outpatient_cost_2011)</f>
        <v>0.49089484815584833</v>
      </c>
      <c r="N4" s="16">
        <f>IF(age_sex_only,$O4,'2011 outpatient costs'!N4/ave_outpatient_cost_2011)</f>
        <v>0.47401372211313714</v>
      </c>
      <c r="O4" s="108">
        <f>('2011 outpatient costs'!J4*'2011 population'!J4+'2011 outpatient costs'!K4*'2011 population'!K4+'2011 outpatient costs'!L4*'2011 population'!L4+'2011 outpatient costs'!M4*'2011 population'!M4+'2011 outpatient costs'!N4*'2011 population'!N4)/SUM('2011 population'!J4:N4)/ave_outpatient_cost_2011</f>
        <v>0.46475114795992023</v>
      </c>
    </row>
    <row r="5" spans="2:15" x14ac:dyDescent="0.25">
      <c r="B5">
        <v>1</v>
      </c>
      <c r="D5" s="16">
        <f>IF(age_sex_only,$I5,'2011 outpatient costs'!D5/ave_outpatient_cost_2011)</f>
        <v>0.5589346389684281</v>
      </c>
      <c r="E5" s="16">
        <f>IF(age_sex_only,$I5,'2011 outpatient costs'!E5/ave_outpatient_cost_2011)</f>
        <v>0.52404878883621508</v>
      </c>
      <c r="F5" s="16">
        <f>IF(age_sex_only,$I5,'2011 outpatient costs'!F5/ave_outpatient_cost_2011)</f>
        <v>0.51038098942606025</v>
      </c>
      <c r="G5" s="16">
        <f>IF(age_sex_only,$I5,'2011 outpatient costs'!G5/ave_outpatient_cost_2011)</f>
        <v>0.52670399325416684</v>
      </c>
      <c r="H5" s="16">
        <f>IF(age_sex_only,$I5,'2011 outpatient costs'!H5/ave_outpatient_cost_2011)</f>
        <v>0.49573742144145744</v>
      </c>
      <c r="I5" s="108">
        <f>('2011 outpatient costs'!D5*'2011 population'!D5+'2011 outpatient costs'!E5*'2011 population'!E5+'2011 outpatient costs'!F5*'2011 population'!F5+'2011 outpatient costs'!G5*'2011 population'!G5+'2011 outpatient costs'!H5*'2011 population'!H5)/SUM('2011 population'!D5:H5)/ave_outpatient_cost_2011</f>
        <v>0.52638467550165569</v>
      </c>
      <c r="J5" s="16">
        <f>IF(age_sex_only,$O5,'2011 outpatient costs'!J5/ave_outpatient_cost_2011)</f>
        <v>0.68893991363514451</v>
      </c>
      <c r="K5" s="16">
        <f>IF(age_sex_only,$O5,'2011 outpatient costs'!K5/ave_outpatient_cost_2011)</f>
        <v>0.65481071958018933</v>
      </c>
      <c r="L5" s="16">
        <f>IF(age_sex_only,$O5,'2011 outpatient costs'!L5/ave_outpatient_cost_2011)</f>
        <v>0.63482413412930161</v>
      </c>
      <c r="M5" s="16">
        <f>IF(age_sex_only,$O5,'2011 outpatient costs'!M5/ave_outpatient_cost_2011)</f>
        <v>0.6169554082928792</v>
      </c>
      <c r="N5" s="16">
        <f>IF(age_sex_only,$O5,'2011 outpatient costs'!N5/ave_outpatient_cost_2011)</f>
        <v>0.59118888403214154</v>
      </c>
      <c r="O5" s="106">
        <f>('2011 outpatient costs'!J5*'2011 population'!J5+'2011 outpatient costs'!K5*'2011 population'!K5+'2011 outpatient costs'!L5*'2011 population'!L5+'2011 outpatient costs'!M5*'2011 population'!M5+'2011 outpatient costs'!N5*'2011 population'!N5)/SUM('2011 population'!J5:N5)/ave_outpatient_cost_2011</f>
        <v>0.64302320197411622</v>
      </c>
    </row>
    <row r="6" spans="2:15" x14ac:dyDescent="0.25">
      <c r="B6">
        <v>2</v>
      </c>
      <c r="D6" s="16">
        <f>IF(age_sex_only,$I6,'2011 outpatient costs'!D6/ave_outpatient_cost_2011)</f>
        <v>0.50351374484445099</v>
      </c>
      <c r="E6" s="16">
        <f>IF(age_sex_only,$I6,'2011 outpatient costs'!E6/ave_outpatient_cost_2011)</f>
        <v>0.46357181924140101</v>
      </c>
      <c r="F6" s="16">
        <f>IF(age_sex_only,$I6,'2011 outpatient costs'!F6/ave_outpatient_cost_2011)</f>
        <v>0.45265328575819314</v>
      </c>
      <c r="G6" s="16">
        <f>IF(age_sex_only,$I6,'2011 outpatient costs'!G6/ave_outpatient_cost_2011)</f>
        <v>0.44116324256923117</v>
      </c>
      <c r="H6" s="16">
        <f>IF(age_sex_only,$I6,'2011 outpatient costs'!H6/ave_outpatient_cost_2011)</f>
        <v>0.41149411402247321</v>
      </c>
      <c r="I6" s="108">
        <f>('2011 outpatient costs'!D6*'2011 population'!D6+'2011 outpatient costs'!E6*'2011 population'!E6+'2011 outpatient costs'!F6*'2011 population'!F6+'2011 outpatient costs'!G6*'2011 population'!G6+'2011 outpatient costs'!H6*'2011 population'!H6)/SUM('2011 population'!D6:H6)/ave_outpatient_cost_2011</f>
        <v>0.45914127531818005</v>
      </c>
      <c r="J6" s="16">
        <f>IF(age_sex_only,$O6,'2011 outpatient costs'!J6/ave_outpatient_cost_2011)</f>
        <v>0.62278336898398556</v>
      </c>
      <c r="K6" s="16">
        <f>IF(age_sex_only,$O6,'2011 outpatient costs'!K6/ave_outpatient_cost_2011)</f>
        <v>0.58464022226073176</v>
      </c>
      <c r="L6" s="16">
        <f>IF(age_sex_only,$O6,'2011 outpatient costs'!L6/ave_outpatient_cost_2011)</f>
        <v>0.54279667227875772</v>
      </c>
      <c r="M6" s="16">
        <f>IF(age_sex_only,$O6,'2011 outpatient costs'!M6/ave_outpatient_cost_2011)</f>
        <v>0.52936829918534967</v>
      </c>
      <c r="N6" s="16">
        <f>IF(age_sex_only,$O6,'2011 outpatient costs'!N6/ave_outpatient_cost_2011)</f>
        <v>0.5028680442281438</v>
      </c>
      <c r="O6" s="106">
        <f>('2011 outpatient costs'!J6*'2011 population'!J6+'2011 outpatient costs'!K6*'2011 population'!K6+'2011 outpatient costs'!L6*'2011 population'!L6+'2011 outpatient costs'!M6*'2011 population'!M6+'2011 outpatient costs'!N6*'2011 population'!N6)/SUM('2011 population'!J6:N6)/ave_outpatient_cost_2011</f>
        <v>0.5632190296609545</v>
      </c>
    </row>
    <row r="7" spans="2:15" x14ac:dyDescent="0.25">
      <c r="B7">
        <v>3</v>
      </c>
      <c r="D7" s="16">
        <f>IF(age_sex_only,$I7,'2011 outpatient costs'!D7/ave_outpatient_cost_2011)</f>
        <v>0.47765222102377652</v>
      </c>
      <c r="E7" s="16">
        <f>IF(age_sex_only,$I7,'2011 outpatient costs'!E7/ave_outpatient_cost_2011)</f>
        <v>0.45281084349056688</v>
      </c>
      <c r="F7" s="16">
        <f>IF(age_sex_only,$I7,'2011 outpatient costs'!F7/ave_outpatient_cost_2011)</f>
        <v>0.43704258364365017</v>
      </c>
      <c r="G7" s="16">
        <f>IF(age_sex_only,$I7,'2011 outpatient costs'!G7/ave_outpatient_cost_2011)</f>
        <v>0.41889096357095984</v>
      </c>
      <c r="H7" s="16">
        <f>IF(age_sex_only,$I7,'2011 outpatient costs'!H7/ave_outpatient_cost_2011)</f>
        <v>0.39857755170986647</v>
      </c>
      <c r="I7" s="108">
        <f>('2011 outpatient costs'!D7*'2011 population'!D7+'2011 outpatient costs'!E7*'2011 population'!E7+'2011 outpatient costs'!F7*'2011 population'!F7+'2011 outpatient costs'!G7*'2011 population'!G7+'2011 outpatient costs'!H7*'2011 population'!H7)/SUM('2011 population'!D7:H7)/ave_outpatient_cost_2011</f>
        <v>0.44068277717401411</v>
      </c>
      <c r="J7" s="16">
        <f>IF(age_sex_only,$O7,'2011 outpatient costs'!J7/ave_outpatient_cost_2011)</f>
        <v>0.61698202025548221</v>
      </c>
      <c r="K7" s="16">
        <f>IF(age_sex_only,$O7,'2011 outpatient costs'!K7/ave_outpatient_cost_2011)</f>
        <v>0.57388018238520366</v>
      </c>
      <c r="L7" s="16">
        <f>IF(age_sex_only,$O7,'2011 outpatient costs'!L7/ave_outpatient_cost_2011)</f>
        <v>0.55375621155082233</v>
      </c>
      <c r="M7" s="16">
        <f>IF(age_sex_only,$O7,'2011 outpatient costs'!M7/ave_outpatient_cost_2011)</f>
        <v>0.52997971184767867</v>
      </c>
      <c r="N7" s="16">
        <f>IF(age_sex_only,$O7,'2011 outpatient costs'!N7/ave_outpatient_cost_2011)</f>
        <v>0.49065271064817118</v>
      </c>
      <c r="O7" s="106">
        <f>('2011 outpatient costs'!J7*'2011 population'!J7+'2011 outpatient costs'!K7*'2011 population'!K7+'2011 outpatient costs'!L7*'2011 population'!L7+'2011 outpatient costs'!M7*'2011 population'!M7+'2011 outpatient costs'!N7*'2011 population'!N7)/SUM('2011 population'!J7:N7)/ave_outpatient_cost_2011</f>
        <v>0.55832850461549621</v>
      </c>
    </row>
    <row r="8" spans="2:15" x14ac:dyDescent="0.25">
      <c r="B8">
        <v>4</v>
      </c>
      <c r="D8" s="16">
        <f>IF(age_sex_only,$I8,'2011 outpatient costs'!D8/ave_outpatient_cost_2011)</f>
        <v>0.52279690646044663</v>
      </c>
      <c r="E8" s="16">
        <f>IF(age_sex_only,$I8,'2011 outpatient costs'!E8/ave_outpatient_cost_2011)</f>
        <v>0.49253221016575588</v>
      </c>
      <c r="F8" s="16">
        <f>IF(age_sex_only,$I8,'2011 outpatient costs'!F8/ave_outpatient_cost_2011)</f>
        <v>0.48812038743645408</v>
      </c>
      <c r="G8" s="16">
        <f>IF(age_sex_only,$I8,'2011 outpatient costs'!G8/ave_outpatient_cost_2011)</f>
        <v>0.46215392265876465</v>
      </c>
      <c r="H8" s="16">
        <f>IF(age_sex_only,$I8,'2011 outpatient costs'!H8/ave_outpatient_cost_2011)</f>
        <v>0.4218778169714541</v>
      </c>
      <c r="I8" s="108">
        <f>('2011 outpatient costs'!D8*'2011 population'!D8+'2011 outpatient costs'!E8*'2011 population'!E8+'2011 outpatient costs'!F8*'2011 population'!F8+'2011 outpatient costs'!G8*'2011 population'!G8+'2011 outpatient costs'!H8*'2011 population'!H8)/SUM('2011 population'!D8:H8)/ave_outpatient_cost_2011</f>
        <v>0.48063110223843003</v>
      </c>
      <c r="J8" s="16">
        <f>IF(age_sex_only,$O8,'2011 outpatient costs'!J8/ave_outpatient_cost_2011)</f>
        <v>0.66373371220155108</v>
      </c>
      <c r="K8" s="16">
        <f>IF(age_sex_only,$O8,'2011 outpatient costs'!K8/ave_outpatient_cost_2011)</f>
        <v>0.63502213253814344</v>
      </c>
      <c r="L8" s="16">
        <f>IF(age_sex_only,$O8,'2011 outpatient costs'!L8/ave_outpatient_cost_2011)</f>
        <v>0.59896483043520066</v>
      </c>
      <c r="M8" s="16">
        <f>IF(age_sex_only,$O8,'2011 outpatient costs'!M8/ave_outpatient_cost_2011)</f>
        <v>0.57283052161298587</v>
      </c>
      <c r="N8" s="16">
        <f>IF(age_sex_only,$O8,'2011 outpatient costs'!N8/ave_outpatient_cost_2011)</f>
        <v>0.53785093272251605</v>
      </c>
      <c r="O8" s="106">
        <f>('2011 outpatient costs'!J8*'2011 population'!J8+'2011 outpatient costs'!K8*'2011 population'!K8+'2011 outpatient costs'!L8*'2011 population'!L8+'2011 outpatient costs'!M8*'2011 population'!M8+'2011 outpatient costs'!N8*'2011 population'!N8)/SUM('2011 population'!J8:N8)/ave_outpatient_cost_2011</f>
        <v>0.60639079783784544</v>
      </c>
    </row>
    <row r="9" spans="2:15" x14ac:dyDescent="0.25">
      <c r="B9">
        <v>5</v>
      </c>
      <c r="D9" s="16">
        <f>IF(age_sex_only,$I9,'2011 outpatient costs'!D9/ave_outpatient_cost_2011)</f>
        <v>0.60130056247801611</v>
      </c>
      <c r="E9" s="16">
        <f>IF(age_sex_only,$I9,'2011 outpatient costs'!E9/ave_outpatient_cost_2011)</f>
        <v>0.56843752184849017</v>
      </c>
      <c r="F9" s="16">
        <f>IF(age_sex_only,$I9,'2011 outpatient costs'!F9/ave_outpatient_cost_2011)</f>
        <v>0.54210455476849506</v>
      </c>
      <c r="G9" s="16">
        <f>IF(age_sex_only,$I9,'2011 outpatient costs'!G9/ave_outpatient_cost_2011)</f>
        <v>0.52881212174034731</v>
      </c>
      <c r="H9" s="16">
        <f>IF(age_sex_only,$I9,'2011 outpatient costs'!H9/ave_outpatient_cost_2011)</f>
        <v>0.46890652506038</v>
      </c>
      <c r="I9" s="108">
        <f>('2011 outpatient costs'!D9*'2011 population'!D9+'2011 outpatient costs'!E9*'2011 population'!E9+'2011 outpatient costs'!F9*'2011 population'!F9+'2011 outpatient costs'!G9*'2011 population'!G9+'2011 outpatient costs'!H9*'2011 population'!H9)/SUM('2011 population'!D9:H9)/ave_outpatient_cost_2011</f>
        <v>0.54548908934594098</v>
      </c>
      <c r="J9" s="16">
        <f>IF(age_sex_only,$O9,'2011 outpatient costs'!J9/ave_outpatient_cost_2011)</f>
        <v>0.73658111356166989</v>
      </c>
      <c r="K9" s="16">
        <f>IF(age_sex_only,$O9,'2011 outpatient costs'!K9/ave_outpatient_cost_2011)</f>
        <v>0.69005440407826657</v>
      </c>
      <c r="L9" s="16">
        <f>IF(age_sex_only,$O9,'2011 outpatient costs'!L9/ave_outpatient_cost_2011)</f>
        <v>0.64756965718263837</v>
      </c>
      <c r="M9" s="16">
        <f>IF(age_sex_only,$O9,'2011 outpatient costs'!M9/ave_outpatient_cost_2011)</f>
        <v>0.62182923695556569</v>
      </c>
      <c r="N9" s="16">
        <f>IF(age_sex_only,$O9,'2011 outpatient costs'!N9/ave_outpatient_cost_2011)</f>
        <v>0.5608298174798596</v>
      </c>
      <c r="O9" s="106">
        <f>('2011 outpatient costs'!J9*'2011 population'!J9+'2011 outpatient costs'!K9*'2011 population'!K9+'2011 outpatient costs'!L9*'2011 population'!L9+'2011 outpatient costs'!M9*'2011 population'!M9+'2011 outpatient costs'!N9*'2011 population'!N9)/SUM('2011 population'!J9:N9)/ave_outpatient_cost_2011</f>
        <v>0.65668098072879266</v>
      </c>
    </row>
    <row r="10" spans="2:15" x14ac:dyDescent="0.25">
      <c r="B10">
        <v>6</v>
      </c>
      <c r="D10" s="16">
        <f>IF(age_sex_only,$I10,'2011 outpatient costs'!D10/ave_outpatient_cost_2011)</f>
        <v>0.6053867527855612</v>
      </c>
      <c r="E10" s="16">
        <f>IF(age_sex_only,$I10,'2011 outpatient costs'!E10/ave_outpatient_cost_2011)</f>
        <v>0.56463321288626755</v>
      </c>
      <c r="F10" s="16">
        <f>IF(age_sex_only,$I10,'2011 outpatient costs'!F10/ave_outpatient_cost_2011)</f>
        <v>0.52729922012508657</v>
      </c>
      <c r="G10" s="16">
        <f>IF(age_sex_only,$I10,'2011 outpatient costs'!G10/ave_outpatient_cost_2011)</f>
        <v>0.50745421599517571</v>
      </c>
      <c r="H10" s="16">
        <f>IF(age_sex_only,$I10,'2011 outpatient costs'!H10/ave_outpatient_cost_2011)</f>
        <v>0.46598529815722278</v>
      </c>
      <c r="I10" s="108">
        <f>('2011 outpatient costs'!D10*'2011 population'!D10+'2011 outpatient costs'!E10*'2011 population'!E10+'2011 outpatient costs'!F10*'2011 population'!F10+'2011 outpatient costs'!G10*'2011 population'!G10+'2011 outpatient costs'!H10*'2011 population'!H10)/SUM('2011 population'!D10:H10)/ave_outpatient_cost_2011</f>
        <v>0.53784280315497923</v>
      </c>
      <c r="J10" s="16">
        <f>IF(age_sex_only,$O10,'2011 outpatient costs'!J10/ave_outpatient_cost_2011)</f>
        <v>0.7225845599756805</v>
      </c>
      <c r="K10" s="16">
        <f>IF(age_sex_only,$O10,'2011 outpatient costs'!K10/ave_outpatient_cost_2011)</f>
        <v>0.67294262561960028</v>
      </c>
      <c r="L10" s="16">
        <f>IF(age_sex_only,$O10,'2011 outpatient costs'!L10/ave_outpatient_cost_2011)</f>
        <v>0.62911983874042843</v>
      </c>
      <c r="M10" s="16">
        <f>IF(age_sex_only,$O10,'2011 outpatient costs'!M10/ave_outpatient_cost_2011)</f>
        <v>0.60632965120213878</v>
      </c>
      <c r="N10" s="16">
        <f>IF(age_sex_only,$O10,'2011 outpatient costs'!N10/ave_outpatient_cost_2011)</f>
        <v>0.54644612535795745</v>
      </c>
      <c r="O10" s="106">
        <f>('2011 outpatient costs'!J10*'2011 population'!J10+'2011 outpatient costs'!K10*'2011 population'!K10+'2011 outpatient costs'!L10*'2011 population'!L10+'2011 outpatient costs'!M10*'2011 population'!M10+'2011 outpatient costs'!N10*'2011 population'!N10)/SUM('2011 population'!J10:N10)/ave_outpatient_cost_2011</f>
        <v>0.63979947589202646</v>
      </c>
    </row>
    <row r="11" spans="2:15" x14ac:dyDescent="0.25">
      <c r="B11">
        <v>7</v>
      </c>
      <c r="D11" s="16">
        <f>IF(age_sex_only,$I11,'2011 outpatient costs'!D11/ave_outpatient_cost_2011)</f>
        <v>0.52599217552171029</v>
      </c>
      <c r="E11" s="16">
        <f>IF(age_sex_only,$I11,'2011 outpatient costs'!E11/ave_outpatient_cost_2011)</f>
        <v>0.4945553967765558</v>
      </c>
      <c r="F11" s="16">
        <f>IF(age_sex_only,$I11,'2011 outpatient costs'!F11/ave_outpatient_cost_2011)</f>
        <v>0.45175797606703277</v>
      </c>
      <c r="G11" s="16">
        <f>IF(age_sex_only,$I11,'2011 outpatient costs'!G11/ave_outpatient_cost_2011)</f>
        <v>0.43355414682711302</v>
      </c>
      <c r="H11" s="16">
        <f>IF(age_sex_only,$I11,'2011 outpatient costs'!H11/ave_outpatient_cost_2011)</f>
        <v>0.39313946155594148</v>
      </c>
      <c r="I11" s="108">
        <f>('2011 outpatient costs'!D11*'2011 population'!D11+'2011 outpatient costs'!E11*'2011 population'!E11+'2011 outpatient costs'!F11*'2011 population'!F11+'2011 outpatient costs'!G11*'2011 population'!G11+'2011 outpatient costs'!H11*'2011 population'!H11)/SUM('2011 population'!D11:H11)/ave_outpatient_cost_2011</f>
        <v>0.4620810740080149</v>
      </c>
      <c r="J11" s="16">
        <f>IF(age_sex_only,$O11,'2011 outpatient costs'!J11/ave_outpatient_cost_2011)</f>
        <v>0.6428778276036573</v>
      </c>
      <c r="K11" s="16">
        <f>IF(age_sex_only,$O11,'2011 outpatient costs'!K11/ave_outpatient_cost_2011)</f>
        <v>0.60238718485327492</v>
      </c>
      <c r="L11" s="16">
        <f>IF(age_sex_only,$O11,'2011 outpatient costs'!L11/ave_outpatient_cost_2011)</f>
        <v>0.54765977954717049</v>
      </c>
      <c r="M11" s="16">
        <f>IF(age_sex_only,$O11,'2011 outpatient costs'!M11/ave_outpatient_cost_2011)</f>
        <v>0.50681312737531869</v>
      </c>
      <c r="N11" s="16">
        <f>IF(age_sex_only,$O11,'2011 outpatient costs'!N11/ave_outpatient_cost_2011)</f>
        <v>0.46506900167087328</v>
      </c>
      <c r="O11" s="106">
        <f>('2011 outpatient costs'!J11*'2011 population'!J11+'2011 outpatient costs'!K11*'2011 population'!K11+'2011 outpatient costs'!L11*'2011 population'!L11+'2011 outpatient costs'!M11*'2011 population'!M11+'2011 outpatient costs'!N11*'2011 population'!N11)/SUM('2011 population'!J11:N11)/ave_outpatient_cost_2011</f>
        <v>0.55596766330858971</v>
      </c>
    </row>
    <row r="12" spans="2:15" x14ac:dyDescent="0.25">
      <c r="B12">
        <v>8</v>
      </c>
      <c r="D12" s="16">
        <f>IF(age_sex_only,$I12,'2011 outpatient costs'!D12/ave_outpatient_cost_2011)</f>
        <v>0.48062519957369582</v>
      </c>
      <c r="E12" s="16">
        <f>IF(age_sex_only,$I12,'2011 outpatient costs'!E12/ave_outpatient_cost_2011)</f>
        <v>0.44688138725336463</v>
      </c>
      <c r="F12" s="16">
        <f>IF(age_sex_only,$I12,'2011 outpatient costs'!F12/ave_outpatient_cost_2011)</f>
        <v>0.41575095201103357</v>
      </c>
      <c r="G12" s="16">
        <f>IF(age_sex_only,$I12,'2011 outpatient costs'!G12/ave_outpatient_cost_2011)</f>
        <v>0.38491151703378729</v>
      </c>
      <c r="H12" s="16">
        <f>IF(age_sex_only,$I12,'2011 outpatient costs'!H12/ave_outpatient_cost_2011)</f>
        <v>0.36509860206146838</v>
      </c>
      <c r="I12" s="108">
        <f>('2011 outpatient costs'!D12*'2011 population'!D12+'2011 outpatient costs'!E12*'2011 population'!E12+'2011 outpatient costs'!F12*'2011 population'!F12+'2011 outpatient costs'!G12*'2011 population'!G12+'2011 outpatient costs'!H12*'2011 population'!H12)/SUM('2011 population'!D12:H12)/ave_outpatient_cost_2011</f>
        <v>0.4202907658986495</v>
      </c>
      <c r="J12" s="16">
        <f>IF(age_sex_only,$O12,'2011 outpatient costs'!J12/ave_outpatient_cost_2011)</f>
        <v>0.57341032661396485</v>
      </c>
      <c r="K12" s="16">
        <f>IF(age_sex_only,$O12,'2011 outpatient costs'!K12/ave_outpatient_cost_2011)</f>
        <v>0.54006395694600895</v>
      </c>
      <c r="L12" s="16">
        <f>IF(age_sex_only,$O12,'2011 outpatient costs'!L12/ave_outpatient_cost_2011)</f>
        <v>0.49367390649031456</v>
      </c>
      <c r="M12" s="16">
        <f>IF(age_sex_only,$O12,'2011 outpatient costs'!M12/ave_outpatient_cost_2011)</f>
        <v>0.44832679669243919</v>
      </c>
      <c r="N12" s="16">
        <f>IF(age_sex_only,$O12,'2011 outpatient costs'!N12/ave_outpatient_cost_2011)</f>
        <v>0.42062670656298545</v>
      </c>
      <c r="O12" s="106">
        <f>('2011 outpatient costs'!J12*'2011 population'!J12+'2011 outpatient costs'!K12*'2011 population'!K12+'2011 outpatient costs'!L12*'2011 population'!L12+'2011 outpatient costs'!M12*'2011 population'!M12+'2011 outpatient costs'!N12*'2011 population'!N12)/SUM('2011 population'!J12:N12)/ave_outpatient_cost_2011</f>
        <v>0.49737677846836503</v>
      </c>
    </row>
    <row r="13" spans="2:15" x14ac:dyDescent="0.25">
      <c r="B13">
        <v>9</v>
      </c>
      <c r="D13" s="16">
        <f>IF(age_sex_only,$I13,'2011 outpatient costs'!D13/ave_outpatient_cost_2011)</f>
        <v>0.45740499820583352</v>
      </c>
      <c r="E13" s="16">
        <f>IF(age_sex_only,$I13,'2011 outpatient costs'!E13/ave_outpatient_cost_2011)</f>
        <v>0.43392371814251274</v>
      </c>
      <c r="F13" s="16">
        <f>IF(age_sex_only,$I13,'2011 outpatient costs'!F13/ave_outpatient_cost_2011)</f>
        <v>0.38016144622689252</v>
      </c>
      <c r="G13" s="16">
        <f>IF(age_sex_only,$I13,'2011 outpatient costs'!G13/ave_outpatient_cost_2011)</f>
        <v>0.35916275411254917</v>
      </c>
      <c r="H13" s="16">
        <f>IF(age_sex_only,$I13,'2011 outpatient costs'!H13/ave_outpatient_cost_2011)</f>
        <v>0.34432168527222984</v>
      </c>
      <c r="I13" s="108">
        <f>('2011 outpatient costs'!D13*'2011 population'!D13+'2011 outpatient costs'!E13*'2011 population'!E13+'2011 outpatient costs'!F13*'2011 population'!F13+'2011 outpatient costs'!G13*'2011 population'!G13+'2011 outpatient costs'!H13*'2011 population'!H13)/SUM('2011 population'!D13:H13)/ave_outpatient_cost_2011</f>
        <v>0.39640582315580308</v>
      </c>
      <c r="J13" s="16">
        <f>IF(age_sex_only,$O13,'2011 outpatient costs'!J13/ave_outpatient_cost_2011)</f>
        <v>0.55851049969129363</v>
      </c>
      <c r="K13" s="16">
        <f>IF(age_sex_only,$O13,'2011 outpatient costs'!K13/ave_outpatient_cost_2011)</f>
        <v>0.4963581680014697</v>
      </c>
      <c r="L13" s="16">
        <f>IF(age_sex_only,$O13,'2011 outpatient costs'!L13/ave_outpatient_cost_2011)</f>
        <v>0.46103349415832473</v>
      </c>
      <c r="M13" s="16">
        <f>IF(age_sex_only,$O13,'2011 outpatient costs'!M13/ave_outpatient_cost_2011)</f>
        <v>0.42038875503842016</v>
      </c>
      <c r="N13" s="16">
        <f>IF(age_sex_only,$O13,'2011 outpatient costs'!N13/ave_outpatient_cost_2011)</f>
        <v>0.39803406729122742</v>
      </c>
      <c r="O13" s="106">
        <f>('2011 outpatient costs'!J13*'2011 population'!J13+'2011 outpatient costs'!K13*'2011 population'!K13+'2011 outpatient costs'!L13*'2011 population'!L13+'2011 outpatient costs'!M13*'2011 population'!M13+'2011 outpatient costs'!N13*'2011 population'!N13)/SUM('2011 population'!J13:N13)/ave_outpatient_cost_2011</f>
        <v>0.46868316075702959</v>
      </c>
    </row>
    <row r="14" spans="2:15" x14ac:dyDescent="0.25">
      <c r="B14">
        <v>10</v>
      </c>
      <c r="D14" s="16">
        <f>IF(age_sex_only,$I14,'2011 outpatient costs'!D14/ave_outpatient_cost_2011)</f>
        <v>0.4632850296260716</v>
      </c>
      <c r="E14" s="16">
        <f>IF(age_sex_only,$I14,'2011 outpatient costs'!E14/ave_outpatient_cost_2011)</f>
        <v>0.42312803975839175</v>
      </c>
      <c r="F14" s="16">
        <f>IF(age_sex_only,$I14,'2011 outpatient costs'!F14/ave_outpatient_cost_2011)</f>
        <v>0.40588527077296022</v>
      </c>
      <c r="G14" s="16">
        <f>IF(age_sex_only,$I14,'2011 outpatient costs'!G14/ave_outpatient_cost_2011)</f>
        <v>0.36778918701528229</v>
      </c>
      <c r="H14" s="16">
        <f>IF(age_sex_only,$I14,'2011 outpatient costs'!H14/ave_outpatient_cost_2011)</f>
        <v>0.3339666908454817</v>
      </c>
      <c r="I14" s="108">
        <f>('2011 outpatient costs'!D14*'2011 population'!D14+'2011 outpatient costs'!E14*'2011 population'!E14+'2011 outpatient costs'!F14*'2011 population'!F14+'2011 outpatient costs'!G14*'2011 population'!G14+'2011 outpatient costs'!H14*'2011 population'!H14)/SUM('2011 population'!D14:H14)/ave_outpatient_cost_2011</f>
        <v>0.39878123097798096</v>
      </c>
      <c r="J14" s="16">
        <f>IF(age_sex_only,$O14,'2011 outpatient costs'!J14/ave_outpatient_cost_2011)</f>
        <v>0.55559269712623671</v>
      </c>
      <c r="K14" s="16">
        <f>IF(age_sex_only,$O14,'2011 outpatient costs'!K14/ave_outpatient_cost_2011)</f>
        <v>0.51288320164936574</v>
      </c>
      <c r="L14" s="16">
        <f>IF(age_sex_only,$O14,'2011 outpatient costs'!L14/ave_outpatient_cost_2011)</f>
        <v>0.44629428921911135</v>
      </c>
      <c r="M14" s="16">
        <f>IF(age_sex_only,$O14,'2011 outpatient costs'!M14/ave_outpatient_cost_2011)</f>
        <v>0.41411929241881035</v>
      </c>
      <c r="N14" s="16">
        <f>IF(age_sex_only,$O14,'2011 outpatient costs'!N14/ave_outpatient_cost_2011)</f>
        <v>0.37541478707008713</v>
      </c>
      <c r="O14" s="106">
        <f>('2011 outpatient costs'!J14*'2011 population'!J14+'2011 outpatient costs'!K14*'2011 population'!K14+'2011 outpatient costs'!L14*'2011 population'!L14+'2011 outpatient costs'!M14*'2011 population'!M14+'2011 outpatient costs'!N14*'2011 population'!N14)/SUM('2011 population'!J14:N14)/ave_outpatient_cost_2011</f>
        <v>0.46078937008278975</v>
      </c>
    </row>
    <row r="15" spans="2:15" x14ac:dyDescent="0.25">
      <c r="B15">
        <v>11</v>
      </c>
      <c r="D15" s="16">
        <f>IF(age_sex_only,$I15,'2011 outpatient costs'!D15/ave_outpatient_cost_2011)</f>
        <v>0.48012969243826931</v>
      </c>
      <c r="E15" s="16">
        <f>IF(age_sex_only,$I15,'2011 outpatient costs'!E15/ave_outpatient_cost_2011)</f>
        <v>0.4538315143213883</v>
      </c>
      <c r="F15" s="16">
        <f>IF(age_sex_only,$I15,'2011 outpatient costs'!F15/ave_outpatient_cost_2011)</f>
        <v>0.41540606558359339</v>
      </c>
      <c r="G15" s="16">
        <f>IF(age_sex_only,$I15,'2011 outpatient costs'!G15/ave_outpatient_cost_2011)</f>
        <v>0.38489264751395702</v>
      </c>
      <c r="H15" s="16">
        <f>IF(age_sex_only,$I15,'2011 outpatient costs'!H15/ave_outpatient_cost_2011)</f>
        <v>0.3631472880714553</v>
      </c>
      <c r="I15" s="108">
        <f>('2011 outpatient costs'!D15*'2011 population'!D15+'2011 outpatient costs'!E15*'2011 population'!E15+'2011 outpatient costs'!F15*'2011 population'!F15+'2011 outpatient costs'!G15*'2011 population'!G15+'2011 outpatient costs'!H15*'2011 population'!H15)/SUM('2011 population'!D15:H15)/ave_outpatient_cost_2011</f>
        <v>0.41911610352078155</v>
      </c>
      <c r="J15" s="16">
        <f>IF(age_sex_only,$O15,'2011 outpatient costs'!J15/ave_outpatient_cost_2011)</f>
        <v>0.55146907127666389</v>
      </c>
      <c r="K15" s="16">
        <f>IF(age_sex_only,$O15,'2011 outpatient costs'!K15/ave_outpatient_cost_2011)</f>
        <v>0.5129385582763869</v>
      </c>
      <c r="L15" s="16">
        <f>IF(age_sex_only,$O15,'2011 outpatient costs'!L15/ave_outpatient_cost_2011)</f>
        <v>0.46530161434691986</v>
      </c>
      <c r="M15" s="16">
        <f>IF(age_sex_only,$O15,'2011 outpatient costs'!M15/ave_outpatient_cost_2011)</f>
        <v>0.41920408951040283</v>
      </c>
      <c r="N15" s="16">
        <f>IF(age_sex_only,$O15,'2011 outpatient costs'!N15/ave_outpatient_cost_2011)</f>
        <v>0.39807838574190935</v>
      </c>
      <c r="O15" s="106">
        <f>('2011 outpatient costs'!J15*'2011 population'!J15+'2011 outpatient costs'!K15*'2011 population'!K15+'2011 outpatient costs'!L15*'2011 population'!L15+'2011 outpatient costs'!M15*'2011 population'!M15+'2011 outpatient costs'!N15*'2011 population'!N15)/SUM('2011 population'!J15:N15)/ave_outpatient_cost_2011</f>
        <v>0.46874944778594468</v>
      </c>
    </row>
    <row r="16" spans="2:15" x14ac:dyDescent="0.25">
      <c r="B16">
        <v>12</v>
      </c>
      <c r="D16" s="16">
        <f>IF(age_sex_only,$I16,'2011 outpatient costs'!D16/ave_outpatient_cost_2011)</f>
        <v>0.49753390798174385</v>
      </c>
      <c r="E16" s="16">
        <f>IF(age_sex_only,$I16,'2011 outpatient costs'!E16/ave_outpatient_cost_2011)</f>
        <v>0.48266212104572565</v>
      </c>
      <c r="F16" s="16">
        <f>IF(age_sex_only,$I16,'2011 outpatient costs'!F16/ave_outpatient_cost_2011)</f>
        <v>0.44784575505758972</v>
      </c>
      <c r="G16" s="16">
        <f>IF(age_sex_only,$I16,'2011 outpatient costs'!G16/ave_outpatient_cost_2011)</f>
        <v>0.43346896681767227</v>
      </c>
      <c r="H16" s="16">
        <f>IF(age_sex_only,$I16,'2011 outpatient costs'!H16/ave_outpatient_cost_2011)</f>
        <v>0.40053691010291431</v>
      </c>
      <c r="I16" s="108">
        <f>('2011 outpatient costs'!D16*'2011 population'!D16+'2011 outpatient costs'!E16*'2011 population'!E16+'2011 outpatient costs'!F16*'2011 population'!F16+'2011 outpatient costs'!G16*'2011 population'!G16+'2011 outpatient costs'!H16*'2011 population'!H16)/SUM('2011 population'!D16:H16)/ave_outpatient_cost_2011</f>
        <v>0.45174858878942104</v>
      </c>
      <c r="J16" s="16">
        <f>IF(age_sex_only,$O16,'2011 outpatient costs'!J16/ave_outpatient_cost_2011)</f>
        <v>0.57961246634887786</v>
      </c>
      <c r="K16" s="16">
        <f>IF(age_sex_only,$O16,'2011 outpatient costs'!K16/ave_outpatient_cost_2011)</f>
        <v>0.54808712023298511</v>
      </c>
      <c r="L16" s="16">
        <f>IF(age_sex_only,$O16,'2011 outpatient costs'!L16/ave_outpatient_cost_2011)</f>
        <v>0.49502944171884933</v>
      </c>
      <c r="M16" s="16">
        <f>IF(age_sex_only,$O16,'2011 outpatient costs'!M16/ave_outpatient_cost_2011)</f>
        <v>0.46185342720200523</v>
      </c>
      <c r="N16" s="16">
        <f>IF(age_sex_only,$O16,'2011 outpatient costs'!N16/ave_outpatient_cost_2011)</f>
        <v>0.42218156894631353</v>
      </c>
      <c r="O16" s="106">
        <f>('2011 outpatient costs'!J16*'2011 population'!J16+'2011 outpatient costs'!K16*'2011 population'!K16+'2011 outpatient costs'!L16*'2011 population'!L16+'2011 outpatient costs'!M16*'2011 population'!M16+'2011 outpatient costs'!N16*'2011 population'!N16)/SUM('2011 population'!J16:N16)/ave_outpatient_cost_2011</f>
        <v>0.50024290629333124</v>
      </c>
    </row>
    <row r="17" spans="2:15" x14ac:dyDescent="0.25">
      <c r="B17">
        <v>13</v>
      </c>
      <c r="D17" s="16">
        <f>IF(age_sex_only,$I17,'2011 outpatient costs'!D17/ave_outpatient_cost_2011)</f>
        <v>0.54728897558119161</v>
      </c>
      <c r="E17" s="16">
        <f>IF(age_sex_only,$I17,'2011 outpatient costs'!E17/ave_outpatient_cost_2011)</f>
        <v>0.52367218244974856</v>
      </c>
      <c r="F17" s="16">
        <f>IF(age_sex_only,$I17,'2011 outpatient costs'!F17/ave_outpatient_cost_2011)</f>
        <v>0.521314826962471</v>
      </c>
      <c r="G17" s="16">
        <f>IF(age_sex_only,$I17,'2011 outpatient costs'!G17/ave_outpatient_cost_2011)</f>
        <v>0.48817200391871024</v>
      </c>
      <c r="H17" s="16">
        <f>IF(age_sex_only,$I17,'2011 outpatient costs'!H17/ave_outpatient_cost_2011)</f>
        <v>0.46507227553337455</v>
      </c>
      <c r="I17" s="108">
        <f>('2011 outpatient costs'!D17*'2011 population'!D17+'2011 outpatient costs'!E17*'2011 population'!E17+'2011 outpatient costs'!F17*'2011 population'!F17+'2011 outpatient costs'!G17*'2011 population'!G17+'2011 outpatient costs'!H17*'2011 population'!H17)/SUM('2011 population'!D17:H17)/ave_outpatient_cost_2011</f>
        <v>0.50856663979822103</v>
      </c>
      <c r="J17" s="16">
        <f>IF(age_sex_only,$O17,'2011 outpatient costs'!J17/ave_outpatient_cost_2011)</f>
        <v>0.6296121044178199</v>
      </c>
      <c r="K17" s="16">
        <f>IF(age_sex_only,$O17,'2011 outpatient costs'!K17/ave_outpatient_cost_2011)</f>
        <v>0.6053344421041339</v>
      </c>
      <c r="L17" s="16">
        <f>IF(age_sex_only,$O17,'2011 outpatient costs'!L17/ave_outpatient_cost_2011)</f>
        <v>0.54313729629741891</v>
      </c>
      <c r="M17" s="16">
        <f>IF(age_sex_only,$O17,'2011 outpatient costs'!M17/ave_outpatient_cost_2011)</f>
        <v>0.52367111511544684</v>
      </c>
      <c r="N17" s="16">
        <f>IF(age_sex_only,$O17,'2011 outpatient costs'!N17/ave_outpatient_cost_2011)</f>
        <v>0.47834403993607927</v>
      </c>
      <c r="O17" s="106">
        <f>('2011 outpatient costs'!J17*'2011 population'!J17+'2011 outpatient costs'!K17*'2011 population'!K17+'2011 outpatient costs'!L17*'2011 population'!L17+'2011 outpatient costs'!M17*'2011 population'!M17+'2011 outpatient costs'!N17*'2011 population'!N17)/SUM('2011 population'!J17:N17)/ave_outpatient_cost_2011</f>
        <v>0.55487826178716659</v>
      </c>
    </row>
    <row r="18" spans="2:15" x14ac:dyDescent="0.25">
      <c r="B18">
        <v>14</v>
      </c>
      <c r="D18" s="16">
        <f>IF(age_sex_only,$I18,'2011 outpatient costs'!D18/ave_outpatient_cost_2011)</f>
        <v>0.58226578409147334</v>
      </c>
      <c r="E18" s="16">
        <f>IF(age_sex_only,$I18,'2011 outpatient costs'!E18/ave_outpatient_cost_2011)</f>
        <v>0.59861491191148886</v>
      </c>
      <c r="F18" s="16">
        <f>IF(age_sex_only,$I18,'2011 outpatient costs'!F18/ave_outpatient_cost_2011)</f>
        <v>0.58933333774728713</v>
      </c>
      <c r="G18" s="16">
        <f>IF(age_sex_only,$I18,'2011 outpatient costs'!G18/ave_outpatient_cost_2011)</f>
        <v>0.54758692213024207</v>
      </c>
      <c r="H18" s="16">
        <f>IF(age_sex_only,$I18,'2011 outpatient costs'!H18/ave_outpatient_cost_2011)</f>
        <v>0.52580640503687881</v>
      </c>
      <c r="I18" s="108">
        <f>('2011 outpatient costs'!D18*'2011 population'!D18+'2011 outpatient costs'!E18*'2011 population'!E18+'2011 outpatient costs'!F18*'2011 population'!F18+'2011 outpatient costs'!G18*'2011 population'!G18+'2011 outpatient costs'!H18*'2011 population'!H18)/SUM('2011 population'!D18:H18)/ave_outpatient_cost_2011</f>
        <v>0.56789248990466079</v>
      </c>
      <c r="J18" s="16">
        <f>IF(age_sex_only,$O18,'2011 outpatient costs'!J18/ave_outpatient_cost_2011)</f>
        <v>0.64296235236286692</v>
      </c>
      <c r="K18" s="16">
        <f>IF(age_sex_only,$O18,'2011 outpatient costs'!K18/ave_outpatient_cost_2011)</f>
        <v>0.616338207028442</v>
      </c>
      <c r="L18" s="16">
        <f>IF(age_sex_only,$O18,'2011 outpatient costs'!L18/ave_outpatient_cost_2011)</f>
        <v>0.58293143253619639</v>
      </c>
      <c r="M18" s="16">
        <f>IF(age_sex_only,$O18,'2011 outpatient costs'!M18/ave_outpatient_cost_2011)</f>
        <v>0.55307235545529687</v>
      </c>
      <c r="N18" s="16">
        <f>IF(age_sex_only,$O18,'2011 outpatient costs'!N18/ave_outpatient_cost_2011)</f>
        <v>0.50707521115265486</v>
      </c>
      <c r="O18" s="106">
        <f>('2011 outpatient costs'!J18*'2011 population'!J18+'2011 outpatient costs'!K18*'2011 population'!K18+'2011 outpatient costs'!L18*'2011 population'!L18+'2011 outpatient costs'!M18*'2011 population'!M18+'2011 outpatient costs'!N18*'2011 population'!N18)/SUM('2011 population'!J18:N18)/ave_outpatient_cost_2011</f>
        <v>0.57914886189743786</v>
      </c>
    </row>
    <row r="19" spans="2:15" x14ac:dyDescent="0.25">
      <c r="B19">
        <v>15</v>
      </c>
      <c r="D19" s="16">
        <f>IF(age_sex_only,$I19,'2011 outpatient costs'!D19/ave_outpatient_cost_2011)</f>
        <v>0.69504243709991309</v>
      </c>
      <c r="E19" s="16">
        <f>IF(age_sex_only,$I19,'2011 outpatient costs'!E19/ave_outpatient_cost_2011)</f>
        <v>0.67187430380797153</v>
      </c>
      <c r="F19" s="16">
        <f>IF(age_sex_only,$I19,'2011 outpatient costs'!F19/ave_outpatient_cost_2011)</f>
        <v>0.66106955039254267</v>
      </c>
      <c r="G19" s="16">
        <f>IF(age_sex_only,$I19,'2011 outpatient costs'!G19/ave_outpatient_cost_2011)</f>
        <v>0.60569156439377103</v>
      </c>
      <c r="H19" s="16">
        <f>IF(age_sex_only,$I19,'2011 outpatient costs'!H19/ave_outpatient_cost_2011)</f>
        <v>0.56333976768979421</v>
      </c>
      <c r="I19" s="108">
        <f>('2011 outpatient costs'!D19*'2011 population'!D19+'2011 outpatient costs'!E19*'2011 population'!E19+'2011 outpatient costs'!F19*'2011 population'!F19+'2011 outpatient costs'!G19*'2011 population'!G19+'2011 outpatient costs'!H19*'2011 population'!H19)/SUM('2011 population'!D19:H19)/ave_outpatient_cost_2011</f>
        <v>0.63832651087688053</v>
      </c>
      <c r="J19" s="16">
        <f>IF(age_sex_only,$O19,'2011 outpatient costs'!J19/ave_outpatient_cost_2011)</f>
        <v>0.67890817038009699</v>
      </c>
      <c r="K19" s="16">
        <f>IF(age_sex_only,$O19,'2011 outpatient costs'!K19/ave_outpatient_cost_2011)</f>
        <v>0.6296034823311033</v>
      </c>
      <c r="L19" s="16">
        <f>IF(age_sex_only,$O19,'2011 outpatient costs'!L19/ave_outpatient_cost_2011)</f>
        <v>0.60663800700629256</v>
      </c>
      <c r="M19" s="16">
        <f>IF(age_sex_only,$O19,'2011 outpatient costs'!M19/ave_outpatient_cost_2011)</f>
        <v>0.57610773093043277</v>
      </c>
      <c r="N19" s="16">
        <f>IF(age_sex_only,$O19,'2011 outpatient costs'!N19/ave_outpatient_cost_2011)</f>
        <v>0.53714842817489605</v>
      </c>
      <c r="O19" s="106">
        <f>('2011 outpatient costs'!J19*'2011 population'!J19+'2011 outpatient costs'!K19*'2011 population'!K19+'2011 outpatient costs'!L19*'2011 population'!L19+'2011 outpatient costs'!M19*'2011 population'!M19+'2011 outpatient costs'!N19*'2011 population'!N19)/SUM('2011 population'!J19:N19)/ave_outpatient_cost_2011</f>
        <v>0.60437481217374411</v>
      </c>
    </row>
    <row r="20" spans="2:15" x14ac:dyDescent="0.25">
      <c r="B20">
        <v>16</v>
      </c>
      <c r="D20" s="16">
        <f>IF(age_sex_only,$I20,'2011 outpatient costs'!D20/ave_outpatient_cost_2011)</f>
        <v>0.7573969352941673</v>
      </c>
      <c r="E20" s="16">
        <f>IF(age_sex_only,$I20,'2011 outpatient costs'!E20/ave_outpatient_cost_2011)</f>
        <v>0.71385320706286093</v>
      </c>
      <c r="F20" s="16">
        <f>IF(age_sex_only,$I20,'2011 outpatient costs'!F20/ave_outpatient_cost_2011)</f>
        <v>0.65661909838503962</v>
      </c>
      <c r="G20" s="16">
        <f>IF(age_sex_only,$I20,'2011 outpatient costs'!G20/ave_outpatient_cost_2011)</f>
        <v>0.64395368434094102</v>
      </c>
      <c r="H20" s="16">
        <f>IF(age_sex_only,$I20,'2011 outpatient costs'!H20/ave_outpatient_cost_2011)</f>
        <v>0.5723974367605168</v>
      </c>
      <c r="I20" s="108">
        <f>('2011 outpatient costs'!D20*'2011 population'!D20+'2011 outpatient costs'!E20*'2011 population'!E20+'2011 outpatient costs'!F20*'2011 population'!F20+'2011 outpatient costs'!G20*'2011 population'!G20+'2011 outpatient costs'!H20*'2011 population'!H20)/SUM('2011 population'!D20:H20)/ave_outpatient_cost_2011</f>
        <v>0.66737658047263138</v>
      </c>
      <c r="J20" s="16">
        <f>IF(age_sex_only,$O20,'2011 outpatient costs'!J20/ave_outpatient_cost_2011)</f>
        <v>0.61999862435278008</v>
      </c>
      <c r="K20" s="16">
        <f>IF(age_sex_only,$O20,'2011 outpatient costs'!K20/ave_outpatient_cost_2011)</f>
        <v>0.59541470917744321</v>
      </c>
      <c r="L20" s="16">
        <f>IF(age_sex_only,$O20,'2011 outpatient costs'!L20/ave_outpatient_cost_2011)</f>
        <v>0.57158853612624361</v>
      </c>
      <c r="M20" s="16">
        <f>IF(age_sex_only,$O20,'2011 outpatient costs'!M20/ave_outpatient_cost_2011)</f>
        <v>0.54460738617020321</v>
      </c>
      <c r="N20" s="16">
        <f>IF(age_sex_only,$O20,'2011 outpatient costs'!N20/ave_outpatient_cost_2011)</f>
        <v>0.51302892076915263</v>
      </c>
      <c r="O20" s="106">
        <f>('2011 outpatient costs'!J20*'2011 population'!J20+'2011 outpatient costs'!K20*'2011 population'!K20+'2011 outpatient costs'!L20*'2011 population'!L20+'2011 outpatient costs'!M20*'2011 population'!M20+'2011 outpatient costs'!N20*'2011 population'!N20)/SUM('2011 population'!J20:N20)/ave_outpatient_cost_2011</f>
        <v>0.56782384073578485</v>
      </c>
    </row>
    <row r="21" spans="2:15" x14ac:dyDescent="0.25">
      <c r="B21">
        <v>17</v>
      </c>
      <c r="D21" s="16">
        <f>IF(age_sex_only,$I21,'2011 outpatient costs'!D21/ave_outpatient_cost_2011)</f>
        <v>0.78565697277199409</v>
      </c>
      <c r="E21" s="16">
        <f>IF(age_sex_only,$I21,'2011 outpatient costs'!E21/ave_outpatient_cost_2011)</f>
        <v>0.72033252073500853</v>
      </c>
      <c r="F21" s="16">
        <f>IF(age_sex_only,$I21,'2011 outpatient costs'!F21/ave_outpatient_cost_2011)</f>
        <v>0.65603753205011928</v>
      </c>
      <c r="G21" s="16">
        <f>IF(age_sex_only,$I21,'2011 outpatient costs'!G21/ave_outpatient_cost_2011)</f>
        <v>0.60306685822851847</v>
      </c>
      <c r="H21" s="16">
        <f>IF(age_sex_only,$I21,'2011 outpatient costs'!H21/ave_outpatient_cost_2011)</f>
        <v>0.55561047027334831</v>
      </c>
      <c r="I21" s="108">
        <f>('2011 outpatient costs'!D21*'2011 population'!D21+'2011 outpatient costs'!E21*'2011 population'!E21+'2011 outpatient costs'!F21*'2011 population'!F21+'2011 outpatient costs'!G21*'2011 population'!G21+'2011 outpatient costs'!H21*'2011 population'!H21)/SUM('2011 population'!D21:H21)/ave_outpatient_cost_2011</f>
        <v>0.66339203213705555</v>
      </c>
      <c r="J21" s="16">
        <f>IF(age_sex_only,$O21,'2011 outpatient costs'!J21/ave_outpatient_cost_2011)</f>
        <v>0.52081683891620134</v>
      </c>
      <c r="K21" s="16">
        <f>IF(age_sex_only,$O21,'2011 outpatient costs'!K21/ave_outpatient_cost_2011)</f>
        <v>0.51733602449561922</v>
      </c>
      <c r="L21" s="16">
        <f>IF(age_sex_only,$O21,'2011 outpatient costs'!L21/ave_outpatient_cost_2011)</f>
        <v>0.51139631362955063</v>
      </c>
      <c r="M21" s="16">
        <f>IF(age_sex_only,$O21,'2011 outpatient costs'!M21/ave_outpatient_cost_2011)</f>
        <v>0.48346924107997608</v>
      </c>
      <c r="N21" s="16">
        <f>IF(age_sex_only,$O21,'2011 outpatient costs'!N21/ave_outpatient_cost_2011)</f>
        <v>0.45122357525171974</v>
      </c>
      <c r="O21" s="106">
        <f>('2011 outpatient costs'!J21*'2011 population'!J21+'2011 outpatient costs'!K21*'2011 population'!K21+'2011 outpatient costs'!L21*'2011 population'!L21+'2011 outpatient costs'!M21*'2011 population'!M21+'2011 outpatient costs'!N21*'2011 population'!N21)/SUM('2011 population'!J21:N21)/ave_outpatient_cost_2011</f>
        <v>0.49578229994884632</v>
      </c>
    </row>
    <row r="22" spans="2:15" x14ac:dyDescent="0.25">
      <c r="B22">
        <v>18</v>
      </c>
      <c r="D22" s="16">
        <f>IF(age_sex_only,$I22,'2011 outpatient costs'!D22/ave_outpatient_cost_2011)</f>
        <v>0.87470828871066908</v>
      </c>
      <c r="E22" s="16">
        <f>IF(age_sex_only,$I22,'2011 outpatient costs'!E22/ave_outpatient_cost_2011)</f>
        <v>0.759423884311626</v>
      </c>
      <c r="F22" s="16">
        <f>IF(age_sex_only,$I22,'2011 outpatient costs'!F22/ave_outpatient_cost_2011)</f>
        <v>0.666435588017259</v>
      </c>
      <c r="G22" s="16">
        <f>IF(age_sex_only,$I22,'2011 outpatient costs'!G22/ave_outpatient_cost_2011)</f>
        <v>0.60274348599823802</v>
      </c>
      <c r="H22" s="16">
        <f>IF(age_sex_only,$I22,'2011 outpatient costs'!H22/ave_outpatient_cost_2011)</f>
        <v>0.54308561242350728</v>
      </c>
      <c r="I22" s="108">
        <f>('2011 outpatient costs'!D22*'2011 population'!D22+'2011 outpatient costs'!E22*'2011 population'!E22+'2011 outpatient costs'!F22*'2011 population'!F22+'2011 outpatient costs'!G22*'2011 population'!G22+'2011 outpatient costs'!H22*'2011 population'!H22)/SUM('2011 population'!D22:H22)/ave_outpatient_cost_2011</f>
        <v>0.69223130187314563</v>
      </c>
      <c r="J22" s="16">
        <f>IF(age_sex_only,$O22,'2011 outpatient costs'!J22/ave_outpatient_cost_2011)</f>
        <v>0.47436105619439206</v>
      </c>
      <c r="K22" s="16">
        <f>IF(age_sex_only,$O22,'2011 outpatient costs'!K22/ave_outpatient_cost_2011)</f>
        <v>0.46570915057938483</v>
      </c>
      <c r="L22" s="16">
        <f>IF(age_sex_only,$O22,'2011 outpatient costs'!L22/ave_outpatient_cost_2011)</f>
        <v>0.46135541458101148</v>
      </c>
      <c r="M22" s="16">
        <f>IF(age_sex_only,$O22,'2011 outpatient costs'!M22/ave_outpatient_cost_2011)</f>
        <v>0.43805490785186696</v>
      </c>
      <c r="N22" s="16">
        <f>IF(age_sex_only,$O22,'2011 outpatient costs'!N22/ave_outpatient_cost_2011)</f>
        <v>0.43210373369766886</v>
      </c>
      <c r="O22" s="106">
        <f>('2011 outpatient costs'!J22*'2011 population'!J22+'2011 outpatient costs'!K22*'2011 population'!K22+'2011 outpatient costs'!L22*'2011 population'!L22+'2011 outpatient costs'!M22*'2011 population'!M22+'2011 outpatient costs'!N22*'2011 population'!N22)/SUM('2011 population'!J22:N22)/ave_outpatient_cost_2011</f>
        <v>0.45431485289132384</v>
      </c>
    </row>
    <row r="23" spans="2:15" x14ac:dyDescent="0.25">
      <c r="B23">
        <v>19</v>
      </c>
      <c r="D23" s="16">
        <f>IF(age_sex_only,$I23,'2011 outpatient costs'!D23/ave_outpatient_cost_2011)</f>
        <v>0.90232318277522594</v>
      </c>
      <c r="E23" s="16">
        <f>IF(age_sex_only,$I23,'2011 outpatient costs'!E23/ave_outpatient_cost_2011)</f>
        <v>0.72215180989544014</v>
      </c>
      <c r="F23" s="16">
        <f>IF(age_sex_only,$I23,'2011 outpatient costs'!F23/ave_outpatient_cost_2011)</f>
        <v>0.64429357674488219</v>
      </c>
      <c r="G23" s="16">
        <f>IF(age_sex_only,$I23,'2011 outpatient costs'!G23/ave_outpatient_cost_2011)</f>
        <v>0.59694070250555864</v>
      </c>
      <c r="H23" s="16">
        <f>IF(age_sex_only,$I23,'2011 outpatient costs'!H23/ave_outpatient_cost_2011)</f>
        <v>0.55110924325483324</v>
      </c>
      <c r="I23" s="108">
        <f>('2011 outpatient costs'!D23*'2011 population'!D23+'2011 outpatient costs'!E23*'2011 population'!E23+'2011 outpatient costs'!F23*'2011 population'!F23+'2011 outpatient costs'!G23*'2011 population'!G23+'2011 outpatient costs'!H23*'2011 population'!H23)/SUM('2011 population'!D23:H23)/ave_outpatient_cost_2011</f>
        <v>0.6962230926765971</v>
      </c>
      <c r="J23" s="16">
        <f>IF(age_sex_only,$O23,'2011 outpatient costs'!J23/ave_outpatient_cost_2011)</f>
        <v>0.40483623754025794</v>
      </c>
      <c r="K23" s="16">
        <f>IF(age_sex_only,$O23,'2011 outpatient costs'!K23/ave_outpatient_cost_2011)</f>
        <v>0.39751883678337263</v>
      </c>
      <c r="L23" s="16">
        <f>IF(age_sex_only,$O23,'2011 outpatient costs'!L23/ave_outpatient_cost_2011)</f>
        <v>0.39558003940743058</v>
      </c>
      <c r="M23" s="16">
        <f>IF(age_sex_only,$O23,'2011 outpatient costs'!M23/ave_outpatient_cost_2011)</f>
        <v>0.38877256563719403</v>
      </c>
      <c r="N23" s="16">
        <f>IF(age_sex_only,$O23,'2011 outpatient costs'!N23/ave_outpatient_cost_2011)</f>
        <v>0.38309851557451496</v>
      </c>
      <c r="O23" s="106">
        <f>('2011 outpatient costs'!J23*'2011 population'!J23+'2011 outpatient costs'!K23*'2011 population'!K23+'2011 outpatient costs'!L23*'2011 population'!L23+'2011 outpatient costs'!M23*'2011 population'!M23+'2011 outpatient costs'!N23*'2011 population'!N23)/SUM('2011 population'!J23:N23)/ave_outpatient_cost_2011</f>
        <v>0.39447261447036525</v>
      </c>
    </row>
    <row r="24" spans="2:15" x14ac:dyDescent="0.25">
      <c r="B24">
        <v>20</v>
      </c>
      <c r="D24" s="16">
        <f>IF(age_sex_only,$I24,'2011 outpatient costs'!D24/ave_outpatient_cost_2011)</f>
        <v>0.97398246582212944</v>
      </c>
      <c r="E24" s="16">
        <f>IF(age_sex_only,$I24,'2011 outpatient costs'!E24/ave_outpatient_cost_2011)</f>
        <v>0.77461998434840074</v>
      </c>
      <c r="F24" s="16">
        <f>IF(age_sex_only,$I24,'2011 outpatient costs'!F24/ave_outpatient_cost_2011)</f>
        <v>0.68623091608792575</v>
      </c>
      <c r="G24" s="16">
        <f>IF(age_sex_only,$I24,'2011 outpatient costs'!G24/ave_outpatient_cost_2011)</f>
        <v>0.64478898457333211</v>
      </c>
      <c r="H24" s="16">
        <f>IF(age_sex_only,$I24,'2011 outpatient costs'!H24/ave_outpatient_cost_2011)</f>
        <v>0.64294226253190845</v>
      </c>
      <c r="I24" s="108">
        <f>('2011 outpatient costs'!D24*'2011 population'!D24+'2011 outpatient costs'!E24*'2011 population'!E24+'2011 outpatient costs'!F24*'2011 population'!F24+'2011 outpatient costs'!G24*'2011 population'!G24+'2011 outpatient costs'!H24*'2011 population'!H24)/SUM('2011 population'!D24:H24)/ave_outpatient_cost_2011</f>
        <v>0.76405027822440252</v>
      </c>
      <c r="J24" s="16">
        <f>IF(age_sex_only,$O24,'2011 outpatient costs'!J24/ave_outpatient_cost_2011)</f>
        <v>0.40172616075796347</v>
      </c>
      <c r="K24" s="16">
        <f>IF(age_sex_only,$O24,'2011 outpatient costs'!K24/ave_outpatient_cost_2011)</f>
        <v>0.36160019681542899</v>
      </c>
      <c r="L24" s="16">
        <f>IF(age_sex_only,$O24,'2011 outpatient costs'!L24/ave_outpatient_cost_2011)</f>
        <v>0.36279614828988349</v>
      </c>
      <c r="M24" s="16">
        <f>IF(age_sex_only,$O24,'2011 outpatient costs'!M24/ave_outpatient_cost_2011)</f>
        <v>0.37613415381064447</v>
      </c>
      <c r="N24" s="16">
        <f>IF(age_sex_only,$O24,'2011 outpatient costs'!N24/ave_outpatient_cost_2011)</f>
        <v>0.39366682015510246</v>
      </c>
      <c r="O24" s="106">
        <f>('2011 outpatient costs'!J24*'2011 population'!J24+'2011 outpatient costs'!K24*'2011 population'!K24+'2011 outpatient costs'!L24*'2011 population'!L24+'2011 outpatient costs'!M24*'2011 population'!M24+'2011 outpatient costs'!N24*'2011 population'!N24)/SUM('2011 population'!J24:N24)/ave_outpatient_cost_2011</f>
        <v>0.37900043990772442</v>
      </c>
    </row>
    <row r="25" spans="2:15" x14ac:dyDescent="0.25">
      <c r="B25">
        <v>21</v>
      </c>
      <c r="D25" s="16">
        <f>IF(age_sex_only,$I25,'2011 outpatient costs'!D25/ave_outpatient_cost_2011)</f>
        <v>1.0691715327706122</v>
      </c>
      <c r="E25" s="16">
        <f>IF(age_sex_only,$I25,'2011 outpatient costs'!E25/ave_outpatient_cost_2011)</f>
        <v>0.81421180027402673</v>
      </c>
      <c r="F25" s="16">
        <f>IF(age_sex_only,$I25,'2011 outpatient costs'!F25/ave_outpatient_cost_2011)</f>
        <v>0.74109649481805973</v>
      </c>
      <c r="G25" s="16">
        <f>IF(age_sex_only,$I25,'2011 outpatient costs'!G25/ave_outpatient_cost_2011)</f>
        <v>0.68608722711162951</v>
      </c>
      <c r="H25" s="16">
        <f>IF(age_sex_only,$I25,'2011 outpatient costs'!H25/ave_outpatient_cost_2011)</f>
        <v>0.67873185644811229</v>
      </c>
      <c r="I25" s="108">
        <f>('2011 outpatient costs'!D25*'2011 population'!D25+'2011 outpatient costs'!E25*'2011 population'!E25+'2011 outpatient costs'!F25*'2011 population'!F25+'2011 outpatient costs'!G25*'2011 population'!G25+'2011 outpatient costs'!H25*'2011 population'!H25)/SUM('2011 population'!D25:H25)/ave_outpatient_cost_2011</f>
        <v>0.82211305473360075</v>
      </c>
      <c r="J25" s="16">
        <f>IF(age_sex_only,$O25,'2011 outpatient costs'!J25/ave_outpatient_cost_2011)</f>
        <v>0.40857986047201511</v>
      </c>
      <c r="K25" s="16">
        <f>IF(age_sex_only,$O25,'2011 outpatient costs'!K25/ave_outpatient_cost_2011)</f>
        <v>0.36909481057745086</v>
      </c>
      <c r="L25" s="16">
        <f>IF(age_sex_only,$O25,'2011 outpatient costs'!L25/ave_outpatient_cost_2011)</f>
        <v>0.37328946482035952</v>
      </c>
      <c r="M25" s="16">
        <f>IF(age_sex_only,$O25,'2011 outpatient costs'!M25/ave_outpatient_cost_2011)</f>
        <v>0.37627581615769912</v>
      </c>
      <c r="N25" s="16">
        <f>IF(age_sex_only,$O25,'2011 outpatient costs'!N25/ave_outpatient_cost_2011)</f>
        <v>0.38912697715043104</v>
      </c>
      <c r="O25" s="106">
        <f>('2011 outpatient costs'!J25*'2011 population'!J25+'2011 outpatient costs'!K25*'2011 population'!K25+'2011 outpatient costs'!L25*'2011 population'!L25+'2011 outpatient costs'!M25*'2011 population'!M25+'2011 outpatient costs'!N25*'2011 population'!N25)/SUM('2011 population'!J25:N25)/ave_outpatient_cost_2011</f>
        <v>0.38358890082132518</v>
      </c>
    </row>
    <row r="26" spans="2:15" x14ac:dyDescent="0.25">
      <c r="B26">
        <v>22</v>
      </c>
      <c r="D26" s="16">
        <f>IF(age_sex_only,$I26,'2011 outpatient costs'!D26/ave_outpatient_cost_2011)</f>
        <v>1.1601958939795771</v>
      </c>
      <c r="E26" s="16">
        <f>IF(age_sex_only,$I26,'2011 outpatient costs'!E26/ave_outpatient_cost_2011)</f>
        <v>0.89554315800582218</v>
      </c>
      <c r="F26" s="16">
        <f>IF(age_sex_only,$I26,'2011 outpatient costs'!F26/ave_outpatient_cost_2011)</f>
        <v>0.80989581118699239</v>
      </c>
      <c r="G26" s="16">
        <f>IF(age_sex_only,$I26,'2011 outpatient costs'!G26/ave_outpatient_cost_2011)</f>
        <v>0.73168569847948917</v>
      </c>
      <c r="H26" s="16">
        <f>IF(age_sex_only,$I26,'2011 outpatient costs'!H26/ave_outpatient_cost_2011)</f>
        <v>0.69337215000366459</v>
      </c>
      <c r="I26" s="108">
        <f>('2011 outpatient costs'!D26*'2011 population'!D26+'2011 outpatient costs'!E26*'2011 population'!E26+'2011 outpatient costs'!F26*'2011 population'!F26+'2011 outpatient costs'!G26*'2011 population'!G26+'2011 outpatient costs'!H26*'2011 population'!H26)/SUM('2011 population'!D26:H26)/ave_outpatient_cost_2011</f>
        <v>0.88853517383476399</v>
      </c>
      <c r="J26" s="16">
        <f>IF(age_sex_only,$O26,'2011 outpatient costs'!J26/ave_outpatient_cost_2011)</f>
        <v>0.41847031821858288</v>
      </c>
      <c r="K26" s="16">
        <f>IF(age_sex_only,$O26,'2011 outpatient costs'!K26/ave_outpatient_cost_2011)</f>
        <v>0.36005601748316546</v>
      </c>
      <c r="L26" s="16">
        <f>IF(age_sex_only,$O26,'2011 outpatient costs'!L26/ave_outpatient_cost_2011)</f>
        <v>0.36611747707360803</v>
      </c>
      <c r="M26" s="16">
        <f>IF(age_sex_only,$O26,'2011 outpatient costs'!M26/ave_outpatient_cost_2011)</f>
        <v>0.35123609507668069</v>
      </c>
      <c r="N26" s="16">
        <f>IF(age_sex_only,$O26,'2011 outpatient costs'!N26/ave_outpatient_cost_2011)</f>
        <v>0.38239116370212495</v>
      </c>
      <c r="O26" s="106">
        <f>('2011 outpatient costs'!J26*'2011 population'!J26+'2011 outpatient costs'!K26*'2011 population'!K26+'2011 outpatient costs'!L26*'2011 population'!L26+'2011 outpatient costs'!M26*'2011 population'!M26+'2011 outpatient costs'!N26*'2011 population'!N26)/SUM('2011 population'!J26:N26)/ave_outpatient_cost_2011</f>
        <v>0.37693672191034272</v>
      </c>
    </row>
    <row r="27" spans="2:15" x14ac:dyDescent="0.25">
      <c r="B27">
        <v>23</v>
      </c>
      <c r="D27" s="16">
        <f>IF(age_sex_only,$I27,'2011 outpatient costs'!D27/ave_outpatient_cost_2011)</f>
        <v>1.2259931484122377</v>
      </c>
      <c r="E27" s="16">
        <f>IF(age_sex_only,$I27,'2011 outpatient costs'!E27/ave_outpatient_cost_2011)</f>
        <v>0.96918172116980295</v>
      </c>
      <c r="F27" s="16">
        <f>IF(age_sex_only,$I27,'2011 outpatient costs'!F27/ave_outpatient_cost_2011)</f>
        <v>0.8663274422829631</v>
      </c>
      <c r="G27" s="16">
        <f>IF(age_sex_only,$I27,'2011 outpatient costs'!G27/ave_outpatient_cost_2011)</f>
        <v>0.78822006331049255</v>
      </c>
      <c r="H27" s="16">
        <f>IF(age_sex_only,$I27,'2011 outpatient costs'!H27/ave_outpatient_cost_2011)</f>
        <v>0.72975324125657615</v>
      </c>
      <c r="I27" s="108">
        <f>('2011 outpatient costs'!D27*'2011 population'!D27+'2011 outpatient costs'!E27*'2011 population'!E27+'2011 outpatient costs'!F27*'2011 population'!F27+'2011 outpatient costs'!G27*'2011 population'!G27+'2011 outpatient costs'!H27*'2011 population'!H27)/SUM('2011 population'!D27:H27)/ave_outpatient_cost_2011</f>
        <v>0.95070998190892175</v>
      </c>
      <c r="J27" s="16">
        <f>IF(age_sex_only,$O27,'2011 outpatient costs'!J27/ave_outpatient_cost_2011)</f>
        <v>0.40744369967341404</v>
      </c>
      <c r="K27" s="16">
        <f>IF(age_sex_only,$O27,'2011 outpatient costs'!K27/ave_outpatient_cost_2011)</f>
        <v>0.35298047662303089</v>
      </c>
      <c r="L27" s="16">
        <f>IF(age_sex_only,$O27,'2011 outpatient costs'!L27/ave_outpatient_cost_2011)</f>
        <v>0.37086843336794934</v>
      </c>
      <c r="M27" s="16">
        <f>IF(age_sex_only,$O27,'2011 outpatient costs'!M27/ave_outpatient_cost_2011)</f>
        <v>0.35503857972810832</v>
      </c>
      <c r="N27" s="16">
        <f>IF(age_sex_only,$O27,'2011 outpatient costs'!N27/ave_outpatient_cost_2011)</f>
        <v>0.35971980473360232</v>
      </c>
      <c r="O27" s="106">
        <f>('2011 outpatient costs'!J27*'2011 population'!J27+'2011 outpatient costs'!K27*'2011 population'!K27+'2011 outpatient costs'!L27*'2011 population'!L27+'2011 outpatient costs'!M27*'2011 population'!M27+'2011 outpatient costs'!N27*'2011 population'!N27)/SUM('2011 population'!J27:N27)/ave_outpatient_cost_2011</f>
        <v>0.37083505750605961</v>
      </c>
    </row>
    <row r="28" spans="2:15" x14ac:dyDescent="0.25">
      <c r="B28">
        <v>24</v>
      </c>
      <c r="D28" s="16">
        <f>IF(age_sex_only,$I28,'2011 outpatient costs'!D28/ave_outpatient_cost_2011)</f>
        <v>1.3379333461104921</v>
      </c>
      <c r="E28" s="16">
        <f>IF(age_sex_only,$I28,'2011 outpatient costs'!E28/ave_outpatient_cost_2011)</f>
        <v>1.0482889883159641</v>
      </c>
      <c r="F28" s="16">
        <f>IF(age_sex_only,$I28,'2011 outpatient costs'!F28/ave_outpatient_cost_2011)</f>
        <v>0.93697271554914729</v>
      </c>
      <c r="G28" s="16">
        <f>IF(age_sex_only,$I28,'2011 outpatient costs'!G28/ave_outpatient_cost_2011)</f>
        <v>0.86681962670433332</v>
      </c>
      <c r="H28" s="16">
        <f>IF(age_sex_only,$I28,'2011 outpatient costs'!H28/ave_outpatient_cost_2011)</f>
        <v>0.80952881556716838</v>
      </c>
      <c r="I28" s="108">
        <f>('2011 outpatient costs'!D28*'2011 population'!D28+'2011 outpatient costs'!E28*'2011 population'!E28+'2011 outpatient costs'!F28*'2011 population'!F28+'2011 outpatient costs'!G28*'2011 population'!G28+'2011 outpatient costs'!H28*'2011 population'!H28)/SUM('2011 population'!D28:H28)/ave_outpatient_cost_2011</f>
        <v>1.0411018767673628</v>
      </c>
      <c r="J28" s="16">
        <f>IF(age_sex_only,$O28,'2011 outpatient costs'!J28/ave_outpatient_cost_2011)</f>
        <v>0.42637724661844184</v>
      </c>
      <c r="K28" s="16">
        <f>IF(age_sex_only,$O28,'2011 outpatient costs'!K28/ave_outpatient_cost_2011)</f>
        <v>0.37853612933141734</v>
      </c>
      <c r="L28" s="16">
        <f>IF(age_sex_only,$O28,'2011 outpatient costs'!L28/ave_outpatient_cost_2011)</f>
        <v>0.37801602859306638</v>
      </c>
      <c r="M28" s="16">
        <f>IF(age_sex_only,$O28,'2011 outpatient costs'!M28/ave_outpatient_cost_2011)</f>
        <v>0.36442938234266997</v>
      </c>
      <c r="N28" s="16">
        <f>IF(age_sex_only,$O28,'2011 outpatient costs'!N28/ave_outpatient_cost_2011)</f>
        <v>0.3671575830471252</v>
      </c>
      <c r="O28" s="106">
        <f>('2011 outpatient costs'!J28*'2011 population'!J28+'2011 outpatient costs'!K28*'2011 population'!K28+'2011 outpatient costs'!L28*'2011 population'!L28+'2011 outpatient costs'!M28*'2011 population'!M28+'2011 outpatient costs'!N28*'2011 population'!N28)/SUM('2011 population'!J28:N28)/ave_outpatient_cost_2011</f>
        <v>0.38600330613073819</v>
      </c>
    </row>
    <row r="29" spans="2:15" x14ac:dyDescent="0.25">
      <c r="B29">
        <v>25</v>
      </c>
      <c r="D29" s="16">
        <f>IF(age_sex_only,$I29,'2011 outpatient costs'!D29/ave_outpatient_cost_2011)</f>
        <v>1.3548128734625433</v>
      </c>
      <c r="E29" s="16">
        <f>IF(age_sex_only,$I29,'2011 outpatient costs'!E29/ave_outpatient_cost_2011)</f>
        <v>1.1016017215595806</v>
      </c>
      <c r="F29" s="16">
        <f>IF(age_sex_only,$I29,'2011 outpatient costs'!F29/ave_outpatient_cost_2011)</f>
        <v>0.9920346885121879</v>
      </c>
      <c r="G29" s="16">
        <f>IF(age_sex_only,$I29,'2011 outpatient costs'!G29/ave_outpatient_cost_2011)</f>
        <v>0.9739739478223769</v>
      </c>
      <c r="H29" s="16">
        <f>IF(age_sex_only,$I29,'2011 outpatient costs'!H29/ave_outpatient_cost_2011)</f>
        <v>0.88393593944071069</v>
      </c>
      <c r="I29" s="108">
        <f>('2011 outpatient costs'!D29*'2011 population'!D29+'2011 outpatient costs'!E29*'2011 population'!E29+'2011 outpatient costs'!F29*'2011 population'!F29+'2011 outpatient costs'!G29*'2011 population'!G29+'2011 outpatient costs'!H29*'2011 population'!H29)/SUM('2011 population'!D29:H29)/ave_outpatient_cost_2011</f>
        <v>1.1003672511025169</v>
      </c>
      <c r="J29" s="16">
        <f>IF(age_sex_only,$O29,'2011 outpatient costs'!J29/ave_outpatient_cost_2011)</f>
        <v>0.43539829410246289</v>
      </c>
      <c r="K29" s="16">
        <f>IF(age_sex_only,$O29,'2011 outpatient costs'!K29/ave_outpatient_cost_2011)</f>
        <v>0.37865089000343294</v>
      </c>
      <c r="L29" s="16">
        <f>IF(age_sex_only,$O29,'2011 outpatient costs'!L29/ave_outpatient_cost_2011)</f>
        <v>0.38222199677671259</v>
      </c>
      <c r="M29" s="16">
        <f>IF(age_sex_only,$O29,'2011 outpatient costs'!M29/ave_outpatient_cost_2011)</f>
        <v>0.35937144578018637</v>
      </c>
      <c r="N29" s="16">
        <f>IF(age_sex_only,$O29,'2011 outpatient costs'!N29/ave_outpatient_cost_2011)</f>
        <v>0.36839034169212087</v>
      </c>
      <c r="O29" s="106">
        <f>('2011 outpatient costs'!J29*'2011 population'!J29+'2011 outpatient costs'!K29*'2011 population'!K29+'2011 outpatient costs'!L29*'2011 population'!L29+'2011 outpatient costs'!M29*'2011 population'!M29+'2011 outpatient costs'!N29*'2011 population'!N29)/SUM('2011 population'!J29:N29)/ave_outpatient_cost_2011</f>
        <v>0.38895920011175716</v>
      </c>
    </row>
    <row r="30" spans="2:15" x14ac:dyDescent="0.25">
      <c r="B30">
        <v>26</v>
      </c>
      <c r="D30" s="16">
        <f>IF(age_sex_only,$I30,'2011 outpatient costs'!D30/ave_outpatient_cost_2011)</f>
        <v>1.4120581717684748</v>
      </c>
      <c r="E30" s="16">
        <f>IF(age_sex_only,$I30,'2011 outpatient costs'!E30/ave_outpatient_cost_2011)</f>
        <v>1.1828336266815078</v>
      </c>
      <c r="F30" s="16">
        <f>IF(age_sex_only,$I30,'2011 outpatient costs'!F30/ave_outpatient_cost_2011)</f>
        <v>1.096545779657573</v>
      </c>
      <c r="G30" s="16">
        <f>IF(age_sex_only,$I30,'2011 outpatient costs'!G30/ave_outpatient_cost_2011)</f>
        <v>1.0317621298323898</v>
      </c>
      <c r="H30" s="16">
        <f>IF(age_sex_only,$I30,'2011 outpatient costs'!H30/ave_outpatient_cost_2011)</f>
        <v>0.9821050128612292</v>
      </c>
      <c r="I30" s="108">
        <f>('2011 outpatient costs'!D30*'2011 population'!D30+'2011 outpatient costs'!E30*'2011 population'!E30+'2011 outpatient costs'!F30*'2011 population'!F30+'2011 outpatient costs'!G30*'2011 population'!G30+'2011 outpatient costs'!H30*'2011 population'!H30)/SUM('2011 population'!D30:H30)/ave_outpatient_cost_2011</f>
        <v>1.178622797650986</v>
      </c>
      <c r="J30" s="16">
        <f>IF(age_sex_only,$O30,'2011 outpatient costs'!J30/ave_outpatient_cost_2011)</f>
        <v>0.44849014772615331</v>
      </c>
      <c r="K30" s="16">
        <f>IF(age_sex_only,$O30,'2011 outpatient costs'!K30/ave_outpatient_cost_2011)</f>
        <v>0.38607927024611544</v>
      </c>
      <c r="L30" s="16">
        <f>IF(age_sex_only,$O30,'2011 outpatient costs'!L30/ave_outpatient_cost_2011)</f>
        <v>0.380556622371646</v>
      </c>
      <c r="M30" s="16">
        <f>IF(age_sex_only,$O30,'2011 outpatient costs'!M30/ave_outpatient_cost_2011)</f>
        <v>0.36699354729295458</v>
      </c>
      <c r="N30" s="16">
        <f>IF(age_sex_only,$O30,'2011 outpatient costs'!N30/ave_outpatient_cost_2011)</f>
        <v>0.36928225097684975</v>
      </c>
      <c r="O30" s="106">
        <f>('2011 outpatient costs'!J30*'2011 population'!J30+'2011 outpatient costs'!K30*'2011 population'!K30+'2011 outpatient costs'!L30*'2011 population'!L30+'2011 outpatient costs'!M30*'2011 population'!M30+'2011 outpatient costs'!N30*'2011 population'!N30)/SUM('2011 population'!J30:N30)/ave_outpatient_cost_2011</f>
        <v>0.3951686258857588</v>
      </c>
    </row>
    <row r="31" spans="2:15" x14ac:dyDescent="0.25">
      <c r="B31">
        <v>27</v>
      </c>
      <c r="D31" s="16">
        <f>IF(age_sex_only,$I31,'2011 outpatient costs'!D31/ave_outpatient_cost_2011)</f>
        <v>1.5124956399787988</v>
      </c>
      <c r="E31" s="16">
        <f>IF(age_sex_only,$I31,'2011 outpatient costs'!E31/ave_outpatient_cost_2011)</f>
        <v>1.2717224159497551</v>
      </c>
      <c r="F31" s="16">
        <f>IF(age_sex_only,$I31,'2011 outpatient costs'!F31/ave_outpatient_cost_2011)</f>
        <v>1.1716106112075144</v>
      </c>
      <c r="G31" s="16">
        <f>IF(age_sex_only,$I31,'2011 outpatient costs'!G31/ave_outpatient_cost_2011)</f>
        <v>1.1169455859414168</v>
      </c>
      <c r="H31" s="16">
        <f>IF(age_sex_only,$I31,'2011 outpatient costs'!H31/ave_outpatient_cost_2011)</f>
        <v>1.0726798628828689</v>
      </c>
      <c r="I31" s="108">
        <f>('2011 outpatient costs'!D31*'2011 population'!D31+'2011 outpatient costs'!E31*'2011 population'!E31+'2011 outpatient costs'!F31*'2011 population'!F31+'2011 outpatient costs'!G31*'2011 population'!G31+'2011 outpatient costs'!H31*'2011 population'!H31)/SUM('2011 population'!D31:H31)/ave_outpatient_cost_2011</f>
        <v>1.2662628304505887</v>
      </c>
      <c r="J31" s="16">
        <f>IF(age_sex_only,$O31,'2011 outpatient costs'!J31/ave_outpatient_cost_2011)</f>
        <v>0.4786988827123661</v>
      </c>
      <c r="K31" s="16">
        <f>IF(age_sex_only,$O31,'2011 outpatient costs'!K31/ave_outpatient_cost_2011)</f>
        <v>0.40926805515197817</v>
      </c>
      <c r="L31" s="16">
        <f>IF(age_sex_only,$O31,'2011 outpatient costs'!L31/ave_outpatient_cost_2011)</f>
        <v>0.39456389634236255</v>
      </c>
      <c r="M31" s="16">
        <f>IF(age_sex_only,$O31,'2011 outpatient costs'!M31/ave_outpatient_cost_2011)</f>
        <v>0.37261221309028053</v>
      </c>
      <c r="N31" s="16">
        <f>IF(age_sex_only,$O31,'2011 outpatient costs'!N31/ave_outpatient_cost_2011)</f>
        <v>0.37940516799633567</v>
      </c>
      <c r="O31" s="106">
        <f>('2011 outpatient costs'!J31*'2011 population'!J31+'2011 outpatient costs'!K31*'2011 population'!K31+'2011 outpatient costs'!L31*'2011 population'!L31+'2011 outpatient costs'!M31*'2011 population'!M31+'2011 outpatient costs'!N31*'2011 population'!N31)/SUM('2011 population'!J31:N31)/ave_outpatient_cost_2011</f>
        <v>0.41358319350587314</v>
      </c>
    </row>
    <row r="32" spans="2:15" x14ac:dyDescent="0.25">
      <c r="B32">
        <v>28</v>
      </c>
      <c r="D32" s="16">
        <f>IF(age_sex_only,$I32,'2011 outpatient costs'!D32/ave_outpatient_cost_2011)</f>
        <v>1.5575071467064572</v>
      </c>
      <c r="E32" s="16">
        <f>IF(age_sex_only,$I32,'2011 outpatient costs'!E32/ave_outpatient_cost_2011)</f>
        <v>1.3593940187105238</v>
      </c>
      <c r="F32" s="16">
        <f>IF(age_sex_only,$I32,'2011 outpatient costs'!F32/ave_outpatient_cost_2011)</f>
        <v>1.2620414670774072</v>
      </c>
      <c r="G32" s="16">
        <f>IF(age_sex_only,$I32,'2011 outpatient costs'!G32/ave_outpatient_cost_2011)</f>
        <v>1.2496563420506275</v>
      </c>
      <c r="H32" s="16">
        <f>IF(age_sex_only,$I32,'2011 outpatient costs'!H32/ave_outpatient_cost_2011)</f>
        <v>1.2152606792896501</v>
      </c>
      <c r="I32" s="108">
        <f>('2011 outpatient costs'!D32*'2011 population'!D32+'2011 outpatient costs'!E32*'2011 population'!E32+'2011 outpatient costs'!F32*'2011 population'!F32+'2011 outpatient costs'!G32*'2011 population'!G32+'2011 outpatient costs'!H32*'2011 population'!H32)/SUM('2011 population'!D32:H32)/ave_outpatient_cost_2011</f>
        <v>1.3567923212384905</v>
      </c>
      <c r="J32" s="16">
        <f>IF(age_sex_only,$O32,'2011 outpatient costs'!J32/ave_outpatient_cost_2011)</f>
        <v>0.49608901161689561</v>
      </c>
      <c r="K32" s="16">
        <f>IF(age_sex_only,$O32,'2011 outpatient costs'!K32/ave_outpatient_cost_2011)</f>
        <v>0.42406417035274618</v>
      </c>
      <c r="L32" s="16">
        <f>IF(age_sex_only,$O32,'2011 outpatient costs'!L32/ave_outpatient_cost_2011)</f>
        <v>0.40879790857350756</v>
      </c>
      <c r="M32" s="16">
        <f>IF(age_sex_only,$O32,'2011 outpatient costs'!M32/ave_outpatient_cost_2011)</f>
        <v>0.38882623855677972</v>
      </c>
      <c r="N32" s="16">
        <f>IF(age_sex_only,$O32,'2011 outpatient costs'!N32/ave_outpatient_cost_2011)</f>
        <v>0.39743780241961291</v>
      </c>
      <c r="O32" s="106">
        <f>('2011 outpatient costs'!J32*'2011 population'!J32+'2011 outpatient costs'!K32*'2011 population'!K32+'2011 outpatient costs'!L32*'2011 population'!L32+'2011 outpatient costs'!M32*'2011 population'!M32+'2011 outpatient costs'!N32*'2011 population'!N32)/SUM('2011 population'!J32:N32)/ave_outpatient_cost_2011</f>
        <v>0.42963068285720296</v>
      </c>
    </row>
    <row r="33" spans="2:15" x14ac:dyDescent="0.25">
      <c r="B33">
        <v>29</v>
      </c>
      <c r="D33" s="16">
        <f>IF(age_sex_only,$I33,'2011 outpatient costs'!D33/ave_outpatient_cost_2011)</f>
        <v>1.6216229051399393</v>
      </c>
      <c r="E33" s="16">
        <f>IF(age_sex_only,$I33,'2011 outpatient costs'!E33/ave_outpatient_cost_2011)</f>
        <v>1.4136748068906664</v>
      </c>
      <c r="F33" s="16">
        <f>IF(age_sex_only,$I33,'2011 outpatient costs'!F33/ave_outpatient_cost_2011)</f>
        <v>1.3475819982525234</v>
      </c>
      <c r="G33" s="16">
        <f>IF(age_sex_only,$I33,'2011 outpatient costs'!G33/ave_outpatient_cost_2011)</f>
        <v>1.3119386294277897</v>
      </c>
      <c r="H33" s="16">
        <f>IF(age_sex_only,$I33,'2011 outpatient costs'!H33/ave_outpatient_cost_2011)</f>
        <v>1.2912938503420743</v>
      </c>
      <c r="I33" s="108">
        <f>('2011 outpatient costs'!D33*'2011 population'!D33+'2011 outpatient costs'!E33*'2011 population'!E33+'2011 outpatient costs'!F33*'2011 population'!F33+'2011 outpatient costs'!G33*'2011 population'!G33+'2011 outpatient costs'!H33*'2011 population'!H33)/SUM('2011 population'!D33:H33)/ave_outpatient_cost_2011</f>
        <v>1.4212412737626352</v>
      </c>
      <c r="J33" s="16">
        <f>IF(age_sex_only,$O33,'2011 outpatient costs'!J33/ave_outpatient_cost_2011)</f>
        <v>0.54547467210305167</v>
      </c>
      <c r="K33" s="16">
        <f>IF(age_sex_only,$O33,'2011 outpatient costs'!K33/ave_outpatient_cost_2011)</f>
        <v>0.4611574950677686</v>
      </c>
      <c r="L33" s="16">
        <f>IF(age_sex_only,$O33,'2011 outpatient costs'!L33/ave_outpatient_cost_2011)</f>
        <v>0.43466367429181801</v>
      </c>
      <c r="M33" s="16">
        <f>IF(age_sex_only,$O33,'2011 outpatient costs'!M33/ave_outpatient_cost_2011)</f>
        <v>0.40160407330677483</v>
      </c>
      <c r="N33" s="16">
        <f>IF(age_sex_only,$O33,'2011 outpatient costs'!N33/ave_outpatient_cost_2011)</f>
        <v>0.40034973867128343</v>
      </c>
      <c r="O33" s="106">
        <f>('2011 outpatient costs'!J33*'2011 population'!J33+'2011 outpatient costs'!K33*'2011 population'!K33+'2011 outpatient costs'!L33*'2011 population'!L33+'2011 outpatient costs'!M33*'2011 population'!M33+'2011 outpatient costs'!N33*'2011 population'!N33)/SUM('2011 population'!J33:N33)/ave_outpatient_cost_2011</f>
        <v>0.45794451172191508</v>
      </c>
    </row>
    <row r="34" spans="2:15" x14ac:dyDescent="0.25">
      <c r="B34">
        <v>30</v>
      </c>
      <c r="D34" s="16">
        <f>IF(age_sex_only,$I34,'2011 outpatient costs'!D34/ave_outpatient_cost_2011)</f>
        <v>1.6388476212518917</v>
      </c>
      <c r="E34" s="16">
        <f>IF(age_sex_only,$I34,'2011 outpatient costs'!E34/ave_outpatient_cost_2011)</f>
        <v>1.4420682036980292</v>
      </c>
      <c r="F34" s="16">
        <f>IF(age_sex_only,$I34,'2011 outpatient costs'!F34/ave_outpatient_cost_2011)</f>
        <v>1.3959855875036453</v>
      </c>
      <c r="G34" s="16">
        <f>IF(age_sex_only,$I34,'2011 outpatient costs'!G34/ave_outpatient_cost_2011)</f>
        <v>1.3369282980275676</v>
      </c>
      <c r="H34" s="16">
        <f>IF(age_sex_only,$I34,'2011 outpatient costs'!H34/ave_outpatient_cost_2011)</f>
        <v>1.2838801675190068</v>
      </c>
      <c r="I34" s="108">
        <f>('2011 outpatient costs'!D34*'2011 population'!D34+'2011 outpatient costs'!E34*'2011 population'!E34+'2011 outpatient costs'!F34*'2011 population'!F34+'2011 outpatient costs'!G34*'2011 population'!G34+'2011 outpatient costs'!H34*'2011 population'!H34)/SUM('2011 population'!D34:H34)/ave_outpatient_cost_2011</f>
        <v>1.4408883761901157</v>
      </c>
      <c r="J34" s="16">
        <f>IF(age_sex_only,$O34,'2011 outpatient costs'!J34/ave_outpatient_cost_2011)</f>
        <v>0.56480154243531067</v>
      </c>
      <c r="K34" s="16">
        <f>IF(age_sex_only,$O34,'2011 outpatient costs'!K34/ave_outpatient_cost_2011)</f>
        <v>0.46246717372857948</v>
      </c>
      <c r="L34" s="16">
        <f>IF(age_sex_only,$O34,'2011 outpatient costs'!L34/ave_outpatient_cost_2011)</f>
        <v>0.44061634157255708</v>
      </c>
      <c r="M34" s="16">
        <f>IF(age_sex_only,$O34,'2011 outpatient costs'!M34/ave_outpatient_cost_2011)</f>
        <v>0.40122659114889092</v>
      </c>
      <c r="N34" s="16">
        <f>IF(age_sex_only,$O34,'2011 outpatient costs'!N34/ave_outpatient_cost_2011)</f>
        <v>0.38530813052543234</v>
      </c>
      <c r="O34" s="106">
        <f>('2011 outpatient costs'!J34*'2011 population'!J34+'2011 outpatient costs'!K34*'2011 population'!K34+'2011 outpatient costs'!L34*'2011 population'!L34+'2011 outpatient costs'!M34*'2011 population'!M34+'2011 outpatient costs'!N34*'2011 population'!N34)/SUM('2011 population'!J34:N34)/ave_outpatient_cost_2011</f>
        <v>0.46114740429747209</v>
      </c>
    </row>
    <row r="35" spans="2:15" x14ac:dyDescent="0.25">
      <c r="B35">
        <v>31</v>
      </c>
      <c r="D35" s="16">
        <f>IF(age_sex_only,$I35,'2011 outpatient costs'!D35/ave_outpatient_cost_2011)</f>
        <v>1.6594015123515757</v>
      </c>
      <c r="E35" s="16">
        <f>IF(age_sex_only,$I35,'2011 outpatient costs'!E35/ave_outpatient_cost_2011)</f>
        <v>1.5232266148012383</v>
      </c>
      <c r="F35" s="16">
        <f>IF(age_sex_only,$I35,'2011 outpatient costs'!F35/ave_outpatient_cost_2011)</f>
        <v>1.4811547566299883</v>
      </c>
      <c r="G35" s="16">
        <f>IF(age_sex_only,$I35,'2011 outpatient costs'!G35/ave_outpatient_cost_2011)</f>
        <v>1.427985998400858</v>
      </c>
      <c r="H35" s="16">
        <f>IF(age_sex_only,$I35,'2011 outpatient costs'!H35/ave_outpatient_cost_2011)</f>
        <v>1.4267813107224308</v>
      </c>
      <c r="I35" s="108">
        <f>('2011 outpatient costs'!D35*'2011 population'!D35+'2011 outpatient costs'!E35*'2011 population'!E35+'2011 outpatient costs'!F35*'2011 population'!F35+'2011 outpatient costs'!G35*'2011 population'!G35+'2011 outpatient costs'!H35*'2011 population'!H35)/SUM('2011 population'!D35:H35)/ave_outpatient_cost_2011</f>
        <v>1.5166954959710557</v>
      </c>
      <c r="J35" s="16">
        <f>IF(age_sex_only,$O35,'2011 outpatient costs'!J35/ave_outpatient_cost_2011)</f>
        <v>0.60881281498266238</v>
      </c>
      <c r="K35" s="16">
        <f>IF(age_sex_only,$O35,'2011 outpatient costs'!K35/ave_outpatient_cost_2011)</f>
        <v>0.50147298067093971</v>
      </c>
      <c r="L35" s="16">
        <f>IF(age_sex_only,$O35,'2011 outpatient costs'!L35/ave_outpatient_cost_2011)</f>
        <v>0.48217586969519682</v>
      </c>
      <c r="M35" s="16">
        <f>IF(age_sex_only,$O35,'2011 outpatient costs'!M35/ave_outpatient_cost_2011)</f>
        <v>0.42559219571997842</v>
      </c>
      <c r="N35" s="16">
        <f>IF(age_sex_only,$O35,'2011 outpatient costs'!N35/ave_outpatient_cost_2011)</f>
        <v>0.40493873765810684</v>
      </c>
      <c r="O35" s="106">
        <f>('2011 outpatient costs'!J35*'2011 population'!J35+'2011 outpatient costs'!K35*'2011 population'!K35+'2011 outpatient costs'!L35*'2011 population'!L35+'2011 outpatient costs'!M35*'2011 population'!M35+'2011 outpatient costs'!N35*'2011 population'!N35)/SUM('2011 population'!J35:N35)/ave_outpatient_cost_2011</f>
        <v>0.49565279109923732</v>
      </c>
    </row>
    <row r="36" spans="2:15" x14ac:dyDescent="0.25">
      <c r="B36">
        <v>32</v>
      </c>
      <c r="D36" s="16">
        <f>IF(age_sex_only,$I36,'2011 outpatient costs'!D36/ave_outpatient_cost_2011)</f>
        <v>1.7739831143905811</v>
      </c>
      <c r="E36" s="16">
        <f>IF(age_sex_only,$I36,'2011 outpatient costs'!E36/ave_outpatient_cost_2011)</f>
        <v>1.5671693106862634</v>
      </c>
      <c r="F36" s="16">
        <f>IF(age_sex_only,$I36,'2011 outpatient costs'!F36/ave_outpatient_cost_2011)</f>
        <v>1.5192194454762293</v>
      </c>
      <c r="G36" s="16">
        <f>IF(age_sex_only,$I36,'2011 outpatient costs'!G36/ave_outpatient_cost_2011)</f>
        <v>1.4814894544168173</v>
      </c>
      <c r="H36" s="16">
        <f>IF(age_sex_only,$I36,'2011 outpatient costs'!H36/ave_outpatient_cost_2011)</f>
        <v>1.4643449567289528</v>
      </c>
      <c r="I36" s="108">
        <f>('2011 outpatient costs'!D36*'2011 population'!D36+'2011 outpatient costs'!E36*'2011 population'!E36+'2011 outpatient costs'!F36*'2011 population'!F36+'2011 outpatient costs'!G36*'2011 population'!G36+'2011 outpatient costs'!H36*'2011 population'!H36)/SUM('2011 population'!D36:H36)/ave_outpatient_cost_2011</f>
        <v>1.5729389192386523</v>
      </c>
      <c r="J36" s="16">
        <f>IF(age_sex_only,$O36,'2011 outpatient costs'!J36/ave_outpatient_cost_2011)</f>
        <v>0.67026361495969855</v>
      </c>
      <c r="K36" s="16">
        <f>IF(age_sex_only,$O36,'2011 outpatient costs'!K36/ave_outpatient_cost_2011)</f>
        <v>0.53641354780007477</v>
      </c>
      <c r="L36" s="16">
        <f>IF(age_sex_only,$O36,'2011 outpatient costs'!L36/ave_outpatient_cost_2011)</f>
        <v>0.50110857313393364</v>
      </c>
      <c r="M36" s="16">
        <f>IF(age_sex_only,$O36,'2011 outpatient costs'!M36/ave_outpatient_cost_2011)</f>
        <v>0.44573936351316079</v>
      </c>
      <c r="N36" s="16">
        <f>IF(age_sex_only,$O36,'2011 outpatient costs'!N36/ave_outpatient_cost_2011)</f>
        <v>0.42568756679956871</v>
      </c>
      <c r="O36" s="106">
        <f>('2011 outpatient costs'!J36*'2011 population'!J36+'2011 outpatient costs'!K36*'2011 population'!K36+'2011 outpatient costs'!L36*'2011 population'!L36+'2011 outpatient costs'!M36*'2011 population'!M36+'2011 outpatient costs'!N36*'2011 population'!N36)/SUM('2011 population'!J36:N36)/ave_outpatient_cost_2011</f>
        <v>0.52675308162628531</v>
      </c>
    </row>
    <row r="37" spans="2:15" x14ac:dyDescent="0.25">
      <c r="B37">
        <v>33</v>
      </c>
      <c r="D37" s="16">
        <f>IF(age_sex_only,$I37,'2011 outpatient costs'!D37/ave_outpatient_cost_2011)</f>
        <v>1.7438311961427246</v>
      </c>
      <c r="E37" s="16">
        <f>IF(age_sex_only,$I37,'2011 outpatient costs'!E37/ave_outpatient_cost_2011)</f>
        <v>1.570609644251012</v>
      </c>
      <c r="F37" s="16">
        <f>IF(age_sex_only,$I37,'2011 outpatient costs'!F37/ave_outpatient_cost_2011)</f>
        <v>1.5011279382766454</v>
      </c>
      <c r="G37" s="16">
        <f>IF(age_sex_only,$I37,'2011 outpatient costs'!G37/ave_outpatient_cost_2011)</f>
        <v>1.4743482088279132</v>
      </c>
      <c r="H37" s="16">
        <f>IF(age_sex_only,$I37,'2011 outpatient costs'!H37/ave_outpatient_cost_2011)</f>
        <v>1.4413148661919171</v>
      </c>
      <c r="I37" s="108">
        <f>('2011 outpatient costs'!D37*'2011 population'!D37+'2011 outpatient costs'!E37*'2011 population'!E37+'2011 outpatient costs'!F37*'2011 population'!F37+'2011 outpatient costs'!G37*'2011 population'!G37+'2011 outpatient costs'!H37*'2011 population'!H37)/SUM('2011 population'!D37:H37)/ave_outpatient_cost_2011</f>
        <v>1.5556234797347281</v>
      </c>
      <c r="J37" s="16">
        <f>IF(age_sex_only,$O37,'2011 outpatient costs'!J37/ave_outpatient_cost_2011)</f>
        <v>0.6897680426201902</v>
      </c>
      <c r="K37" s="16">
        <f>IF(age_sex_only,$O37,'2011 outpatient costs'!K37/ave_outpatient_cost_2011)</f>
        <v>0.55933065309976826</v>
      </c>
      <c r="L37" s="16">
        <f>IF(age_sex_only,$O37,'2011 outpatient costs'!L37/ave_outpatient_cost_2011)</f>
        <v>0.52311963415584462</v>
      </c>
      <c r="M37" s="16">
        <f>IF(age_sex_only,$O37,'2011 outpatient costs'!M37/ave_outpatient_cost_2011)</f>
        <v>0.46832119449205456</v>
      </c>
      <c r="N37" s="16">
        <f>IF(age_sex_only,$O37,'2011 outpatient costs'!N37/ave_outpatient_cost_2011)</f>
        <v>0.42276097502096155</v>
      </c>
      <c r="O37" s="106">
        <f>('2011 outpatient costs'!J37*'2011 population'!J37+'2011 outpatient costs'!K37*'2011 population'!K37+'2011 outpatient costs'!L37*'2011 population'!L37+'2011 outpatient costs'!M37*'2011 population'!M37+'2011 outpatient costs'!N37*'2011 population'!N37)/SUM('2011 population'!J37:N37)/ave_outpatient_cost_2011</f>
        <v>0.54323139712085655</v>
      </c>
    </row>
    <row r="38" spans="2:15" x14ac:dyDescent="0.25">
      <c r="B38">
        <v>34</v>
      </c>
      <c r="D38" s="16">
        <f>IF(age_sex_only,$I38,'2011 outpatient costs'!D38/ave_outpatient_cost_2011)</f>
        <v>1.6525810242607726</v>
      </c>
      <c r="E38" s="16">
        <f>IF(age_sex_only,$I38,'2011 outpatient costs'!E38/ave_outpatient_cost_2011)</f>
        <v>1.5095244745230845</v>
      </c>
      <c r="F38" s="16">
        <f>IF(age_sex_only,$I38,'2011 outpatient costs'!F38/ave_outpatient_cost_2011)</f>
        <v>1.4182795477241408</v>
      </c>
      <c r="G38" s="16">
        <f>IF(age_sex_only,$I38,'2011 outpatient costs'!G38/ave_outpatient_cost_2011)</f>
        <v>1.355917266693341</v>
      </c>
      <c r="H38" s="16">
        <f>IF(age_sex_only,$I38,'2011 outpatient costs'!H38/ave_outpatient_cost_2011)</f>
        <v>1.3613158810384454</v>
      </c>
      <c r="I38" s="108">
        <f>('2011 outpatient costs'!D38*'2011 population'!D38+'2011 outpatient costs'!E38*'2011 population'!E38+'2011 outpatient costs'!F38*'2011 population'!F38+'2011 outpatient costs'!G38*'2011 population'!G38+'2011 outpatient costs'!H38*'2011 population'!H38)/SUM('2011 population'!D38:H38)/ave_outpatient_cost_2011</f>
        <v>1.4668339342368952</v>
      </c>
      <c r="J38" s="16">
        <f>IF(age_sex_only,$O38,'2011 outpatient costs'!J38/ave_outpatient_cost_2011)</f>
        <v>0.67186726467281299</v>
      </c>
      <c r="K38" s="16">
        <f>IF(age_sex_only,$O38,'2011 outpatient costs'!K38/ave_outpatient_cost_2011)</f>
        <v>0.55136506841462862</v>
      </c>
      <c r="L38" s="16">
        <f>IF(age_sex_only,$O38,'2011 outpatient costs'!L38/ave_outpatient_cost_2011)</f>
        <v>0.50095087030761032</v>
      </c>
      <c r="M38" s="16">
        <f>IF(age_sex_only,$O38,'2011 outpatient costs'!M38/ave_outpatient_cost_2011)</f>
        <v>0.44077345586985406</v>
      </c>
      <c r="N38" s="16">
        <f>IF(age_sex_only,$O38,'2011 outpatient costs'!N38/ave_outpatient_cost_2011)</f>
        <v>0.39778235481772029</v>
      </c>
      <c r="O38" s="106">
        <f>('2011 outpatient costs'!J38*'2011 population'!J38+'2011 outpatient costs'!K38*'2011 population'!K38+'2011 outpatient costs'!L38*'2011 population'!L38+'2011 outpatient costs'!M38*'2011 population'!M38+'2011 outpatient costs'!N38*'2011 population'!N38)/SUM('2011 population'!J38:N38)/ave_outpatient_cost_2011</f>
        <v>0.52207704079045547</v>
      </c>
    </row>
    <row r="39" spans="2:15" x14ac:dyDescent="0.25">
      <c r="B39">
        <v>35</v>
      </c>
      <c r="D39" s="16">
        <f>IF(age_sex_only,$I39,'2011 outpatient costs'!D39/ave_outpatient_cost_2011)</f>
        <v>1.5772510471577592</v>
      </c>
      <c r="E39" s="16">
        <f>IF(age_sex_only,$I39,'2011 outpatient costs'!E39/ave_outpatient_cost_2011)</f>
        <v>1.4487340215098519</v>
      </c>
      <c r="F39" s="16">
        <f>IF(age_sex_only,$I39,'2011 outpatient costs'!F39/ave_outpatient_cost_2011)</f>
        <v>1.3409404593124061</v>
      </c>
      <c r="G39" s="16">
        <f>IF(age_sex_only,$I39,'2011 outpatient costs'!G39/ave_outpatient_cost_2011)</f>
        <v>1.3132065639883841</v>
      </c>
      <c r="H39" s="16">
        <f>IF(age_sex_only,$I39,'2011 outpatient costs'!H39/ave_outpatient_cost_2011)</f>
        <v>1.2509043859115168</v>
      </c>
      <c r="I39" s="108">
        <f>('2011 outpatient costs'!D39*'2011 population'!D39+'2011 outpatient costs'!E39*'2011 population'!E39+'2011 outpatient costs'!F39*'2011 population'!F39+'2011 outpatient costs'!G39*'2011 population'!G39+'2011 outpatient costs'!H39*'2011 population'!H39)/SUM('2011 population'!D39:H39)/ave_outpatient_cost_2011</f>
        <v>1.3921117601831943</v>
      </c>
      <c r="J39" s="16">
        <f>IF(age_sex_only,$O39,'2011 outpatient costs'!J39/ave_outpatient_cost_2011)</f>
        <v>0.68184561722199721</v>
      </c>
      <c r="K39" s="16">
        <f>IF(age_sex_only,$O39,'2011 outpatient costs'!K39/ave_outpatient_cost_2011)</f>
        <v>0.54340513556668546</v>
      </c>
      <c r="L39" s="16">
        <f>IF(age_sex_only,$O39,'2011 outpatient costs'!L39/ave_outpatient_cost_2011)</f>
        <v>0.50433640595148543</v>
      </c>
      <c r="M39" s="16">
        <f>IF(age_sex_only,$O39,'2011 outpatient costs'!M39/ave_outpatient_cost_2011)</f>
        <v>0.44327450344403396</v>
      </c>
      <c r="N39" s="16">
        <f>IF(age_sex_only,$O39,'2011 outpatient costs'!N39/ave_outpatient_cost_2011)</f>
        <v>0.40222700921148841</v>
      </c>
      <c r="O39" s="106">
        <f>('2011 outpatient costs'!J39*'2011 population'!J39+'2011 outpatient costs'!K39*'2011 population'!K39+'2011 outpatient costs'!L39*'2011 population'!L39+'2011 outpatient costs'!M39*'2011 population'!M39+'2011 outpatient costs'!N39*'2011 population'!N39)/SUM('2011 population'!J39:N39)/ave_outpatient_cost_2011</f>
        <v>0.52255644220960984</v>
      </c>
    </row>
    <row r="40" spans="2:15" x14ac:dyDescent="0.25">
      <c r="B40">
        <v>36</v>
      </c>
      <c r="D40" s="16">
        <f>IF(age_sex_only,$I40,'2011 outpatient costs'!D40/ave_outpatient_cost_2011)</f>
        <v>1.5417474957585795</v>
      </c>
      <c r="E40" s="16">
        <f>IF(age_sex_only,$I40,'2011 outpatient costs'!E40/ave_outpatient_cost_2011)</f>
        <v>1.385066974455665</v>
      </c>
      <c r="F40" s="16">
        <f>IF(age_sex_only,$I40,'2011 outpatient costs'!F40/ave_outpatient_cost_2011)</f>
        <v>1.2721348905197452</v>
      </c>
      <c r="G40" s="16">
        <f>IF(age_sex_only,$I40,'2011 outpatient costs'!G40/ave_outpatient_cost_2011)</f>
        <v>1.210795332564554</v>
      </c>
      <c r="H40" s="16">
        <f>IF(age_sex_only,$I40,'2011 outpatient costs'!H40/ave_outpatient_cost_2011)</f>
        <v>1.1602047437698833</v>
      </c>
      <c r="I40" s="108">
        <f>('2011 outpatient costs'!D40*'2011 population'!D40+'2011 outpatient costs'!E40*'2011 population'!E40+'2011 outpatient costs'!F40*'2011 population'!F40+'2011 outpatient costs'!G40*'2011 population'!G40+'2011 outpatient costs'!H40*'2011 population'!H40)/SUM('2011 population'!D40:H40)/ave_outpatient_cost_2011</f>
        <v>1.3173779681291413</v>
      </c>
      <c r="J40" s="16">
        <f>IF(age_sex_only,$O40,'2011 outpatient costs'!J40/ave_outpatient_cost_2011)</f>
        <v>0.71384764441314486</v>
      </c>
      <c r="K40" s="16">
        <f>IF(age_sex_only,$O40,'2011 outpatient costs'!K40/ave_outpatient_cost_2011)</f>
        <v>0.56657133940405391</v>
      </c>
      <c r="L40" s="16">
        <f>IF(age_sex_only,$O40,'2011 outpatient costs'!L40/ave_outpatient_cost_2011)</f>
        <v>0.51050744318288144</v>
      </c>
      <c r="M40" s="16">
        <f>IF(age_sex_only,$O40,'2011 outpatient costs'!M40/ave_outpatient_cost_2011)</f>
        <v>0.43730361519569089</v>
      </c>
      <c r="N40" s="16">
        <f>IF(age_sex_only,$O40,'2011 outpatient costs'!N40/ave_outpatient_cost_2011)</f>
        <v>0.39630763730337809</v>
      </c>
      <c r="O40" s="106">
        <f>('2011 outpatient costs'!J40*'2011 population'!J40+'2011 outpatient costs'!K40*'2011 population'!K40+'2011 outpatient costs'!L40*'2011 population'!L40+'2011 outpatient costs'!M40*'2011 population'!M40+'2011 outpatient costs'!N40*'2011 population'!N40)/SUM('2011 population'!J40:N40)/ave_outpatient_cost_2011</f>
        <v>0.53113019791945393</v>
      </c>
    </row>
    <row r="41" spans="2:15" x14ac:dyDescent="0.25">
      <c r="B41">
        <v>37</v>
      </c>
      <c r="D41" s="16">
        <f>IF(age_sex_only,$I41,'2011 outpatient costs'!D41/ave_outpatient_cost_2011)</f>
        <v>1.4816396354671222</v>
      </c>
      <c r="E41" s="16">
        <f>IF(age_sex_only,$I41,'2011 outpatient costs'!E41/ave_outpatient_cost_2011)</f>
        <v>1.3395823107892104</v>
      </c>
      <c r="F41" s="16">
        <f>IF(age_sex_only,$I41,'2011 outpatient costs'!F41/ave_outpatient_cost_2011)</f>
        <v>1.214410978326488</v>
      </c>
      <c r="G41" s="16">
        <f>IF(age_sex_only,$I41,'2011 outpatient costs'!G41/ave_outpatient_cost_2011)</f>
        <v>1.1520081193261718</v>
      </c>
      <c r="H41" s="16">
        <f>IF(age_sex_only,$I41,'2011 outpatient costs'!H41/ave_outpatient_cost_2011)</f>
        <v>1.087367615122143</v>
      </c>
      <c r="I41" s="108">
        <f>('2011 outpatient costs'!D41*'2011 population'!D41+'2011 outpatient costs'!E41*'2011 population'!E41+'2011 outpatient costs'!F41*'2011 population'!F41+'2011 outpatient costs'!G41*'2011 population'!G41+'2011 outpatient costs'!H41*'2011 population'!H41)/SUM('2011 population'!D41:H41)/ave_outpatient_cost_2011</f>
        <v>1.255339538681514</v>
      </c>
      <c r="J41" s="16">
        <f>IF(age_sex_only,$O41,'2011 outpatient costs'!J41/ave_outpatient_cost_2011)</f>
        <v>0.77026621719221877</v>
      </c>
      <c r="K41" s="16">
        <f>IF(age_sex_only,$O41,'2011 outpatient costs'!K41/ave_outpatient_cost_2011)</f>
        <v>0.60526473923923862</v>
      </c>
      <c r="L41" s="16">
        <f>IF(age_sex_only,$O41,'2011 outpatient costs'!L41/ave_outpatient_cost_2011)</f>
        <v>0.51129276474865459</v>
      </c>
      <c r="M41" s="16">
        <f>IF(age_sex_only,$O41,'2011 outpatient costs'!M41/ave_outpatient_cost_2011)</f>
        <v>0.46810935957248467</v>
      </c>
      <c r="N41" s="16">
        <f>IF(age_sex_only,$O41,'2011 outpatient costs'!N41/ave_outpatient_cost_2011)</f>
        <v>0.41508903804136182</v>
      </c>
      <c r="O41" s="106">
        <f>('2011 outpatient costs'!J41*'2011 population'!J41+'2011 outpatient costs'!K41*'2011 population'!K41+'2011 outpatient costs'!L41*'2011 population'!L41+'2011 outpatient costs'!M41*'2011 population'!M41+'2011 outpatient costs'!N41*'2011 population'!N41)/SUM('2011 population'!J41:N41)/ave_outpatient_cost_2011</f>
        <v>0.55755639552080116</v>
      </c>
    </row>
    <row r="42" spans="2:15" x14ac:dyDescent="0.25">
      <c r="B42">
        <v>38</v>
      </c>
      <c r="D42" s="16">
        <f>IF(age_sex_only,$I42,'2011 outpatient costs'!D42/ave_outpatient_cost_2011)</f>
        <v>1.3915373188564286</v>
      </c>
      <c r="E42" s="16">
        <f>IF(age_sex_only,$I42,'2011 outpatient costs'!E42/ave_outpatient_cost_2011)</f>
        <v>1.2437554016765071</v>
      </c>
      <c r="F42" s="16">
        <f>IF(age_sex_only,$I42,'2011 outpatient costs'!F42/ave_outpatient_cost_2011)</f>
        <v>1.1324446281960212</v>
      </c>
      <c r="G42" s="16">
        <f>IF(age_sex_only,$I42,'2011 outpatient costs'!G42/ave_outpatient_cost_2011)</f>
        <v>1.0373789082195091</v>
      </c>
      <c r="H42" s="16">
        <f>IF(age_sex_only,$I42,'2011 outpatient costs'!H42/ave_outpatient_cost_2011)</f>
        <v>0.98828589037914005</v>
      </c>
      <c r="I42" s="108">
        <f>('2011 outpatient costs'!D42*'2011 population'!D42+'2011 outpatient costs'!E42*'2011 population'!E42+'2011 outpatient costs'!F42*'2011 population'!F42+'2011 outpatient costs'!G42*'2011 population'!G42+'2011 outpatient costs'!H42*'2011 population'!H42)/SUM('2011 population'!D42:H42)/ave_outpatient_cost_2011</f>
        <v>1.1567978819731861</v>
      </c>
      <c r="J42" s="16">
        <f>IF(age_sex_only,$O42,'2011 outpatient costs'!J42/ave_outpatient_cost_2011)</f>
        <v>0.77487317243710085</v>
      </c>
      <c r="K42" s="16">
        <f>IF(age_sex_only,$O42,'2011 outpatient costs'!K42/ave_outpatient_cost_2011)</f>
        <v>0.59969748712778193</v>
      </c>
      <c r="L42" s="16">
        <f>IF(age_sex_only,$O42,'2011 outpatient costs'!L42/ave_outpatient_cost_2011)</f>
        <v>0.53943335551383398</v>
      </c>
      <c r="M42" s="16">
        <f>IF(age_sex_only,$O42,'2011 outpatient costs'!M42/ave_outpatient_cost_2011)</f>
        <v>0.45488709724218146</v>
      </c>
      <c r="N42" s="16">
        <f>IF(age_sex_only,$O42,'2011 outpatient costs'!N42/ave_outpatient_cost_2011)</f>
        <v>0.40665342060867476</v>
      </c>
      <c r="O42" s="106">
        <f>('2011 outpatient costs'!J42*'2011 population'!J42+'2011 outpatient costs'!K42*'2011 population'!K42+'2011 outpatient costs'!L42*'2011 population'!L42+'2011 outpatient costs'!M42*'2011 population'!M42+'2011 outpatient costs'!N42*'2011 population'!N42)/SUM('2011 population'!J42:N42)/ave_outpatient_cost_2011</f>
        <v>0.55665597127692457</v>
      </c>
    </row>
    <row r="43" spans="2:15" x14ac:dyDescent="0.25">
      <c r="B43">
        <v>39</v>
      </c>
      <c r="D43" s="16">
        <f>IF(age_sex_only,$I43,'2011 outpatient costs'!D43/ave_outpatient_cost_2011)</f>
        <v>1.3077332133196151</v>
      </c>
      <c r="E43" s="16">
        <f>IF(age_sex_only,$I43,'2011 outpatient costs'!E43/ave_outpatient_cost_2011)</f>
        <v>1.1899110190228537</v>
      </c>
      <c r="F43" s="16">
        <f>IF(age_sex_only,$I43,'2011 outpatient costs'!F43/ave_outpatient_cost_2011)</f>
        <v>1.0339018481929094</v>
      </c>
      <c r="G43" s="16">
        <f>IF(age_sex_only,$I43,'2011 outpatient costs'!G43/ave_outpatient_cost_2011)</f>
        <v>0.97276198200016473</v>
      </c>
      <c r="H43" s="16">
        <f>IF(age_sex_only,$I43,'2011 outpatient costs'!H43/ave_outpatient_cost_2011)</f>
        <v>0.91516133280318546</v>
      </c>
      <c r="I43" s="108">
        <f>('2011 outpatient costs'!D43*'2011 population'!D43+'2011 outpatient costs'!E43*'2011 population'!E43+'2011 outpatient costs'!F43*'2011 population'!F43+'2011 outpatient costs'!G43*'2011 population'!G43+'2011 outpatient costs'!H43*'2011 population'!H43)/SUM('2011 population'!D43:H43)/ave_outpatient_cost_2011</f>
        <v>1.080804938977463</v>
      </c>
      <c r="J43" s="16">
        <f>IF(age_sex_only,$O43,'2011 outpatient costs'!J43/ave_outpatient_cost_2011)</f>
        <v>0.80666225650440682</v>
      </c>
      <c r="K43" s="16">
        <f>IF(age_sex_only,$O43,'2011 outpatient costs'!K43/ave_outpatient_cost_2011)</f>
        <v>0.63858613320580337</v>
      </c>
      <c r="L43" s="16">
        <f>IF(age_sex_only,$O43,'2011 outpatient costs'!L43/ave_outpatient_cost_2011)</f>
        <v>0.54417814255990238</v>
      </c>
      <c r="M43" s="16">
        <f>IF(age_sex_only,$O43,'2011 outpatient costs'!M43/ave_outpatient_cost_2011)</f>
        <v>0.47025031885784585</v>
      </c>
      <c r="N43" s="16">
        <f>IF(age_sex_only,$O43,'2011 outpatient costs'!N43/ave_outpatient_cost_2011)</f>
        <v>0.41969843105293064</v>
      </c>
      <c r="O43" s="106">
        <f>('2011 outpatient costs'!J43*'2011 population'!J43+'2011 outpatient costs'!K43*'2011 population'!K43+'2011 outpatient costs'!L43*'2011 population'!L43+'2011 outpatient costs'!M43*'2011 population'!M43+'2011 outpatient costs'!N43*'2011 population'!N43)/SUM('2011 population'!J43:N43)/ave_outpatient_cost_2011</f>
        <v>0.5747046611421559</v>
      </c>
    </row>
    <row r="44" spans="2:15" x14ac:dyDescent="0.25">
      <c r="B44">
        <v>40</v>
      </c>
      <c r="D44" s="16">
        <f>IF(age_sex_only,$I44,'2011 outpatient costs'!D44/ave_outpatient_cost_2011)</f>
        <v>1.2628202812522817</v>
      </c>
      <c r="E44" s="16">
        <f>IF(age_sex_only,$I44,'2011 outpatient costs'!E44/ave_outpatient_cost_2011)</f>
        <v>1.1624087041972897</v>
      </c>
      <c r="F44" s="16">
        <f>IF(age_sex_only,$I44,'2011 outpatient costs'!F44/ave_outpatient_cost_2011)</f>
        <v>1.0416740732013245</v>
      </c>
      <c r="G44" s="16">
        <f>IF(age_sex_only,$I44,'2011 outpatient costs'!G44/ave_outpatient_cost_2011)</f>
        <v>0.94611946453852858</v>
      </c>
      <c r="H44" s="16">
        <f>IF(age_sex_only,$I44,'2011 outpatient costs'!H44/ave_outpatient_cost_2011)</f>
        <v>0.85129038578755833</v>
      </c>
      <c r="I44" s="108">
        <f>('2011 outpatient costs'!D44*'2011 population'!D44+'2011 outpatient costs'!E44*'2011 population'!E44+'2011 outpatient costs'!F44*'2011 population'!F44+'2011 outpatient costs'!G44*'2011 population'!G44+'2011 outpatient costs'!H44*'2011 population'!H44)/SUM('2011 population'!D44:H44)/ave_outpatient_cost_2011</f>
        <v>1.0475448216570051</v>
      </c>
      <c r="J44" s="16">
        <f>IF(age_sex_only,$O44,'2011 outpatient costs'!J44/ave_outpatient_cost_2011)</f>
        <v>0.83120391307278529</v>
      </c>
      <c r="K44" s="16">
        <f>IF(age_sex_only,$O44,'2011 outpatient costs'!K44/ave_outpatient_cost_2011)</f>
        <v>0.65397406573241579</v>
      </c>
      <c r="L44" s="16">
        <f>IF(age_sex_only,$O44,'2011 outpatient costs'!L44/ave_outpatient_cost_2011)</f>
        <v>0.57668315263233549</v>
      </c>
      <c r="M44" s="16">
        <f>IF(age_sex_only,$O44,'2011 outpatient costs'!M44/ave_outpatient_cost_2011)</f>
        <v>0.49718381682966001</v>
      </c>
      <c r="N44" s="16">
        <f>IF(age_sex_only,$O44,'2011 outpatient costs'!N44/ave_outpatient_cost_2011)</f>
        <v>0.43246244822131352</v>
      </c>
      <c r="O44" s="106">
        <f>('2011 outpatient costs'!J44*'2011 population'!J44+'2011 outpatient costs'!K44*'2011 population'!K44+'2011 outpatient costs'!L44*'2011 population'!L44+'2011 outpatient costs'!M44*'2011 population'!M44+'2011 outpatient costs'!N44*'2011 population'!N44)/SUM('2011 population'!J44:N44)/ave_outpatient_cost_2011</f>
        <v>0.59703203729673282</v>
      </c>
    </row>
    <row r="45" spans="2:15" x14ac:dyDescent="0.25">
      <c r="B45">
        <v>41</v>
      </c>
      <c r="D45" s="16">
        <f>IF(age_sex_only,$I45,'2011 outpatient costs'!D45/ave_outpatient_cost_2011)</f>
        <v>1.3050371128669329</v>
      </c>
      <c r="E45" s="16">
        <f>IF(age_sex_only,$I45,'2011 outpatient costs'!E45/ave_outpatient_cost_2011)</f>
        <v>1.1561071425430056</v>
      </c>
      <c r="F45" s="16">
        <f>IF(age_sex_only,$I45,'2011 outpatient costs'!F45/ave_outpatient_cost_2011)</f>
        <v>1.0216582196913706</v>
      </c>
      <c r="G45" s="16">
        <f>IF(age_sex_only,$I45,'2011 outpatient costs'!G45/ave_outpatient_cost_2011)</f>
        <v>0.91756550662274894</v>
      </c>
      <c r="H45" s="16">
        <f>IF(age_sex_only,$I45,'2011 outpatient costs'!H45/ave_outpatient_cost_2011)</f>
        <v>0.84339049804846555</v>
      </c>
      <c r="I45" s="108">
        <f>('2011 outpatient costs'!D45*'2011 population'!D45+'2011 outpatient costs'!E45*'2011 population'!E45+'2011 outpatient costs'!F45*'2011 population'!F45+'2011 outpatient costs'!G45*'2011 population'!G45+'2011 outpatient costs'!H45*'2011 population'!H45)/SUM('2011 population'!D45:H45)/ave_outpatient_cost_2011</f>
        <v>1.0427209286493013</v>
      </c>
      <c r="J45" s="16">
        <f>IF(age_sex_only,$O45,'2011 outpatient costs'!J45/ave_outpatient_cost_2011)</f>
        <v>0.87331773373061905</v>
      </c>
      <c r="K45" s="16">
        <f>IF(age_sex_only,$O45,'2011 outpatient costs'!K45/ave_outpatient_cost_2011)</f>
        <v>0.7102798048632325</v>
      </c>
      <c r="L45" s="16">
        <f>IF(age_sex_only,$O45,'2011 outpatient costs'!L45/ave_outpatient_cost_2011)</f>
        <v>0.59309629938260622</v>
      </c>
      <c r="M45" s="16">
        <f>IF(age_sex_only,$O45,'2011 outpatient costs'!M45/ave_outpatient_cost_2011)</f>
        <v>0.53404591780323518</v>
      </c>
      <c r="N45" s="16">
        <f>IF(age_sex_only,$O45,'2011 outpatient costs'!N45/ave_outpatient_cost_2011)</f>
        <v>0.45672799810134185</v>
      </c>
      <c r="O45" s="106">
        <f>('2011 outpatient costs'!J45*'2011 population'!J45+'2011 outpatient costs'!K45*'2011 population'!K45+'2011 outpatient costs'!L45*'2011 population'!L45+'2011 outpatient costs'!M45*'2011 population'!M45+'2011 outpatient costs'!N45*'2011 population'!N45)/SUM('2011 population'!J45:N45)/ave_outpatient_cost_2011</f>
        <v>0.63173740874376583</v>
      </c>
    </row>
    <row r="46" spans="2:15" x14ac:dyDescent="0.25">
      <c r="B46">
        <v>42</v>
      </c>
      <c r="D46" s="16">
        <f>IF(age_sex_only,$I46,'2011 outpatient costs'!D46/ave_outpatient_cost_2011)</f>
        <v>1.2286690190354976</v>
      </c>
      <c r="E46" s="16">
        <f>IF(age_sex_only,$I46,'2011 outpatient costs'!E46/ave_outpatient_cost_2011)</f>
        <v>1.0720367042148391</v>
      </c>
      <c r="F46" s="16">
        <f>IF(age_sex_only,$I46,'2011 outpatient costs'!F46/ave_outpatient_cost_2011)</f>
        <v>0.93237607426333879</v>
      </c>
      <c r="G46" s="16">
        <f>IF(age_sex_only,$I46,'2011 outpatient costs'!G46/ave_outpatient_cost_2011)</f>
        <v>0.82929905167623452</v>
      </c>
      <c r="H46" s="16">
        <f>IF(age_sex_only,$I46,'2011 outpatient costs'!H46/ave_outpatient_cost_2011)</f>
        <v>0.76620895006206968</v>
      </c>
      <c r="I46" s="108">
        <f>('2011 outpatient costs'!D46*'2011 population'!D46+'2011 outpatient costs'!E46*'2011 population'!E46+'2011 outpatient costs'!F46*'2011 population'!F46+'2011 outpatient costs'!G46*'2011 population'!G46+'2011 outpatient costs'!H46*'2011 population'!H46)/SUM('2011 population'!D46:H46)/ave_outpatient_cost_2011</f>
        <v>0.95841922484916053</v>
      </c>
      <c r="J46" s="16">
        <f>IF(age_sex_only,$O46,'2011 outpatient costs'!J46/ave_outpatient_cost_2011)</f>
        <v>0.86209219378447388</v>
      </c>
      <c r="K46" s="16">
        <f>IF(age_sex_only,$O46,'2011 outpatient costs'!K46/ave_outpatient_cost_2011)</f>
        <v>0.6905083380061664</v>
      </c>
      <c r="L46" s="16">
        <f>IF(age_sex_only,$O46,'2011 outpatient costs'!L46/ave_outpatient_cost_2011)</f>
        <v>0.60313449341755843</v>
      </c>
      <c r="M46" s="16">
        <f>IF(age_sex_only,$O46,'2011 outpatient costs'!M46/ave_outpatient_cost_2011)</f>
        <v>0.50310325836965542</v>
      </c>
      <c r="N46" s="16">
        <f>IF(age_sex_only,$O46,'2011 outpatient costs'!N46/ave_outpatient_cost_2011)</f>
        <v>0.45020627813266462</v>
      </c>
      <c r="O46" s="106">
        <f>('2011 outpatient costs'!J46*'2011 population'!J46+'2011 outpatient costs'!K46*'2011 population'!K46+'2011 outpatient costs'!L46*'2011 population'!L46+'2011 outpatient costs'!M46*'2011 population'!M46+'2011 outpatient costs'!N46*'2011 population'!N46)/SUM('2011 population'!J46:N46)/ave_outpatient_cost_2011</f>
        <v>0.61810052301552088</v>
      </c>
    </row>
    <row r="47" spans="2:15" x14ac:dyDescent="0.25">
      <c r="B47">
        <v>43</v>
      </c>
      <c r="D47" s="16">
        <f>IF(age_sex_only,$I47,'2011 outpatient costs'!D47/ave_outpatient_cost_2011)</f>
        <v>1.2558192167365076</v>
      </c>
      <c r="E47" s="16">
        <f>IF(age_sex_only,$I47,'2011 outpatient costs'!E47/ave_outpatient_cost_2011)</f>
        <v>1.0895462279749093</v>
      </c>
      <c r="F47" s="16">
        <f>IF(age_sex_only,$I47,'2011 outpatient costs'!F47/ave_outpatient_cost_2011)</f>
        <v>0.93787921303660882</v>
      </c>
      <c r="G47" s="16">
        <f>IF(age_sex_only,$I47,'2011 outpatient costs'!G47/ave_outpatient_cost_2011)</f>
        <v>0.83335873120990756</v>
      </c>
      <c r="H47" s="16">
        <f>IF(age_sex_only,$I47,'2011 outpatient costs'!H47/ave_outpatient_cost_2011)</f>
        <v>0.75795011858580108</v>
      </c>
      <c r="I47" s="108">
        <f>('2011 outpatient costs'!D47*'2011 population'!D47+'2011 outpatient costs'!E47*'2011 population'!E47+'2011 outpatient costs'!F47*'2011 population'!F47+'2011 outpatient costs'!G47*'2011 population'!G47+'2011 outpatient costs'!H47*'2011 population'!H47)/SUM('2011 population'!D47:H47)/ave_outpatient_cost_2011</f>
        <v>0.9649676160058287</v>
      </c>
      <c r="J47" s="16">
        <f>IF(age_sex_only,$O47,'2011 outpatient costs'!J47/ave_outpatient_cost_2011)</f>
        <v>0.88861441805184138</v>
      </c>
      <c r="K47" s="16">
        <f>IF(age_sex_only,$O47,'2011 outpatient costs'!K47/ave_outpatient_cost_2011)</f>
        <v>0.71437326831215586</v>
      </c>
      <c r="L47" s="16">
        <f>IF(age_sex_only,$O47,'2011 outpatient costs'!L47/ave_outpatient_cost_2011)</f>
        <v>0.62349596120844941</v>
      </c>
      <c r="M47" s="16">
        <f>IF(age_sex_only,$O47,'2011 outpatient costs'!M47/ave_outpatient_cost_2011)</f>
        <v>0.52782650170059764</v>
      </c>
      <c r="N47" s="16">
        <f>IF(age_sex_only,$O47,'2011 outpatient costs'!N47/ave_outpatient_cost_2011)</f>
        <v>0.46177517713251615</v>
      </c>
      <c r="O47" s="106">
        <f>('2011 outpatient costs'!J47*'2011 population'!J47+'2011 outpatient costs'!K47*'2011 population'!K47+'2011 outpatient costs'!L47*'2011 population'!L47+'2011 outpatient costs'!M47*'2011 population'!M47+'2011 outpatient costs'!N47*'2011 population'!N47)/SUM('2011 population'!J47:N47)/ave_outpatient_cost_2011</f>
        <v>0.63836639290966601</v>
      </c>
    </row>
    <row r="48" spans="2:15" x14ac:dyDescent="0.25">
      <c r="B48">
        <v>44</v>
      </c>
      <c r="D48" s="16">
        <f>IF(age_sex_only,$I48,'2011 outpatient costs'!D48/ave_outpatient_cost_2011)</f>
        <v>1.2085637040611483</v>
      </c>
      <c r="E48" s="16">
        <f>IF(age_sex_only,$I48,'2011 outpatient costs'!E48/ave_outpatient_cost_2011)</f>
        <v>1.0432072995801898</v>
      </c>
      <c r="F48" s="16">
        <f>IF(age_sex_only,$I48,'2011 outpatient costs'!F48/ave_outpatient_cost_2011)</f>
        <v>0.90740534532863293</v>
      </c>
      <c r="G48" s="16">
        <f>IF(age_sex_only,$I48,'2011 outpatient costs'!G48/ave_outpatient_cost_2011)</f>
        <v>0.80138479023219067</v>
      </c>
      <c r="H48" s="16">
        <f>IF(age_sex_only,$I48,'2011 outpatient costs'!H48/ave_outpatient_cost_2011)</f>
        <v>0.71993596830051676</v>
      </c>
      <c r="I48" s="108">
        <f>('2011 outpatient costs'!D48*'2011 population'!D48+'2011 outpatient costs'!E48*'2011 population'!E48+'2011 outpatient costs'!F48*'2011 population'!F48+'2011 outpatient costs'!G48*'2011 population'!G48+'2011 outpatient costs'!H48*'2011 population'!H48)/SUM('2011 population'!D48:H48)/ave_outpatient_cost_2011</f>
        <v>0.92491418924572089</v>
      </c>
      <c r="J48" s="16">
        <f>IF(age_sex_only,$O48,'2011 outpatient costs'!J48/ave_outpatient_cost_2011)</f>
        <v>0.91809923468333976</v>
      </c>
      <c r="K48" s="16">
        <f>IF(age_sex_only,$O48,'2011 outpatient costs'!K48/ave_outpatient_cost_2011)</f>
        <v>0.71139683237282691</v>
      </c>
      <c r="L48" s="16">
        <f>IF(age_sex_only,$O48,'2011 outpatient costs'!L48/ave_outpatient_cost_2011)</f>
        <v>0.61625158964402726</v>
      </c>
      <c r="M48" s="16">
        <f>IF(age_sex_only,$O48,'2011 outpatient costs'!M48/ave_outpatient_cost_2011)</f>
        <v>0.53006878838770577</v>
      </c>
      <c r="N48" s="16">
        <f>IF(age_sex_only,$O48,'2011 outpatient costs'!N48/ave_outpatient_cost_2011)</f>
        <v>0.46962324324936172</v>
      </c>
      <c r="O48" s="106">
        <f>('2011 outpatient costs'!J48*'2011 population'!J48+'2011 outpatient costs'!K48*'2011 population'!K48+'2011 outpatient costs'!L48*'2011 population'!L48+'2011 outpatient costs'!M48*'2011 population'!M48+'2011 outpatient costs'!N48*'2011 population'!N48)/SUM('2011 population'!J48:N48)/ave_outpatient_cost_2011</f>
        <v>0.64219316884087441</v>
      </c>
    </row>
    <row r="49" spans="2:15" x14ac:dyDescent="0.25">
      <c r="B49">
        <v>45</v>
      </c>
      <c r="D49" s="16">
        <f>IF(age_sex_only,$I49,'2011 outpatient costs'!D49/ave_outpatient_cost_2011)</f>
        <v>1.2369070744173711</v>
      </c>
      <c r="E49" s="16">
        <f>IF(age_sex_only,$I49,'2011 outpatient costs'!E49/ave_outpatient_cost_2011)</f>
        <v>1.08049339160464</v>
      </c>
      <c r="F49" s="16">
        <f>IF(age_sex_only,$I49,'2011 outpatient costs'!F49/ave_outpatient_cost_2011)</f>
        <v>0.9326641826044566</v>
      </c>
      <c r="G49" s="16">
        <f>IF(age_sex_only,$I49,'2011 outpatient costs'!G49/ave_outpatient_cost_2011)</f>
        <v>0.81053972994517931</v>
      </c>
      <c r="H49" s="16">
        <f>IF(age_sex_only,$I49,'2011 outpatient costs'!H49/ave_outpatient_cost_2011)</f>
        <v>0.71343262030497245</v>
      </c>
      <c r="I49" s="108">
        <f>('2011 outpatient costs'!D49*'2011 population'!D49+'2011 outpatient costs'!E49*'2011 population'!E49+'2011 outpatient costs'!F49*'2011 population'!F49+'2011 outpatient costs'!G49*'2011 population'!G49+'2011 outpatient costs'!H49*'2011 population'!H49)/SUM('2011 population'!D49:H49)/ave_outpatient_cost_2011</f>
        <v>0.93991418975072705</v>
      </c>
      <c r="J49" s="16">
        <f>IF(age_sex_only,$O49,'2011 outpatient costs'!J49/ave_outpatient_cost_2011)</f>
        <v>0.94183983407545546</v>
      </c>
      <c r="K49" s="16">
        <f>IF(age_sex_only,$O49,'2011 outpatient costs'!K49/ave_outpatient_cost_2011)</f>
        <v>0.76814702509693489</v>
      </c>
      <c r="L49" s="16">
        <f>IF(age_sex_only,$O49,'2011 outpatient costs'!L49/ave_outpatient_cost_2011)</f>
        <v>0.64528530128044526</v>
      </c>
      <c r="M49" s="16">
        <f>IF(age_sex_only,$O49,'2011 outpatient costs'!M49/ave_outpatient_cost_2011)</f>
        <v>0.56086927879739978</v>
      </c>
      <c r="N49" s="16">
        <f>IF(age_sex_only,$O49,'2011 outpatient costs'!N49/ave_outpatient_cost_2011)</f>
        <v>0.48470423135781221</v>
      </c>
      <c r="O49" s="106">
        <f>('2011 outpatient costs'!J49*'2011 population'!J49+'2011 outpatient costs'!K49*'2011 population'!K49+'2011 outpatient costs'!L49*'2011 population'!L49+'2011 outpatient costs'!M49*'2011 population'!M49+'2011 outpatient costs'!N49*'2011 population'!N49)/SUM('2011 population'!J49:N49)/ave_outpatient_cost_2011</f>
        <v>0.67159854190131785</v>
      </c>
    </row>
    <row r="50" spans="2:15" x14ac:dyDescent="0.25">
      <c r="B50">
        <v>46</v>
      </c>
      <c r="D50" s="16">
        <f>IF(age_sex_only,$I50,'2011 outpatient costs'!D50/ave_outpatient_cost_2011)</f>
        <v>1.2602295559993384</v>
      </c>
      <c r="E50" s="16">
        <f>IF(age_sex_only,$I50,'2011 outpatient costs'!E50/ave_outpatient_cost_2011)</f>
        <v>1.118570071219176</v>
      </c>
      <c r="F50" s="16">
        <f>IF(age_sex_only,$I50,'2011 outpatient costs'!F50/ave_outpatient_cost_2011)</f>
        <v>0.95581185151613846</v>
      </c>
      <c r="G50" s="16">
        <f>IF(age_sex_only,$I50,'2011 outpatient costs'!G50/ave_outpatient_cost_2011)</f>
        <v>0.85081826876299416</v>
      </c>
      <c r="H50" s="16">
        <f>IF(age_sex_only,$I50,'2011 outpatient costs'!H50/ave_outpatient_cost_2011)</f>
        <v>0.74283696963563728</v>
      </c>
      <c r="I50" s="108">
        <f>('2011 outpatient costs'!D50*'2011 population'!D50+'2011 outpatient costs'!E50*'2011 population'!E50+'2011 outpatient costs'!F50*'2011 population'!F50+'2011 outpatient costs'!G50*'2011 population'!G50+'2011 outpatient costs'!H50*'2011 population'!H50)/SUM('2011 population'!D50:H50)/ave_outpatient_cost_2011</f>
        <v>0.97034815493463378</v>
      </c>
      <c r="J50" s="16">
        <f>IF(age_sex_only,$O50,'2011 outpatient costs'!J50/ave_outpatient_cost_2011)</f>
        <v>0.97110038661748166</v>
      </c>
      <c r="K50" s="16">
        <f>IF(age_sex_only,$O50,'2011 outpatient costs'!K50/ave_outpatient_cost_2011)</f>
        <v>0.79165902894543383</v>
      </c>
      <c r="L50" s="16">
        <f>IF(age_sex_only,$O50,'2011 outpatient costs'!L50/ave_outpatient_cost_2011)</f>
        <v>0.6675369931599221</v>
      </c>
      <c r="M50" s="16">
        <f>IF(age_sex_only,$O50,'2011 outpatient costs'!M50/ave_outpatient_cost_2011)</f>
        <v>0.57137390316416636</v>
      </c>
      <c r="N50" s="16">
        <f>IF(age_sex_only,$O50,'2011 outpatient costs'!N50/ave_outpatient_cost_2011)</f>
        <v>0.5057706807127228</v>
      </c>
      <c r="O50" s="106">
        <f>('2011 outpatient costs'!J50*'2011 population'!J50+'2011 outpatient costs'!K50*'2011 population'!K50+'2011 outpatient costs'!L50*'2011 population'!L50+'2011 outpatient costs'!M50*'2011 population'!M50+'2011 outpatient costs'!N50*'2011 population'!N50)/SUM('2011 population'!J50:N50)/ave_outpatient_cost_2011</f>
        <v>0.69051287510810699</v>
      </c>
    </row>
    <row r="51" spans="2:15" x14ac:dyDescent="0.25">
      <c r="B51">
        <v>47</v>
      </c>
      <c r="D51" s="16">
        <f>IF(age_sex_only,$I51,'2011 outpatient costs'!D51/ave_outpatient_cost_2011)</f>
        <v>1.3355565341419273</v>
      </c>
      <c r="E51" s="16">
        <f>IF(age_sex_only,$I51,'2011 outpatient costs'!E51/ave_outpatient_cost_2011)</f>
        <v>1.15667885881099</v>
      </c>
      <c r="F51" s="16">
        <f>IF(age_sex_only,$I51,'2011 outpatient costs'!F51/ave_outpatient_cost_2011)</f>
        <v>1.0056794754786891</v>
      </c>
      <c r="G51" s="16">
        <f>IF(age_sex_only,$I51,'2011 outpatient costs'!G51/ave_outpatient_cost_2011)</f>
        <v>0.86990390597984157</v>
      </c>
      <c r="H51" s="16">
        <f>IF(age_sex_only,$I51,'2011 outpatient costs'!H51/ave_outpatient_cost_2011)</f>
        <v>0.77343608888718074</v>
      </c>
      <c r="I51" s="108">
        <f>('2011 outpatient costs'!D51*'2011 population'!D51+'2011 outpatient costs'!E51*'2011 population'!E51+'2011 outpatient costs'!F51*'2011 population'!F51+'2011 outpatient costs'!G51*'2011 population'!G51+'2011 outpatient costs'!H51*'2011 population'!H51)/SUM('2011 population'!D51:H51)/ave_outpatient_cost_2011</f>
        <v>1.0094645517742358</v>
      </c>
      <c r="J51" s="16">
        <f>IF(age_sex_only,$O51,'2011 outpatient costs'!J51/ave_outpatient_cost_2011)</f>
        <v>1.0132257063463648</v>
      </c>
      <c r="K51" s="16">
        <f>IF(age_sex_only,$O51,'2011 outpatient costs'!K51/ave_outpatient_cost_2011)</f>
        <v>0.82481947094143127</v>
      </c>
      <c r="L51" s="16">
        <f>IF(age_sex_only,$O51,'2011 outpatient costs'!L51/ave_outpatient_cost_2011)</f>
        <v>0.69846644369756361</v>
      </c>
      <c r="M51" s="16">
        <f>IF(age_sex_only,$O51,'2011 outpatient costs'!M51/ave_outpatient_cost_2011)</f>
        <v>0.60928285304939467</v>
      </c>
      <c r="N51" s="16">
        <f>IF(age_sex_only,$O51,'2011 outpatient costs'!N51/ave_outpatient_cost_2011)</f>
        <v>0.53281099453360881</v>
      </c>
      <c r="O51" s="106">
        <f>('2011 outpatient costs'!J51*'2011 population'!J51+'2011 outpatient costs'!K51*'2011 population'!K51+'2011 outpatient costs'!L51*'2011 population'!L51+'2011 outpatient costs'!M51*'2011 population'!M51+'2011 outpatient costs'!N51*'2011 population'!N51)/SUM('2011 population'!J51:N51)/ave_outpatient_cost_2011</f>
        <v>0.72375848934827514</v>
      </c>
    </row>
    <row r="52" spans="2:15" x14ac:dyDescent="0.25">
      <c r="B52">
        <v>48</v>
      </c>
      <c r="D52" s="16">
        <f>IF(age_sex_only,$I52,'2011 outpatient costs'!D52/ave_outpatient_cost_2011)</f>
        <v>1.3398365867171589</v>
      </c>
      <c r="E52" s="16">
        <f>IF(age_sex_only,$I52,'2011 outpatient costs'!E52/ave_outpatient_cost_2011)</f>
        <v>1.1758455163711334</v>
      </c>
      <c r="F52" s="16">
        <f>IF(age_sex_only,$I52,'2011 outpatient costs'!F52/ave_outpatient_cost_2011)</f>
        <v>1.0193344862634679</v>
      </c>
      <c r="G52" s="16">
        <f>IF(age_sex_only,$I52,'2011 outpatient costs'!G52/ave_outpatient_cost_2011)</f>
        <v>0.88697621492399659</v>
      </c>
      <c r="H52" s="16">
        <f>IF(age_sex_only,$I52,'2011 outpatient costs'!H52/ave_outpatient_cost_2011)</f>
        <v>0.7939052809875865</v>
      </c>
      <c r="I52" s="108">
        <f>('2011 outpatient costs'!D52*'2011 population'!D52+'2011 outpatient costs'!E52*'2011 population'!E52+'2011 outpatient costs'!F52*'2011 population'!F52+'2011 outpatient costs'!G52*'2011 population'!G52+'2011 outpatient costs'!H52*'2011 population'!H52)/SUM('2011 population'!D52:H52)/ave_outpatient_cost_2011</f>
        <v>1.0252178649048649</v>
      </c>
      <c r="J52" s="16">
        <f>IF(age_sex_only,$O52,'2011 outpatient costs'!J52/ave_outpatient_cost_2011)</f>
        <v>1.0361478872188552</v>
      </c>
      <c r="K52" s="16">
        <f>IF(age_sex_only,$O52,'2011 outpatient costs'!K52/ave_outpatient_cost_2011)</f>
        <v>0.86536312686625971</v>
      </c>
      <c r="L52" s="16">
        <f>IF(age_sex_only,$O52,'2011 outpatient costs'!L52/ave_outpatient_cost_2011)</f>
        <v>0.71678070868473409</v>
      </c>
      <c r="M52" s="16">
        <f>IF(age_sex_only,$O52,'2011 outpatient costs'!M52/ave_outpatient_cost_2011)</f>
        <v>0.63469640676423833</v>
      </c>
      <c r="N52" s="16">
        <f>IF(age_sex_only,$O52,'2011 outpatient costs'!N52/ave_outpatient_cost_2011)</f>
        <v>0.54632069392619309</v>
      </c>
      <c r="O52" s="106">
        <f>('2011 outpatient costs'!J52*'2011 population'!J52+'2011 outpatient costs'!K52*'2011 population'!K52+'2011 outpatient costs'!L52*'2011 population'!L52+'2011 outpatient costs'!M52*'2011 population'!M52+'2011 outpatient costs'!N52*'2011 population'!N52)/SUM('2011 population'!J52:N52)/ave_outpatient_cost_2011</f>
        <v>0.74678417788794871</v>
      </c>
    </row>
    <row r="53" spans="2:15" x14ac:dyDescent="0.25">
      <c r="B53">
        <v>49</v>
      </c>
      <c r="D53" s="16">
        <f>IF(age_sex_only,$I53,'2011 outpatient costs'!D53/ave_outpatient_cost_2011)</f>
        <v>1.3549311078257784</v>
      </c>
      <c r="E53" s="16">
        <f>IF(age_sex_only,$I53,'2011 outpatient costs'!E53/ave_outpatient_cost_2011)</f>
        <v>1.2239584798987777</v>
      </c>
      <c r="F53" s="16">
        <f>IF(age_sex_only,$I53,'2011 outpatient costs'!F53/ave_outpatient_cost_2011)</f>
        <v>1.0190065125566694</v>
      </c>
      <c r="G53" s="16">
        <f>IF(age_sex_only,$I53,'2011 outpatient costs'!G53/ave_outpatient_cost_2011)</f>
        <v>0.93276658512095278</v>
      </c>
      <c r="H53" s="16">
        <f>IF(age_sex_only,$I53,'2011 outpatient costs'!H53/ave_outpatient_cost_2011)</f>
        <v>0.82742718368632029</v>
      </c>
      <c r="I53" s="108">
        <f>('2011 outpatient costs'!D53*'2011 population'!D53+'2011 outpatient costs'!E53*'2011 population'!E53+'2011 outpatient costs'!F53*'2011 population'!F53+'2011 outpatient costs'!G53*'2011 population'!G53+'2011 outpatient costs'!H53*'2011 population'!H53)/SUM('2011 population'!D53:H53)/ave_outpatient_cost_2011</f>
        <v>1.0545717826927954</v>
      </c>
      <c r="J53" s="16">
        <f>IF(age_sex_only,$O53,'2011 outpatient costs'!J53/ave_outpatient_cost_2011)</f>
        <v>1.1022195803538464</v>
      </c>
      <c r="K53" s="16">
        <f>IF(age_sex_only,$O53,'2011 outpatient costs'!K53/ave_outpatient_cost_2011)</f>
        <v>0.91117356038344044</v>
      </c>
      <c r="L53" s="16">
        <f>IF(age_sex_only,$O53,'2011 outpatient costs'!L53/ave_outpatient_cost_2011)</f>
        <v>0.74716227219682341</v>
      </c>
      <c r="M53" s="16">
        <f>IF(age_sex_only,$O53,'2011 outpatient costs'!M53/ave_outpatient_cost_2011)</f>
        <v>0.65166673319931556</v>
      </c>
      <c r="N53" s="16">
        <f>IF(age_sex_only,$O53,'2011 outpatient costs'!N53/ave_outpatient_cost_2011)</f>
        <v>0.57601197313952746</v>
      </c>
      <c r="O53" s="106">
        <f>('2011 outpatient costs'!J53*'2011 population'!J53+'2011 outpatient costs'!K53*'2011 population'!K53+'2011 outpatient costs'!L53*'2011 population'!L53+'2011 outpatient costs'!M53*'2011 population'!M53+'2011 outpatient costs'!N53*'2011 population'!N53)/SUM('2011 population'!J53:N53)/ave_outpatient_cost_2011</f>
        <v>0.78208960990980803</v>
      </c>
    </row>
    <row r="54" spans="2:15" x14ac:dyDescent="0.25">
      <c r="B54">
        <v>50</v>
      </c>
      <c r="D54" s="16">
        <f>IF(age_sex_only,$I54,'2011 outpatient costs'!D54/ave_outpatient_cost_2011)</f>
        <v>1.4092369476313662</v>
      </c>
      <c r="E54" s="16">
        <f>IF(age_sex_only,$I54,'2011 outpatient costs'!E54/ave_outpatient_cost_2011)</f>
        <v>1.2224857954298931</v>
      </c>
      <c r="F54" s="16">
        <f>IF(age_sex_only,$I54,'2011 outpatient costs'!F54/ave_outpatient_cost_2011)</f>
        <v>1.065488192949148</v>
      </c>
      <c r="G54" s="16">
        <f>IF(age_sex_only,$I54,'2011 outpatient costs'!G54/ave_outpatient_cost_2011)</f>
        <v>0.94906302417330157</v>
      </c>
      <c r="H54" s="16">
        <f>IF(age_sex_only,$I54,'2011 outpatient costs'!H54/ave_outpatient_cost_2011)</f>
        <v>0.84701474598037729</v>
      </c>
      <c r="I54" s="108">
        <f>('2011 outpatient costs'!D54*'2011 population'!D54+'2011 outpatient costs'!E54*'2011 population'!E54+'2011 outpatient costs'!F54*'2011 population'!F54+'2011 outpatient costs'!G54*'2011 population'!G54+'2011 outpatient costs'!H54*'2011 population'!H54)/SUM('2011 population'!D54:H54)/ave_outpatient_cost_2011</f>
        <v>1.0814387311492064</v>
      </c>
      <c r="J54" s="16">
        <f>IF(age_sex_only,$O54,'2011 outpatient costs'!J54/ave_outpatient_cost_2011)</f>
        <v>1.121717022153919</v>
      </c>
      <c r="K54" s="16">
        <f>IF(age_sex_only,$O54,'2011 outpatient costs'!K54/ave_outpatient_cost_2011)</f>
        <v>0.93080980837201732</v>
      </c>
      <c r="L54" s="16">
        <f>IF(age_sex_only,$O54,'2011 outpatient costs'!L54/ave_outpatient_cost_2011)</f>
        <v>0.78547511159614303</v>
      </c>
      <c r="M54" s="16">
        <f>IF(age_sex_only,$O54,'2011 outpatient costs'!M54/ave_outpatient_cost_2011)</f>
        <v>0.68341514605434206</v>
      </c>
      <c r="N54" s="16">
        <f>IF(age_sex_only,$O54,'2011 outpatient costs'!N54/ave_outpatient_cost_2011)</f>
        <v>0.605197091232897</v>
      </c>
      <c r="O54" s="106">
        <f>('2011 outpatient costs'!J54*'2011 population'!J54+'2011 outpatient costs'!K54*'2011 population'!K54+'2011 outpatient costs'!L54*'2011 population'!L54+'2011 outpatient costs'!M54*'2011 population'!M54+'2011 outpatient costs'!N54*'2011 population'!N54)/SUM('2011 population'!J54:N54)/ave_outpatient_cost_2011</f>
        <v>0.81073181835526964</v>
      </c>
    </row>
    <row r="55" spans="2:15" x14ac:dyDescent="0.25">
      <c r="B55">
        <v>51</v>
      </c>
      <c r="D55" s="16">
        <f>IF(age_sex_only,$I55,'2011 outpatient costs'!D55/ave_outpatient_cost_2011)</f>
        <v>1.4538217243438001</v>
      </c>
      <c r="E55" s="16">
        <f>IF(age_sex_only,$I55,'2011 outpatient costs'!E55/ave_outpatient_cost_2011)</f>
        <v>1.2703648523789379</v>
      </c>
      <c r="F55" s="16">
        <f>IF(age_sex_only,$I55,'2011 outpatient costs'!F55/ave_outpatient_cost_2011)</f>
        <v>1.1016707080851822</v>
      </c>
      <c r="G55" s="16">
        <f>IF(age_sex_only,$I55,'2011 outpatient costs'!G55/ave_outpatient_cost_2011)</f>
        <v>0.99274659864358683</v>
      </c>
      <c r="H55" s="16">
        <f>IF(age_sex_only,$I55,'2011 outpatient costs'!H55/ave_outpatient_cost_2011)</f>
        <v>0.90698763570245045</v>
      </c>
      <c r="I55" s="108">
        <f>('2011 outpatient costs'!D55*'2011 population'!D55+'2011 outpatient costs'!E55*'2011 population'!E55+'2011 outpatient costs'!F55*'2011 population'!F55+'2011 outpatient costs'!G55*'2011 population'!G55+'2011 outpatient costs'!H55*'2011 population'!H55)/SUM('2011 population'!D55:H55)/ave_outpatient_cost_2011</f>
        <v>1.1284659165954156</v>
      </c>
      <c r="J55" s="16">
        <f>IF(age_sex_only,$O55,'2011 outpatient costs'!J55/ave_outpatient_cost_2011)</f>
        <v>1.1657399535727146</v>
      </c>
      <c r="K55" s="16">
        <f>IF(age_sex_only,$O55,'2011 outpatient costs'!K55/ave_outpatient_cost_2011)</f>
        <v>0.98813549837634285</v>
      </c>
      <c r="L55" s="16">
        <f>IF(age_sex_only,$O55,'2011 outpatient costs'!L55/ave_outpatient_cost_2011)</f>
        <v>0.82031983473143311</v>
      </c>
      <c r="M55" s="16">
        <f>IF(age_sex_only,$O55,'2011 outpatient costs'!M55/ave_outpatient_cost_2011)</f>
        <v>0.72196444571407647</v>
      </c>
      <c r="N55" s="16">
        <f>IF(age_sex_only,$O55,'2011 outpatient costs'!N55/ave_outpatient_cost_2011)</f>
        <v>0.62509642862029391</v>
      </c>
      <c r="O55" s="106">
        <f>('2011 outpatient costs'!J55*'2011 population'!J55+'2011 outpatient costs'!K55*'2011 population'!K55+'2011 outpatient costs'!L55*'2011 population'!L55+'2011 outpatient costs'!M55*'2011 population'!M55+'2011 outpatient costs'!N55*'2011 population'!N55)/SUM('2011 population'!J55:N55)/ave_outpatient_cost_2011</f>
        <v>0.84828805946892449</v>
      </c>
    </row>
    <row r="56" spans="2:15" x14ac:dyDescent="0.25">
      <c r="B56">
        <v>52</v>
      </c>
      <c r="D56" s="16">
        <f>IF(age_sex_only,$I56,'2011 outpatient costs'!D56/ave_outpatient_cost_2011)</f>
        <v>1.4597422743097679</v>
      </c>
      <c r="E56" s="16">
        <f>IF(age_sex_only,$I56,'2011 outpatient costs'!E56/ave_outpatient_cost_2011)</f>
        <v>1.2747580589586571</v>
      </c>
      <c r="F56" s="16">
        <f>IF(age_sex_only,$I56,'2011 outpatient costs'!F56/ave_outpatient_cost_2011)</f>
        <v>1.105821426087866</v>
      </c>
      <c r="G56" s="16">
        <f>IF(age_sex_only,$I56,'2011 outpatient costs'!G56/ave_outpatient_cost_2011)</f>
        <v>0.97917494637317026</v>
      </c>
      <c r="H56" s="16">
        <f>IF(age_sex_only,$I56,'2011 outpatient costs'!H56/ave_outpatient_cost_2011)</f>
        <v>0.89207806815081814</v>
      </c>
      <c r="I56" s="108">
        <f>('2011 outpatient costs'!D56*'2011 population'!D56+'2011 outpatient costs'!E56*'2011 population'!E56+'2011 outpatient costs'!F56*'2011 population'!F56+'2011 outpatient costs'!G56*'2011 population'!G56+'2011 outpatient costs'!H56*'2011 population'!H56)/SUM('2011 population'!D56:H56)/ave_outpatient_cost_2011</f>
        <v>1.1236470895260804</v>
      </c>
      <c r="J56" s="16">
        <f>IF(age_sex_only,$O56,'2011 outpatient costs'!J56/ave_outpatient_cost_2011)</f>
        <v>1.1861141028166131</v>
      </c>
      <c r="K56" s="16">
        <f>IF(age_sex_only,$O56,'2011 outpatient costs'!K56/ave_outpatient_cost_2011)</f>
        <v>0.98281745434325551</v>
      </c>
      <c r="L56" s="16">
        <f>IF(age_sex_only,$O56,'2011 outpatient costs'!L56/ave_outpatient_cost_2011)</f>
        <v>0.83753265947054334</v>
      </c>
      <c r="M56" s="16">
        <f>IF(age_sex_only,$O56,'2011 outpatient costs'!M56/ave_outpatient_cost_2011)</f>
        <v>0.7227560480301769</v>
      </c>
      <c r="N56" s="16">
        <f>IF(age_sex_only,$O56,'2011 outpatient costs'!N56/ave_outpatient_cost_2011)</f>
        <v>0.63585609861888293</v>
      </c>
      <c r="O56" s="106">
        <f>('2011 outpatient costs'!J56*'2011 population'!J56+'2011 outpatient costs'!K56*'2011 population'!K56+'2011 outpatient costs'!L56*'2011 population'!L56+'2011 outpatient costs'!M56*'2011 population'!M56+'2011 outpatient costs'!N56*'2011 population'!N56)/SUM('2011 population'!J56:N56)/ave_outpatient_cost_2011</f>
        <v>0.85588647089685133</v>
      </c>
    </row>
    <row r="57" spans="2:15" x14ac:dyDescent="0.25">
      <c r="B57">
        <v>53</v>
      </c>
      <c r="D57" s="16">
        <f>IF(age_sex_only,$I57,'2011 outpatient costs'!D57/ave_outpatient_cost_2011)</f>
        <v>1.4685557501301938</v>
      </c>
      <c r="E57" s="16">
        <f>IF(age_sex_only,$I57,'2011 outpatient costs'!E57/ave_outpatient_cost_2011)</f>
        <v>1.3164765860513761</v>
      </c>
      <c r="F57" s="16">
        <f>IF(age_sex_only,$I57,'2011 outpatient costs'!F57/ave_outpatient_cost_2011)</f>
        <v>1.1265984729001204</v>
      </c>
      <c r="G57" s="16">
        <f>IF(age_sex_only,$I57,'2011 outpatient costs'!G57/ave_outpatient_cost_2011)</f>
        <v>0.99927202283463779</v>
      </c>
      <c r="H57" s="16">
        <f>IF(age_sex_only,$I57,'2011 outpatient costs'!H57/ave_outpatient_cost_2011)</f>
        <v>0.91901478234939704</v>
      </c>
      <c r="I57" s="108">
        <f>('2011 outpatient costs'!D57*'2011 population'!D57+'2011 outpatient costs'!E57*'2011 population'!E57+'2011 outpatient costs'!F57*'2011 population'!F57+'2011 outpatient costs'!G57*'2011 population'!G57+'2011 outpatient costs'!H57*'2011 population'!H57)/SUM('2011 population'!D57:H57)/ave_outpatient_cost_2011</f>
        <v>1.1462079902415663</v>
      </c>
      <c r="J57" s="16">
        <f>IF(age_sex_only,$O57,'2011 outpatient costs'!J57/ave_outpatient_cost_2011)</f>
        <v>1.2247125437284661</v>
      </c>
      <c r="K57" s="16">
        <f>IF(age_sex_only,$O57,'2011 outpatient costs'!K57/ave_outpatient_cost_2011)</f>
        <v>1.0162744570778779</v>
      </c>
      <c r="L57" s="16">
        <f>IF(age_sex_only,$O57,'2011 outpatient costs'!L57/ave_outpatient_cost_2011)</f>
        <v>0.84671803651620259</v>
      </c>
      <c r="M57" s="16">
        <f>IF(age_sex_only,$O57,'2011 outpatient costs'!M57/ave_outpatient_cost_2011)</f>
        <v>0.73442965419818973</v>
      </c>
      <c r="N57" s="16">
        <f>IF(age_sex_only,$O57,'2011 outpatient costs'!N57/ave_outpatient_cost_2011)</f>
        <v>0.65876293173234979</v>
      </c>
      <c r="O57" s="106">
        <f>('2011 outpatient costs'!J57*'2011 population'!J57+'2011 outpatient costs'!K57*'2011 population'!K57+'2011 outpatient costs'!L57*'2011 population'!L57+'2011 outpatient costs'!M57*'2011 population'!M57+'2011 outpatient costs'!N57*'2011 population'!N57)/SUM('2011 population'!J57:N57)/ave_outpatient_cost_2011</f>
        <v>0.87736766056749993</v>
      </c>
    </row>
    <row r="58" spans="2:15" x14ac:dyDescent="0.25">
      <c r="B58">
        <v>54</v>
      </c>
      <c r="D58" s="16">
        <f>IF(age_sex_only,$I58,'2011 outpatient costs'!D58/ave_outpatient_cost_2011)</f>
        <v>1.4905068433626725</v>
      </c>
      <c r="E58" s="16">
        <f>IF(age_sex_only,$I58,'2011 outpatient costs'!E58/ave_outpatient_cost_2011)</f>
        <v>1.3117943057361945</v>
      </c>
      <c r="F58" s="16">
        <f>IF(age_sex_only,$I58,'2011 outpatient costs'!F58/ave_outpatient_cost_2011)</f>
        <v>1.1498263862132636</v>
      </c>
      <c r="G58" s="16">
        <f>IF(age_sex_only,$I58,'2011 outpatient costs'!G58/ave_outpatient_cost_2011)</f>
        <v>1.0443057137133793</v>
      </c>
      <c r="H58" s="16">
        <f>IF(age_sex_only,$I58,'2011 outpatient costs'!H58/ave_outpatient_cost_2011)</f>
        <v>0.95732000137805495</v>
      </c>
      <c r="I58" s="108">
        <f>('2011 outpatient costs'!D58*'2011 population'!D58+'2011 outpatient costs'!E58*'2011 population'!E58+'2011 outpatient costs'!F58*'2011 population'!F58+'2011 outpatient costs'!G58*'2011 population'!G58+'2011 outpatient costs'!H58*'2011 population'!H58)/SUM('2011 population'!D58:H58)/ave_outpatient_cost_2011</f>
        <v>1.1722762046165343</v>
      </c>
      <c r="J58" s="16">
        <f>IF(age_sex_only,$O58,'2011 outpatient costs'!J58/ave_outpatient_cost_2011)</f>
        <v>1.2742055082005614</v>
      </c>
      <c r="K58" s="16">
        <f>IF(age_sex_only,$O58,'2011 outpatient costs'!K58/ave_outpatient_cost_2011)</f>
        <v>1.0572936870001401</v>
      </c>
      <c r="L58" s="16">
        <f>IF(age_sex_only,$O58,'2011 outpatient costs'!L58/ave_outpatient_cost_2011)</f>
        <v>0.8882032171642642</v>
      </c>
      <c r="M58" s="16">
        <f>IF(age_sex_only,$O58,'2011 outpatient costs'!M58/ave_outpatient_cost_2011)</f>
        <v>0.78442679317667074</v>
      </c>
      <c r="N58" s="16">
        <f>IF(age_sex_only,$O58,'2011 outpatient costs'!N58/ave_outpatient_cost_2011)</f>
        <v>0.70955426142392664</v>
      </c>
      <c r="O58" s="106">
        <f>('2011 outpatient costs'!J58*'2011 population'!J58+'2011 outpatient costs'!K58*'2011 population'!K58+'2011 outpatient costs'!L58*'2011 population'!L58+'2011 outpatient costs'!M58*'2011 population'!M58+'2011 outpatient costs'!N58*'2011 population'!N58)/SUM('2011 population'!J58:N58)/ave_outpatient_cost_2011</f>
        <v>0.92272625557250931</v>
      </c>
    </row>
    <row r="59" spans="2:15" x14ac:dyDescent="0.25">
      <c r="B59">
        <v>55</v>
      </c>
      <c r="D59" s="16">
        <f>IF(age_sex_only,$I59,'2011 outpatient costs'!D59/ave_outpatient_cost_2011)</f>
        <v>1.5621217417233624</v>
      </c>
      <c r="E59" s="16">
        <f>IF(age_sex_only,$I59,'2011 outpatient costs'!E59/ave_outpatient_cost_2011)</f>
        <v>1.3620799986761238</v>
      </c>
      <c r="F59" s="16">
        <f>IF(age_sex_only,$I59,'2011 outpatient costs'!F59/ave_outpatient_cost_2011)</f>
        <v>1.1688327071313811</v>
      </c>
      <c r="G59" s="16">
        <f>IF(age_sex_only,$I59,'2011 outpatient costs'!G59/ave_outpatient_cost_2011)</f>
        <v>1.0652629024167373</v>
      </c>
      <c r="H59" s="16">
        <f>IF(age_sex_only,$I59,'2011 outpatient costs'!H59/ave_outpatient_cost_2011)</f>
        <v>0.96188402987662003</v>
      </c>
      <c r="I59" s="108">
        <f>('2011 outpatient costs'!D59*'2011 population'!D59+'2011 outpatient costs'!E59*'2011 population'!E59+'2011 outpatient costs'!F59*'2011 population'!F59+'2011 outpatient costs'!G59*'2011 population'!G59+'2011 outpatient costs'!H59*'2011 population'!H59)/SUM('2011 population'!D59:H59)/ave_outpatient_cost_2011</f>
        <v>1.2019633210662464</v>
      </c>
      <c r="J59" s="16">
        <f>IF(age_sex_only,$O59,'2011 outpatient costs'!J59/ave_outpatient_cost_2011)</f>
        <v>1.3040822967416945</v>
      </c>
      <c r="K59" s="16">
        <f>IF(age_sex_only,$O59,'2011 outpatient costs'!K59/ave_outpatient_cost_2011)</f>
        <v>1.1258676441168871</v>
      </c>
      <c r="L59" s="16">
        <f>IF(age_sex_only,$O59,'2011 outpatient costs'!L59/ave_outpatient_cost_2011)</f>
        <v>0.93845071243134648</v>
      </c>
      <c r="M59" s="16">
        <f>IF(age_sex_only,$O59,'2011 outpatient costs'!M59/ave_outpatient_cost_2011)</f>
        <v>0.82527754351612159</v>
      </c>
      <c r="N59" s="16">
        <f>IF(age_sex_only,$O59,'2011 outpatient costs'!N59/ave_outpatient_cost_2011)</f>
        <v>0.75511382030021823</v>
      </c>
      <c r="O59" s="106">
        <f>('2011 outpatient costs'!J59*'2011 population'!J59+'2011 outpatient costs'!K59*'2011 population'!K59+'2011 outpatient costs'!L59*'2011 population'!L59+'2011 outpatient costs'!M59*'2011 population'!M59+'2011 outpatient costs'!N59*'2011 population'!N59)/SUM('2011 population'!J59:N59)/ave_outpatient_cost_2011</f>
        <v>0.97017680661517647</v>
      </c>
    </row>
    <row r="60" spans="2:15" x14ac:dyDescent="0.25">
      <c r="B60">
        <v>56</v>
      </c>
      <c r="D60" s="16">
        <f>IF(age_sex_only,$I60,'2011 outpatient costs'!D60/ave_outpatient_cost_2011)</f>
        <v>1.5664103334124357</v>
      </c>
      <c r="E60" s="16">
        <f>IF(age_sex_only,$I60,'2011 outpatient costs'!E60/ave_outpatient_cost_2011)</f>
        <v>1.3820952652107665</v>
      </c>
      <c r="F60" s="16">
        <f>IF(age_sex_only,$I60,'2011 outpatient costs'!F60/ave_outpatient_cost_2011)</f>
        <v>1.1662251395547472</v>
      </c>
      <c r="G60" s="16">
        <f>IF(age_sex_only,$I60,'2011 outpatient costs'!G60/ave_outpatient_cost_2011)</f>
        <v>1.0587347729992134</v>
      </c>
      <c r="H60" s="16">
        <f>IF(age_sex_only,$I60,'2011 outpatient costs'!H60/ave_outpatient_cost_2011)</f>
        <v>0.97201628241001581</v>
      </c>
      <c r="I60" s="108">
        <f>('2011 outpatient costs'!D60*'2011 population'!D60+'2011 outpatient costs'!E60*'2011 population'!E60+'2011 outpatient costs'!F60*'2011 population'!F60+'2011 outpatient costs'!G60*'2011 population'!G60+'2011 outpatient costs'!H60*'2011 population'!H60)/SUM('2011 population'!D60:H60)/ave_outpatient_cost_2011</f>
        <v>1.2041616460515352</v>
      </c>
      <c r="J60" s="16">
        <f>IF(age_sex_only,$O60,'2011 outpatient costs'!J60/ave_outpatient_cost_2011)</f>
        <v>1.3733475131924215</v>
      </c>
      <c r="K60" s="16">
        <f>IF(age_sex_only,$O60,'2011 outpatient costs'!K60/ave_outpatient_cost_2011)</f>
        <v>1.1574560011409583</v>
      </c>
      <c r="L60" s="16">
        <f>IF(age_sex_only,$O60,'2011 outpatient costs'!L60/ave_outpatient_cost_2011)</f>
        <v>0.98718357078674657</v>
      </c>
      <c r="M60" s="16">
        <f>IF(age_sex_only,$O60,'2011 outpatient costs'!M60/ave_outpatient_cost_2011)</f>
        <v>0.8532808616942249</v>
      </c>
      <c r="N60" s="16">
        <f>IF(age_sex_only,$O60,'2011 outpatient costs'!N60/ave_outpatient_cost_2011)</f>
        <v>0.76398656325255843</v>
      </c>
      <c r="O60" s="106">
        <f>('2011 outpatient costs'!J60*'2011 population'!J60+'2011 outpatient costs'!K60*'2011 population'!K60+'2011 outpatient costs'!L60*'2011 population'!L60+'2011 outpatient costs'!M60*'2011 population'!M60+'2011 outpatient costs'!N60*'2011 population'!N60)/SUM('2011 population'!J60:N60)/ave_outpatient_cost_2011</f>
        <v>1.0040705065482829</v>
      </c>
    </row>
    <row r="61" spans="2:15" x14ac:dyDescent="0.25">
      <c r="B61">
        <v>57</v>
      </c>
      <c r="D61" s="16">
        <f>IF(age_sex_only,$I61,'2011 outpatient costs'!D61/ave_outpatient_cost_2011)</f>
        <v>1.5410148855952757</v>
      </c>
      <c r="E61" s="16">
        <f>IF(age_sex_only,$I61,'2011 outpatient costs'!E61/ave_outpatient_cost_2011)</f>
        <v>1.3310280832729708</v>
      </c>
      <c r="F61" s="16">
        <f>IF(age_sex_only,$I61,'2011 outpatient costs'!F61/ave_outpatient_cost_2011)</f>
        <v>1.1787171762207407</v>
      </c>
      <c r="G61" s="16">
        <f>IF(age_sex_only,$I61,'2011 outpatient costs'!G61/ave_outpatient_cost_2011)</f>
        <v>1.0651522264913089</v>
      </c>
      <c r="H61" s="16">
        <f>IF(age_sex_only,$I61,'2011 outpatient costs'!H61/ave_outpatient_cost_2011)</f>
        <v>0.97540927327956084</v>
      </c>
      <c r="I61" s="108">
        <f>('2011 outpatient costs'!D61*'2011 population'!D61+'2011 outpatient costs'!E61*'2011 population'!E61+'2011 outpatient costs'!F61*'2011 population'!F61+'2011 outpatient costs'!G61*'2011 population'!G61+'2011 outpatient costs'!H61*'2011 population'!H61)/SUM('2011 population'!D61:H61)/ave_outpatient_cost_2011</f>
        <v>1.1944862899551187</v>
      </c>
      <c r="J61" s="16">
        <f>IF(age_sex_only,$O61,'2011 outpatient costs'!J61/ave_outpatient_cost_2011)</f>
        <v>1.3778932167754856</v>
      </c>
      <c r="K61" s="16">
        <f>IF(age_sex_only,$O61,'2011 outpatient costs'!K61/ave_outpatient_cost_2011)</f>
        <v>1.1920223969763828</v>
      </c>
      <c r="L61" s="16">
        <f>IF(age_sex_only,$O61,'2011 outpatient costs'!L61/ave_outpatient_cost_2011)</f>
        <v>0.98563919569268688</v>
      </c>
      <c r="M61" s="16">
        <f>IF(age_sex_only,$O61,'2011 outpatient costs'!M61/ave_outpatient_cost_2011)</f>
        <v>0.87323147425903902</v>
      </c>
      <c r="N61" s="16">
        <f>IF(age_sex_only,$O61,'2011 outpatient costs'!N61/ave_outpatient_cost_2011)</f>
        <v>0.78284729167090361</v>
      </c>
      <c r="O61" s="106">
        <f>('2011 outpatient costs'!J61*'2011 population'!J61+'2011 outpatient costs'!K61*'2011 population'!K61+'2011 outpatient costs'!L61*'2011 population'!L61+'2011 outpatient costs'!M61*'2011 population'!M61+'2011 outpatient costs'!N61*'2011 population'!N61)/SUM('2011 population'!J61:N61)/ave_outpatient_cost_2011</f>
        <v>1.0180028412584694</v>
      </c>
    </row>
    <row r="62" spans="2:15" x14ac:dyDescent="0.25">
      <c r="B62">
        <v>58</v>
      </c>
      <c r="D62" s="16">
        <f>IF(age_sex_only,$I62,'2011 outpatient costs'!D62/ave_outpatient_cost_2011)</f>
        <v>1.6094364553151002</v>
      </c>
      <c r="E62" s="16">
        <f>IF(age_sex_only,$I62,'2011 outpatient costs'!E62/ave_outpatient_cost_2011)</f>
        <v>1.4076590281332586</v>
      </c>
      <c r="F62" s="16">
        <f>IF(age_sex_only,$I62,'2011 outpatient costs'!F62/ave_outpatient_cost_2011)</f>
        <v>1.2196518265148337</v>
      </c>
      <c r="G62" s="16">
        <f>IF(age_sex_only,$I62,'2011 outpatient costs'!G62/ave_outpatient_cost_2011)</f>
        <v>1.1168475734663874</v>
      </c>
      <c r="H62" s="16">
        <f>IF(age_sex_only,$I62,'2011 outpatient costs'!H62/ave_outpatient_cost_2011)</f>
        <v>1.0177834679459348</v>
      </c>
      <c r="I62" s="108">
        <f>('2011 outpatient costs'!D62*'2011 population'!D62+'2011 outpatient costs'!E62*'2011 population'!E62+'2011 outpatient costs'!F62*'2011 population'!F62+'2011 outpatient costs'!G62*'2011 population'!G62+'2011 outpatient costs'!H62*'2011 population'!H62)/SUM('2011 population'!D62:H62)/ave_outpatient_cost_2011</f>
        <v>1.2470288037969743</v>
      </c>
      <c r="J62" s="16">
        <f>IF(age_sex_only,$O62,'2011 outpatient costs'!J62/ave_outpatient_cost_2011)</f>
        <v>1.4667332265525839</v>
      </c>
      <c r="K62" s="16">
        <f>IF(age_sex_only,$O62,'2011 outpatient costs'!K62/ave_outpatient_cost_2011)</f>
        <v>1.2567309914398017</v>
      </c>
      <c r="L62" s="16">
        <f>IF(age_sex_only,$O62,'2011 outpatient costs'!L62/ave_outpatient_cost_2011)</f>
        <v>1.0637097873502943</v>
      </c>
      <c r="M62" s="16">
        <f>IF(age_sex_only,$O62,'2011 outpatient costs'!M62/ave_outpatient_cost_2011)</f>
        <v>0.93655459132274166</v>
      </c>
      <c r="N62" s="16">
        <f>IF(age_sex_only,$O62,'2011 outpatient costs'!N62/ave_outpatient_cost_2011)</f>
        <v>0.85472871169281106</v>
      </c>
      <c r="O62" s="106">
        <f>('2011 outpatient costs'!J62*'2011 population'!J62+'2011 outpatient costs'!K62*'2011 population'!K62+'2011 outpatient costs'!L62*'2011 population'!L62+'2011 outpatient costs'!M62*'2011 population'!M62+'2011 outpatient costs'!N62*'2011 population'!N62)/SUM('2011 population'!J62:N62)/ave_outpatient_cost_2011</f>
        <v>1.0900168866714497</v>
      </c>
    </row>
    <row r="63" spans="2:15" x14ac:dyDescent="0.25">
      <c r="B63">
        <v>59</v>
      </c>
      <c r="D63" s="16">
        <f>IF(age_sex_only,$I63,'2011 outpatient costs'!D63/ave_outpatient_cost_2011)</f>
        <v>1.6209575998730141</v>
      </c>
      <c r="E63" s="16">
        <f>IF(age_sex_only,$I63,'2011 outpatient costs'!E63/ave_outpatient_cost_2011)</f>
        <v>1.4232267612463319</v>
      </c>
      <c r="F63" s="16">
        <f>IF(age_sex_only,$I63,'2011 outpatient costs'!F63/ave_outpatient_cost_2011)</f>
        <v>1.2252799803445091</v>
      </c>
      <c r="G63" s="16">
        <f>IF(age_sex_only,$I63,'2011 outpatient costs'!G63/ave_outpatient_cost_2011)</f>
        <v>1.124686523604731</v>
      </c>
      <c r="H63" s="16">
        <f>IF(age_sex_only,$I63,'2011 outpatient costs'!H63/ave_outpatient_cost_2011)</f>
        <v>1.0321315775009956</v>
      </c>
      <c r="I63" s="108">
        <f>('2011 outpatient costs'!D63*'2011 population'!D63+'2011 outpatient costs'!E63*'2011 population'!E63+'2011 outpatient costs'!F63*'2011 population'!F63+'2011 outpatient costs'!G63*'2011 population'!G63+'2011 outpatient costs'!H63*'2011 population'!H63)/SUM('2011 population'!D63:H63)/ave_outpatient_cost_2011</f>
        <v>1.2561813407940936</v>
      </c>
      <c r="J63" s="16">
        <f>IF(age_sex_only,$O63,'2011 outpatient costs'!J63/ave_outpatient_cost_2011)</f>
        <v>1.5108186993636414</v>
      </c>
      <c r="K63" s="16">
        <f>IF(age_sex_only,$O63,'2011 outpatient costs'!K63/ave_outpatient_cost_2011)</f>
        <v>1.2942580773117927</v>
      </c>
      <c r="L63" s="16">
        <f>IF(age_sex_only,$O63,'2011 outpatient costs'!L63/ave_outpatient_cost_2011)</f>
        <v>1.1041226137813596</v>
      </c>
      <c r="M63" s="16">
        <f>IF(age_sex_only,$O63,'2011 outpatient costs'!M63/ave_outpatient_cost_2011)</f>
        <v>0.99101116373875686</v>
      </c>
      <c r="N63" s="16">
        <f>IF(age_sex_only,$O63,'2011 outpatient costs'!N63/ave_outpatient_cost_2011)</f>
        <v>0.87924339782966543</v>
      </c>
      <c r="O63" s="106">
        <f>('2011 outpatient costs'!J63*'2011 population'!J63+'2011 outpatient costs'!K63*'2011 population'!K63+'2011 outpatient costs'!L63*'2011 population'!L63+'2011 outpatient costs'!M63*'2011 population'!M63+'2011 outpatient costs'!N63*'2011 population'!N63)/SUM('2011 population'!J63:N63)/ave_outpatient_cost_2011</f>
        <v>1.1288991866306157</v>
      </c>
    </row>
    <row r="64" spans="2:15" x14ac:dyDescent="0.25">
      <c r="B64">
        <v>60</v>
      </c>
      <c r="D64" s="16">
        <f>IF(age_sex_only,$I64,'2011 outpatient costs'!D64/ave_outpatient_cost_2011)</f>
        <v>1.5909155014132439</v>
      </c>
      <c r="E64" s="16">
        <f>IF(age_sex_only,$I64,'2011 outpatient costs'!E64/ave_outpatient_cost_2011)</f>
        <v>1.4107352032792031</v>
      </c>
      <c r="F64" s="16">
        <f>IF(age_sex_only,$I64,'2011 outpatient costs'!F64/ave_outpatient_cost_2011)</f>
        <v>1.2366747244678693</v>
      </c>
      <c r="G64" s="16">
        <f>IF(age_sex_only,$I64,'2011 outpatient costs'!G64/ave_outpatient_cost_2011)</f>
        <v>1.1306296979860566</v>
      </c>
      <c r="H64" s="16">
        <f>IF(age_sex_only,$I64,'2011 outpatient costs'!H64/ave_outpatient_cost_2011)</f>
        <v>1.0459777392022807</v>
      </c>
      <c r="I64" s="108">
        <f>('2011 outpatient costs'!D64*'2011 population'!D64+'2011 outpatient costs'!E64*'2011 population'!E64+'2011 outpatient costs'!F64*'2011 population'!F64+'2011 outpatient costs'!G64*'2011 population'!G64+'2011 outpatient costs'!H64*'2011 population'!H64)/SUM('2011 population'!D64:H64)/ave_outpatient_cost_2011</f>
        <v>1.254391147201491</v>
      </c>
      <c r="J64" s="16">
        <f>IF(age_sex_only,$O64,'2011 outpatient costs'!J64/ave_outpatient_cost_2011)</f>
        <v>1.527352011416137</v>
      </c>
      <c r="K64" s="16">
        <f>IF(age_sex_only,$O64,'2011 outpatient costs'!K64/ave_outpatient_cost_2011)</f>
        <v>1.29647432432544</v>
      </c>
      <c r="L64" s="16">
        <f>IF(age_sex_only,$O64,'2011 outpatient costs'!L64/ave_outpatient_cost_2011)</f>
        <v>1.1146629232155878</v>
      </c>
      <c r="M64" s="16">
        <f>IF(age_sex_only,$O64,'2011 outpatient costs'!M64/ave_outpatient_cost_2011)</f>
        <v>1.0207969147969227</v>
      </c>
      <c r="N64" s="16">
        <f>IF(age_sex_only,$O64,'2011 outpatient costs'!N64/ave_outpatient_cost_2011)</f>
        <v>0.92754355178907932</v>
      </c>
      <c r="O64" s="106">
        <f>('2011 outpatient costs'!J64*'2011 population'!J64+'2011 outpatient costs'!K64*'2011 population'!K64+'2011 outpatient costs'!L64*'2011 population'!L64+'2011 outpatient costs'!M64*'2011 population'!M64+'2011 outpatient costs'!N64*'2011 population'!N64)/SUM('2011 population'!J64:N64)/ave_outpatient_cost_2011</f>
        <v>1.149580720082455</v>
      </c>
    </row>
    <row r="65" spans="2:15" x14ac:dyDescent="0.25">
      <c r="B65">
        <v>61</v>
      </c>
      <c r="D65" s="16">
        <f>IF(age_sex_only,$I65,'2011 outpatient costs'!D65/ave_outpatient_cost_2011)</f>
        <v>1.5973049533953474</v>
      </c>
      <c r="E65" s="16">
        <f>IF(age_sex_only,$I65,'2011 outpatient costs'!E65/ave_outpatient_cost_2011)</f>
        <v>1.3911626074932923</v>
      </c>
      <c r="F65" s="16">
        <f>IF(age_sex_only,$I65,'2011 outpatient costs'!F65/ave_outpatient_cost_2011)</f>
        <v>1.2377894214643197</v>
      </c>
      <c r="G65" s="16">
        <f>IF(age_sex_only,$I65,'2011 outpatient costs'!G65/ave_outpatient_cost_2011)</f>
        <v>1.1285891396297512</v>
      </c>
      <c r="H65" s="16">
        <f>IF(age_sex_only,$I65,'2011 outpatient costs'!H65/ave_outpatient_cost_2011)</f>
        <v>1.0217321076201396</v>
      </c>
      <c r="I65" s="108">
        <f>('2011 outpatient costs'!D65*'2011 population'!D65+'2011 outpatient costs'!E65*'2011 population'!E65+'2011 outpatient costs'!F65*'2011 population'!F65+'2011 outpatient costs'!G65*'2011 population'!G65+'2011 outpatient costs'!H65*'2011 population'!H65)/SUM('2011 population'!D65:H65)/ave_outpatient_cost_2011</f>
        <v>1.2445597704204352</v>
      </c>
      <c r="J65" s="16">
        <f>IF(age_sex_only,$O65,'2011 outpatient costs'!J65/ave_outpatient_cost_2011)</f>
        <v>1.5253871035355515</v>
      </c>
      <c r="K65" s="16">
        <f>IF(age_sex_only,$O65,'2011 outpatient costs'!K65/ave_outpatient_cost_2011)</f>
        <v>1.3412540758439584</v>
      </c>
      <c r="L65" s="16">
        <f>IF(age_sex_only,$O65,'2011 outpatient costs'!L65/ave_outpatient_cost_2011)</f>
        <v>1.1449571689243698</v>
      </c>
      <c r="M65" s="16">
        <f>IF(age_sex_only,$O65,'2011 outpatient costs'!M65/ave_outpatient_cost_2011)</f>
        <v>1.0346560710790136</v>
      </c>
      <c r="N65" s="16">
        <f>IF(age_sex_only,$O65,'2011 outpatient costs'!N65/ave_outpatient_cost_2011)</f>
        <v>0.95824255196521069</v>
      </c>
      <c r="O65" s="106">
        <f>('2011 outpatient costs'!J65*'2011 population'!J65+'2011 outpatient costs'!K65*'2011 population'!K65+'2011 outpatient costs'!L65*'2011 population'!L65+'2011 outpatient costs'!M65*'2011 population'!M65+'2011 outpatient costs'!N65*'2011 population'!N65)/SUM('2011 population'!J65:N65)/ave_outpatient_cost_2011</f>
        <v>1.1721010820766242</v>
      </c>
    </row>
    <row r="66" spans="2:15" x14ac:dyDescent="0.25">
      <c r="B66">
        <v>62</v>
      </c>
      <c r="D66" s="16">
        <f>IF(age_sex_only,$I66,'2011 outpatient costs'!D66/ave_outpatient_cost_2011)</f>
        <v>1.6036747474465296</v>
      </c>
      <c r="E66" s="16">
        <f>IF(age_sex_only,$I66,'2011 outpatient costs'!E66/ave_outpatient_cost_2011)</f>
        <v>1.4201036124041146</v>
      </c>
      <c r="F66" s="16">
        <f>IF(age_sex_only,$I66,'2011 outpatient costs'!F66/ave_outpatient_cost_2011)</f>
        <v>1.2317334043764006</v>
      </c>
      <c r="G66" s="16">
        <f>IF(age_sex_only,$I66,'2011 outpatient costs'!G66/ave_outpatient_cost_2011)</f>
        <v>1.1437642176578413</v>
      </c>
      <c r="H66" s="16">
        <f>IF(age_sex_only,$I66,'2011 outpatient costs'!H66/ave_outpatient_cost_2011)</f>
        <v>1.0787112472127405</v>
      </c>
      <c r="I66" s="108">
        <f>('2011 outpatient costs'!D66*'2011 population'!D66+'2011 outpatient costs'!E66*'2011 population'!E66+'2011 outpatient costs'!F66*'2011 population'!F66+'2011 outpatient costs'!G66*'2011 population'!G66+'2011 outpatient costs'!H66*'2011 population'!H66)/SUM('2011 population'!D66:H66)/ave_outpatient_cost_2011</f>
        <v>1.2637826414357392</v>
      </c>
      <c r="J66" s="16">
        <f>IF(age_sex_only,$O66,'2011 outpatient costs'!J66/ave_outpatient_cost_2011)</f>
        <v>1.5691818768167303</v>
      </c>
      <c r="K66" s="16">
        <f>IF(age_sex_only,$O66,'2011 outpatient costs'!K66/ave_outpatient_cost_2011)</f>
        <v>1.3864045321223839</v>
      </c>
      <c r="L66" s="16">
        <f>IF(age_sex_only,$O66,'2011 outpatient costs'!L66/ave_outpatient_cost_2011)</f>
        <v>1.179802482728048</v>
      </c>
      <c r="M66" s="16">
        <f>IF(age_sex_only,$O66,'2011 outpatient costs'!M66/ave_outpatient_cost_2011)</f>
        <v>1.0598342004794805</v>
      </c>
      <c r="N66" s="16">
        <f>IF(age_sex_only,$O66,'2011 outpatient costs'!N66/ave_outpatient_cost_2011)</f>
        <v>0.99116393922810286</v>
      </c>
      <c r="O66" s="106">
        <f>('2011 outpatient costs'!J66*'2011 population'!J66+'2011 outpatient costs'!K66*'2011 population'!K66+'2011 outpatient costs'!L66*'2011 population'!L66+'2011 outpatient costs'!M66*'2011 population'!M66+'2011 outpatient costs'!N66*'2011 population'!N66)/SUM('2011 population'!J66:N66)/ave_outpatient_cost_2011</f>
        <v>1.2032150743883563</v>
      </c>
    </row>
    <row r="67" spans="2:15" x14ac:dyDescent="0.25">
      <c r="B67">
        <v>63</v>
      </c>
      <c r="D67" s="16">
        <f>IF(age_sex_only,$I67,'2011 outpatient costs'!D67/ave_outpatient_cost_2011)</f>
        <v>1.5683512615565536</v>
      </c>
      <c r="E67" s="16">
        <f>IF(age_sex_only,$I67,'2011 outpatient costs'!E67/ave_outpatient_cost_2011)</f>
        <v>1.3881906503907848</v>
      </c>
      <c r="F67" s="16">
        <f>IF(age_sex_only,$I67,'2011 outpatient costs'!F67/ave_outpatient_cost_2011)</f>
        <v>1.2139356175028233</v>
      </c>
      <c r="G67" s="16">
        <f>IF(age_sex_only,$I67,'2011 outpatient costs'!G67/ave_outpatient_cost_2011)</f>
        <v>1.1170609673383982</v>
      </c>
      <c r="H67" s="16">
        <f>IF(age_sex_only,$I67,'2011 outpatient costs'!H67/ave_outpatient_cost_2011)</f>
        <v>1.0565158569341191</v>
      </c>
      <c r="I67" s="108">
        <f>('2011 outpatient costs'!D67*'2011 population'!D67+'2011 outpatient costs'!E67*'2011 population'!E67+'2011 outpatient costs'!F67*'2011 population'!F67+'2011 outpatient costs'!G67*'2011 population'!G67+'2011 outpatient costs'!H67*'2011 population'!H67)/SUM('2011 population'!D67:H67)/ave_outpatient_cost_2011</f>
        <v>1.2347007778799342</v>
      </c>
      <c r="J67" s="16">
        <f>IF(age_sex_only,$O67,'2011 outpatient costs'!J67/ave_outpatient_cost_2011)</f>
        <v>1.5258505737892687</v>
      </c>
      <c r="K67" s="16">
        <f>IF(age_sex_only,$O67,'2011 outpatient costs'!K67/ave_outpatient_cost_2011)</f>
        <v>1.3566982356823802</v>
      </c>
      <c r="L67" s="16">
        <f>IF(age_sex_only,$O67,'2011 outpatient costs'!L67/ave_outpatient_cost_2011)</f>
        <v>1.1795027936880733</v>
      </c>
      <c r="M67" s="16">
        <f>IF(age_sex_only,$O67,'2011 outpatient costs'!M67/ave_outpatient_cost_2011)</f>
        <v>1.0852254777466768</v>
      </c>
      <c r="N67" s="16">
        <f>IF(age_sex_only,$O67,'2011 outpatient costs'!N67/ave_outpatient_cost_2011)</f>
        <v>1.0041501389904557</v>
      </c>
      <c r="O67" s="106">
        <f>('2011 outpatient costs'!J67*'2011 population'!J67+'2011 outpatient costs'!K67*'2011 population'!K67+'2011 outpatient costs'!L67*'2011 population'!L67+'2011 outpatient costs'!M67*'2011 population'!M67+'2011 outpatient costs'!N67*'2011 population'!N67)/SUM('2011 population'!J67:N67)/ave_outpatient_cost_2011</f>
        <v>1.198040543075729</v>
      </c>
    </row>
    <row r="68" spans="2:15" x14ac:dyDescent="0.25">
      <c r="B68">
        <v>64</v>
      </c>
      <c r="D68" s="16">
        <f>IF(age_sex_only,$I68,'2011 outpatient costs'!D68/ave_outpatient_cost_2011)</f>
        <v>1.6339700185680368</v>
      </c>
      <c r="E68" s="16">
        <f>IF(age_sex_only,$I68,'2011 outpatient costs'!E68/ave_outpatient_cost_2011)</f>
        <v>1.4467864231819154</v>
      </c>
      <c r="F68" s="16">
        <f>IF(age_sex_only,$I68,'2011 outpatient costs'!F68/ave_outpatient_cost_2011)</f>
        <v>1.2894966899636666</v>
      </c>
      <c r="G68" s="16">
        <f>IF(age_sex_only,$I68,'2011 outpatient costs'!G68/ave_outpatient_cost_2011)</f>
        <v>1.199808973046911</v>
      </c>
      <c r="H68" s="16">
        <f>IF(age_sex_only,$I68,'2011 outpatient costs'!H68/ave_outpatient_cost_2011)</f>
        <v>1.1171763993972557</v>
      </c>
      <c r="I68" s="108">
        <f>('2011 outpatient costs'!D68*'2011 population'!D68+'2011 outpatient costs'!E68*'2011 population'!E68+'2011 outpatient costs'!F68*'2011 population'!F68+'2011 outpatient costs'!G68*'2011 population'!G68+'2011 outpatient costs'!H68*'2011 population'!H68)/SUM('2011 population'!D68:H68)/ave_outpatient_cost_2011</f>
        <v>1.3017233980997416</v>
      </c>
      <c r="J68" s="16">
        <f>IF(age_sex_only,$O68,'2011 outpatient costs'!J68/ave_outpatient_cost_2011)</f>
        <v>1.6603478238076441</v>
      </c>
      <c r="K68" s="16">
        <f>IF(age_sex_only,$O68,'2011 outpatient costs'!K68/ave_outpatient_cost_2011)</f>
        <v>1.4308730816854194</v>
      </c>
      <c r="L68" s="16">
        <f>IF(age_sex_only,$O68,'2011 outpatient costs'!L68/ave_outpatient_cost_2011)</f>
        <v>1.28035548088389</v>
      </c>
      <c r="M68" s="16">
        <f>IF(age_sex_only,$O68,'2011 outpatient costs'!M68/ave_outpatient_cost_2011)</f>
        <v>1.1519579604761483</v>
      </c>
      <c r="N68" s="16">
        <f>IF(age_sex_only,$O68,'2011 outpatient costs'!N68/ave_outpatient_cost_2011)</f>
        <v>1.0861496389363163</v>
      </c>
      <c r="O68" s="106">
        <f>('2011 outpatient costs'!J68*'2011 population'!J68+'2011 outpatient costs'!K68*'2011 population'!K68+'2011 outpatient costs'!L68*'2011 population'!L68+'2011 outpatient costs'!M68*'2011 population'!M68+'2011 outpatient costs'!N68*'2011 population'!N68)/SUM('2011 population'!J68:N68)/ave_outpatient_cost_2011</f>
        <v>1.2828506106769371</v>
      </c>
    </row>
    <row r="69" spans="2:15" x14ac:dyDescent="0.25">
      <c r="B69">
        <v>65</v>
      </c>
      <c r="D69" s="16">
        <f>IF(age_sex_only,$I69,'2011 outpatient costs'!D69/ave_outpatient_cost_2011)</f>
        <v>2.0543819519304454</v>
      </c>
      <c r="E69" s="16">
        <f>IF(age_sex_only,$I69,'2011 outpatient costs'!E69/ave_outpatient_cost_2011)</f>
        <v>1.8053619066918574</v>
      </c>
      <c r="F69" s="16">
        <f>IF(age_sex_only,$I69,'2011 outpatient costs'!F69/ave_outpatient_cost_2011)</f>
        <v>1.6654853812520765</v>
      </c>
      <c r="G69" s="16">
        <f>IF(age_sex_only,$I69,'2011 outpatient costs'!G69/ave_outpatient_cost_2011)</f>
        <v>1.5859905927713764</v>
      </c>
      <c r="H69" s="16">
        <f>IF(age_sex_only,$I69,'2011 outpatient costs'!H69/ave_outpatient_cost_2011)</f>
        <v>1.5003261366219813</v>
      </c>
      <c r="I69" s="108">
        <f>('2011 outpatient costs'!D69*'2011 population'!D69+'2011 outpatient costs'!E69*'2011 population'!E69+'2011 outpatient costs'!F69*'2011 population'!F69+'2011 outpatient costs'!G69*'2011 population'!G69+'2011 outpatient costs'!H69*'2011 population'!H69)/SUM('2011 population'!D69:H69)/ave_outpatient_cost_2011</f>
        <v>1.6866252578281034</v>
      </c>
      <c r="J69" s="16">
        <f>IF(age_sex_only,$O69,'2011 outpatient costs'!J69/ave_outpatient_cost_2011)</f>
        <v>2.1289321277399083</v>
      </c>
      <c r="K69" s="16">
        <f>IF(age_sex_only,$O69,'2011 outpatient costs'!K69/ave_outpatient_cost_2011)</f>
        <v>1.8801104147974839</v>
      </c>
      <c r="L69" s="16">
        <f>IF(age_sex_only,$O69,'2011 outpatient costs'!L69/ave_outpatient_cost_2011)</f>
        <v>1.6603790527611444</v>
      </c>
      <c r="M69" s="16">
        <f>IF(age_sex_only,$O69,'2011 outpatient costs'!M69/ave_outpatient_cost_2011)</f>
        <v>1.5788675541656614</v>
      </c>
      <c r="N69" s="16">
        <f>IF(age_sex_only,$O69,'2011 outpatient costs'!N69/ave_outpatient_cost_2011)</f>
        <v>1.4835961561689608</v>
      </c>
      <c r="O69" s="106">
        <f>('2011 outpatient costs'!J69*'2011 population'!J69+'2011 outpatient costs'!K69*'2011 population'!K69+'2011 outpatient costs'!L69*'2011 population'!L69+'2011 outpatient costs'!M69*'2011 population'!M69+'2011 outpatient costs'!N69*'2011 population'!N69)/SUM('2011 population'!J69:N69)/ave_outpatient_cost_2011</f>
        <v>1.7027467187998098</v>
      </c>
    </row>
    <row r="70" spans="2:15" x14ac:dyDescent="0.25">
      <c r="B70">
        <v>66</v>
      </c>
      <c r="D70" s="16">
        <f>IF(age_sex_only,$I70,'2011 outpatient costs'!D70/ave_outpatient_cost_2011)</f>
        <v>1.814579555037249</v>
      </c>
      <c r="E70" s="16">
        <f>IF(age_sex_only,$I70,'2011 outpatient costs'!E70/ave_outpatient_cost_2011)</f>
        <v>1.5857234744738731</v>
      </c>
      <c r="F70" s="16">
        <f>IF(age_sex_only,$I70,'2011 outpatient costs'!F70/ave_outpatient_cost_2011)</f>
        <v>1.4479215803199661</v>
      </c>
      <c r="G70" s="16">
        <f>IF(age_sex_only,$I70,'2011 outpatient costs'!G70/ave_outpatient_cost_2011)</f>
        <v>1.3604144538023362</v>
      </c>
      <c r="H70" s="16">
        <f>IF(age_sex_only,$I70,'2011 outpatient costs'!H70/ave_outpatient_cost_2011)</f>
        <v>1.262165494342822</v>
      </c>
      <c r="I70" s="108">
        <f>('2011 outpatient costs'!D70*'2011 population'!D70+'2011 outpatient costs'!E70*'2011 population'!E70+'2011 outpatient costs'!F70*'2011 population'!F70+'2011 outpatient costs'!G70*'2011 population'!G70+'2011 outpatient costs'!H70*'2011 population'!H70)/SUM('2011 population'!D70:H70)/ave_outpatient_cost_2011</f>
        <v>1.45711821891532</v>
      </c>
      <c r="J70" s="16">
        <f>IF(age_sex_only,$O70,'2011 outpatient costs'!J70/ave_outpatient_cost_2011)</f>
        <v>1.8304225400898351</v>
      </c>
      <c r="K70" s="16">
        <f>IF(age_sex_only,$O70,'2011 outpatient costs'!K70/ave_outpatient_cost_2011)</f>
        <v>1.6202064261720737</v>
      </c>
      <c r="L70" s="16">
        <f>IF(age_sex_only,$O70,'2011 outpatient costs'!L70/ave_outpatient_cost_2011)</f>
        <v>1.4444624157317458</v>
      </c>
      <c r="M70" s="16">
        <f>IF(age_sex_only,$O70,'2011 outpatient costs'!M70/ave_outpatient_cost_2011)</f>
        <v>1.3533902052013451</v>
      </c>
      <c r="N70" s="16">
        <f>IF(age_sex_only,$O70,'2011 outpatient costs'!N70/ave_outpatient_cost_2011)</f>
        <v>1.288962120344469</v>
      </c>
      <c r="O70" s="106">
        <f>('2011 outpatient costs'!J70*'2011 population'!J70+'2011 outpatient costs'!K70*'2011 population'!K70+'2011 outpatient costs'!L70*'2011 population'!L70+'2011 outpatient costs'!M70*'2011 population'!M70+'2011 outpatient costs'!N70*'2011 population'!N70)/SUM('2011 population'!J70:N70)/ave_outpatient_cost_2011</f>
        <v>1.4689202147341163</v>
      </c>
    </row>
    <row r="71" spans="2:15" x14ac:dyDescent="0.25">
      <c r="B71">
        <v>67</v>
      </c>
      <c r="D71" s="16">
        <f>IF(age_sex_only,$I71,'2011 outpatient costs'!D71/ave_outpatient_cost_2011)</f>
        <v>1.8600048000028981</v>
      </c>
      <c r="E71" s="16">
        <f>IF(age_sex_only,$I71,'2011 outpatient costs'!E71/ave_outpatient_cost_2011)</f>
        <v>1.737281389897025</v>
      </c>
      <c r="F71" s="16">
        <f>IF(age_sex_only,$I71,'2011 outpatient costs'!F71/ave_outpatient_cost_2011)</f>
        <v>1.5284553388901136</v>
      </c>
      <c r="G71" s="16">
        <f>IF(age_sex_only,$I71,'2011 outpatient costs'!G71/ave_outpatient_cost_2011)</f>
        <v>1.4370862882924498</v>
      </c>
      <c r="H71" s="16">
        <f>IF(age_sex_only,$I71,'2011 outpatient costs'!H71/ave_outpatient_cost_2011)</f>
        <v>1.4031798352245235</v>
      </c>
      <c r="I71" s="108">
        <f>('2011 outpatient costs'!D71*'2011 population'!D71+'2011 outpatient costs'!E71*'2011 population'!E71+'2011 outpatient costs'!F71*'2011 population'!F71+'2011 outpatient costs'!G71*'2011 population'!G71+'2011 outpatient costs'!H71*'2011 population'!H71)/SUM('2011 population'!D71:H71)/ave_outpatient_cost_2011</f>
        <v>1.5583361310027373</v>
      </c>
      <c r="J71" s="16">
        <f>IF(age_sex_only,$O71,'2011 outpatient costs'!J71/ave_outpatient_cost_2011)</f>
        <v>1.9440099545994849</v>
      </c>
      <c r="K71" s="16">
        <f>IF(age_sex_only,$O71,'2011 outpatient costs'!K71/ave_outpatient_cost_2011)</f>
        <v>1.7507843485368739</v>
      </c>
      <c r="L71" s="16">
        <f>IF(age_sex_only,$O71,'2011 outpatient costs'!L71/ave_outpatient_cost_2011)</f>
        <v>1.5781494224013024</v>
      </c>
      <c r="M71" s="16">
        <f>IF(age_sex_only,$O71,'2011 outpatient costs'!M71/ave_outpatient_cost_2011)</f>
        <v>1.4955421624289491</v>
      </c>
      <c r="N71" s="16">
        <f>IF(age_sex_only,$O71,'2011 outpatient costs'!N71/ave_outpatient_cost_2011)</f>
        <v>1.4229046150600968</v>
      </c>
      <c r="O71" s="106">
        <f>('2011 outpatient costs'!J71*'2011 population'!J71+'2011 outpatient costs'!K71*'2011 population'!K71+'2011 outpatient costs'!L71*'2011 population'!L71+'2011 outpatient costs'!M71*'2011 population'!M71+'2011 outpatient costs'!N71*'2011 population'!N71)/SUM('2011 population'!J71:N71)/ave_outpatient_cost_2011</f>
        <v>1.6003283536963424</v>
      </c>
    </row>
    <row r="72" spans="2:15" x14ac:dyDescent="0.25">
      <c r="B72">
        <v>68</v>
      </c>
      <c r="D72" s="16">
        <f>IF(age_sex_only,$I72,'2011 outpatient costs'!D72/ave_outpatient_cost_2011)</f>
        <v>1.890985703949132</v>
      </c>
      <c r="E72" s="16">
        <f>IF(age_sex_only,$I72,'2011 outpatient costs'!E72/ave_outpatient_cost_2011)</f>
        <v>1.7392921256065461</v>
      </c>
      <c r="F72" s="16">
        <f>IF(age_sex_only,$I72,'2011 outpatient costs'!F72/ave_outpatient_cost_2011)</f>
        <v>1.615804875231418</v>
      </c>
      <c r="G72" s="16">
        <f>IF(age_sex_only,$I72,'2011 outpatient costs'!G72/ave_outpatient_cost_2011)</f>
        <v>1.5340042188215339</v>
      </c>
      <c r="H72" s="16">
        <f>IF(age_sex_only,$I72,'2011 outpatient costs'!H72/ave_outpatient_cost_2011)</f>
        <v>1.4803856639856652</v>
      </c>
      <c r="I72" s="108">
        <f>('2011 outpatient costs'!D72*'2011 population'!D72+'2011 outpatient costs'!E72*'2011 population'!E72+'2011 outpatient costs'!F72*'2011 population'!F72+'2011 outpatient costs'!G72*'2011 population'!G72+'2011 outpatient costs'!H72*'2011 population'!H72)/SUM('2011 population'!D72:H72)/ave_outpatient_cost_2011</f>
        <v>1.6261381643173591</v>
      </c>
      <c r="J72" s="16">
        <f>IF(age_sex_only,$O72,'2011 outpatient costs'!J72/ave_outpatient_cost_2011)</f>
        <v>2.010158367546155</v>
      </c>
      <c r="K72" s="16">
        <f>IF(age_sex_only,$O72,'2011 outpatient costs'!K72/ave_outpatient_cost_2011)</f>
        <v>1.8267472607314832</v>
      </c>
      <c r="L72" s="16">
        <f>IF(age_sex_only,$O72,'2011 outpatient costs'!L72/ave_outpatient_cost_2011)</f>
        <v>1.6704786107927463</v>
      </c>
      <c r="M72" s="16">
        <f>IF(age_sex_only,$O72,'2011 outpatient costs'!M72/ave_outpatient_cost_2011)</f>
        <v>1.6264363343780375</v>
      </c>
      <c r="N72" s="16">
        <f>IF(age_sex_only,$O72,'2011 outpatient costs'!N72/ave_outpatient_cost_2011)</f>
        <v>1.564194924665389</v>
      </c>
      <c r="O72" s="106">
        <f>('2011 outpatient costs'!J72*'2011 population'!J72+'2011 outpatient costs'!K72*'2011 population'!K72+'2011 outpatient costs'!L72*'2011 population'!L72+'2011 outpatient costs'!M72*'2011 population'!M72+'2011 outpatient costs'!N72*'2011 population'!N72)/SUM('2011 population'!J72:N72)/ave_outpatient_cost_2011</f>
        <v>1.7096921783470864</v>
      </c>
    </row>
    <row r="73" spans="2:15" x14ac:dyDescent="0.25">
      <c r="B73">
        <v>69</v>
      </c>
      <c r="D73" s="16">
        <f>IF(age_sex_only,$I73,'2011 outpatient costs'!D73/ave_outpatient_cost_2011)</f>
        <v>2.018228965779465</v>
      </c>
      <c r="E73" s="16">
        <f>IF(age_sex_only,$I73,'2011 outpatient costs'!E73/ave_outpatient_cost_2011)</f>
        <v>1.8832555733035867</v>
      </c>
      <c r="F73" s="16">
        <f>IF(age_sex_only,$I73,'2011 outpatient costs'!F73/ave_outpatient_cost_2011)</f>
        <v>1.7426735372048241</v>
      </c>
      <c r="G73" s="16">
        <f>IF(age_sex_only,$I73,'2011 outpatient costs'!G73/ave_outpatient_cost_2011)</f>
        <v>1.6529093186308219</v>
      </c>
      <c r="H73" s="16">
        <f>IF(age_sex_only,$I73,'2011 outpatient costs'!H73/ave_outpatient_cost_2011)</f>
        <v>1.6354837801993851</v>
      </c>
      <c r="I73" s="108">
        <f>('2011 outpatient costs'!D73*'2011 population'!D73+'2011 outpatient costs'!E73*'2011 population'!E73+'2011 outpatient costs'!F73*'2011 population'!F73+'2011 outpatient costs'!G73*'2011 population'!G73+'2011 outpatient costs'!H73*'2011 population'!H73)/SUM('2011 population'!D73:H73)/ave_outpatient_cost_2011</f>
        <v>1.76378541859684</v>
      </c>
      <c r="J73" s="16">
        <f>IF(age_sex_only,$O73,'2011 outpatient costs'!J73/ave_outpatient_cost_2011)</f>
        <v>2.1211027772658078</v>
      </c>
      <c r="K73" s="16">
        <f>IF(age_sex_only,$O73,'2011 outpatient costs'!K73/ave_outpatient_cost_2011)</f>
        <v>2.0412924772981342</v>
      </c>
      <c r="L73" s="16">
        <f>IF(age_sex_only,$O73,'2011 outpatient costs'!L73/ave_outpatient_cost_2011)</f>
        <v>1.8284020824787215</v>
      </c>
      <c r="M73" s="16">
        <f>IF(age_sex_only,$O73,'2011 outpatient costs'!M73/ave_outpatient_cost_2011)</f>
        <v>1.7931815403540847</v>
      </c>
      <c r="N73" s="16">
        <f>IF(age_sex_only,$O73,'2011 outpatient costs'!N73/ave_outpatient_cost_2011)</f>
        <v>1.7334891620036093</v>
      </c>
      <c r="O73" s="106">
        <f>('2011 outpatient costs'!J73*'2011 population'!J73+'2011 outpatient costs'!K73*'2011 population'!K73+'2011 outpatient costs'!L73*'2011 population'!L73+'2011 outpatient costs'!M73*'2011 population'!M73+'2011 outpatient costs'!N73*'2011 population'!N73)/SUM('2011 population'!J73:N73)/ave_outpatient_cost_2011</f>
        <v>1.878294991563652</v>
      </c>
    </row>
    <row r="74" spans="2:15" x14ac:dyDescent="0.25">
      <c r="B74">
        <v>70</v>
      </c>
      <c r="D74" s="16">
        <f>IF(age_sex_only,$I74,'2011 outpatient costs'!D74/ave_outpatient_cost_2011)</f>
        <v>1.9890623519561486</v>
      </c>
      <c r="E74" s="16">
        <f>IF(age_sex_only,$I74,'2011 outpatient costs'!E74/ave_outpatient_cost_2011)</f>
        <v>1.8523767785035545</v>
      </c>
      <c r="F74" s="16">
        <f>IF(age_sex_only,$I74,'2011 outpatient costs'!F74/ave_outpatient_cost_2011)</f>
        <v>1.7390532740200138</v>
      </c>
      <c r="G74" s="16">
        <f>IF(age_sex_only,$I74,'2011 outpatient costs'!G74/ave_outpatient_cost_2011)</f>
        <v>1.6664150719274486</v>
      </c>
      <c r="H74" s="16">
        <f>IF(age_sex_only,$I74,'2011 outpatient costs'!H74/ave_outpatient_cost_2011)</f>
        <v>1.5923731081006156</v>
      </c>
      <c r="I74" s="108">
        <f>('2011 outpatient costs'!D74*'2011 population'!D74+'2011 outpatient costs'!E74*'2011 population'!E74+'2011 outpatient costs'!F74*'2011 population'!F74+'2011 outpatient costs'!G74*'2011 population'!G74+'2011 outpatient costs'!H74*'2011 population'!H74)/SUM('2011 population'!D74:H74)/ave_outpatient_cost_2011</f>
        <v>1.7491208946792258</v>
      </c>
      <c r="J74" s="16">
        <f>IF(age_sex_only,$O74,'2011 outpatient costs'!J74/ave_outpatient_cost_2011)</f>
        <v>2.099905081429414</v>
      </c>
      <c r="K74" s="16">
        <f>IF(age_sex_only,$O74,'2011 outpatient costs'!K74/ave_outpatient_cost_2011)</f>
        <v>1.9407607394599846</v>
      </c>
      <c r="L74" s="16">
        <f>IF(age_sex_only,$O74,'2011 outpatient costs'!L74/ave_outpatient_cost_2011)</f>
        <v>1.8329389711338855</v>
      </c>
      <c r="M74" s="16">
        <f>IF(age_sex_only,$O74,'2011 outpatient costs'!M74/ave_outpatient_cost_2011)</f>
        <v>1.7742271577652871</v>
      </c>
      <c r="N74" s="16">
        <f>IF(age_sex_only,$O74,'2011 outpatient costs'!N74/ave_outpatient_cost_2011)</f>
        <v>1.7193256558176926</v>
      </c>
      <c r="O74" s="106">
        <f>('2011 outpatient costs'!J74*'2011 population'!J74+'2011 outpatient costs'!K74*'2011 population'!K74+'2011 outpatient costs'!L74*'2011 population'!L74+'2011 outpatient costs'!M74*'2011 population'!M74+'2011 outpatient costs'!N74*'2011 population'!N74)/SUM('2011 population'!J74:N74)/ave_outpatient_cost_2011</f>
        <v>1.8535109912479903</v>
      </c>
    </row>
    <row r="75" spans="2:15" x14ac:dyDescent="0.25">
      <c r="B75">
        <v>71</v>
      </c>
      <c r="D75" s="16">
        <f>IF(age_sex_only,$I75,'2011 outpatient costs'!D75/ave_outpatient_cost_2011)</f>
        <v>1.9068814086522763</v>
      </c>
      <c r="E75" s="16">
        <f>IF(age_sex_only,$I75,'2011 outpatient costs'!E75/ave_outpatient_cost_2011)</f>
        <v>1.7626739901961659</v>
      </c>
      <c r="F75" s="16">
        <f>IF(age_sex_only,$I75,'2011 outpatient costs'!F75/ave_outpatient_cost_2011)</f>
        <v>1.6102458390280179</v>
      </c>
      <c r="G75" s="16">
        <f>IF(age_sex_only,$I75,'2011 outpatient costs'!G75/ave_outpatient_cost_2011)</f>
        <v>1.5497844879694094</v>
      </c>
      <c r="H75" s="16">
        <f>IF(age_sex_only,$I75,'2011 outpatient costs'!H75/ave_outpatient_cost_2011)</f>
        <v>1.4606965171510853</v>
      </c>
      <c r="I75" s="108">
        <f>('2011 outpatient costs'!D75*'2011 population'!D75+'2011 outpatient costs'!E75*'2011 population'!E75+'2011 outpatient costs'!F75*'2011 population'!F75+'2011 outpatient costs'!G75*'2011 population'!G75+'2011 outpatient costs'!H75*'2011 population'!H75)/SUM('2011 population'!D75:H75)/ave_outpatient_cost_2011</f>
        <v>1.6364352756048004</v>
      </c>
      <c r="J75" s="16">
        <f>IF(age_sex_only,$O75,'2011 outpatient costs'!J75/ave_outpatient_cost_2011)</f>
        <v>2.0550323800951604</v>
      </c>
      <c r="K75" s="16">
        <f>IF(age_sex_only,$O75,'2011 outpatient costs'!K75/ave_outpatient_cost_2011)</f>
        <v>1.9070284099733066</v>
      </c>
      <c r="L75" s="16">
        <f>IF(age_sex_only,$O75,'2011 outpatient costs'!L75/ave_outpatient_cost_2011)</f>
        <v>1.7532375996017708</v>
      </c>
      <c r="M75" s="16">
        <f>IF(age_sex_only,$O75,'2011 outpatient costs'!M75/ave_outpatient_cost_2011)</f>
        <v>1.6541267679228546</v>
      </c>
      <c r="N75" s="16">
        <f>IF(age_sex_only,$O75,'2011 outpatient costs'!N75/ave_outpatient_cost_2011)</f>
        <v>1.6070983236736123</v>
      </c>
      <c r="O75" s="106">
        <f>('2011 outpatient costs'!J75*'2011 population'!J75+'2011 outpatient costs'!K75*'2011 population'!K75+'2011 outpatient costs'!L75*'2011 population'!L75+'2011 outpatient costs'!M75*'2011 population'!M75+'2011 outpatient costs'!N75*'2011 population'!N75)/SUM('2011 population'!J75:N75)/ave_outpatient_cost_2011</f>
        <v>1.769733629125009</v>
      </c>
    </row>
    <row r="76" spans="2:15" x14ac:dyDescent="0.25">
      <c r="B76">
        <v>72</v>
      </c>
      <c r="D76" s="16">
        <f>IF(age_sex_only,$I76,'2011 outpatient costs'!D76/ave_outpatient_cost_2011)</f>
        <v>2.0223570349613342</v>
      </c>
      <c r="E76" s="16">
        <f>IF(age_sex_only,$I76,'2011 outpatient costs'!E76/ave_outpatient_cost_2011)</f>
        <v>1.8737098300508319</v>
      </c>
      <c r="F76" s="16">
        <f>IF(age_sex_only,$I76,'2011 outpatient costs'!F76/ave_outpatient_cost_2011)</f>
        <v>1.7545934361382445</v>
      </c>
      <c r="G76" s="16">
        <f>IF(age_sex_only,$I76,'2011 outpatient costs'!G76/ave_outpatient_cost_2011)</f>
        <v>1.6419402951273254</v>
      </c>
      <c r="H76" s="16">
        <f>IF(age_sex_only,$I76,'2011 outpatient costs'!H76/ave_outpatient_cost_2011)</f>
        <v>1.5764890192160901</v>
      </c>
      <c r="I76" s="108">
        <f>('2011 outpatient costs'!D76*'2011 population'!D76+'2011 outpatient costs'!E76*'2011 population'!E76+'2011 outpatient costs'!F76*'2011 population'!F76+'2011 outpatient costs'!G76*'2011 population'!G76+'2011 outpatient costs'!H76*'2011 population'!H76)/SUM('2011 population'!D76:H76)/ave_outpatient_cost_2011</f>
        <v>1.7516362477940726</v>
      </c>
      <c r="J76" s="16">
        <f>IF(age_sex_only,$O76,'2011 outpatient costs'!J76/ave_outpatient_cost_2011)</f>
        <v>2.1735201883363442</v>
      </c>
      <c r="K76" s="16">
        <f>IF(age_sex_only,$O76,'2011 outpatient costs'!K76/ave_outpatient_cost_2011)</f>
        <v>2.0079161596952888</v>
      </c>
      <c r="L76" s="16">
        <f>IF(age_sex_only,$O76,'2011 outpatient costs'!L76/ave_outpatient_cost_2011)</f>
        <v>1.8637752652191528</v>
      </c>
      <c r="M76" s="16">
        <f>IF(age_sex_only,$O76,'2011 outpatient costs'!M76/ave_outpatient_cost_2011)</f>
        <v>1.7896397894742788</v>
      </c>
      <c r="N76" s="16">
        <f>IF(age_sex_only,$O76,'2011 outpatient costs'!N76/ave_outpatient_cost_2011)</f>
        <v>1.7525191773780968</v>
      </c>
      <c r="O76" s="106">
        <f>('2011 outpatient costs'!J76*'2011 population'!J76+'2011 outpatient costs'!K76*'2011 population'!K76+'2011 outpatient costs'!L76*'2011 population'!L76+'2011 outpatient costs'!M76*'2011 population'!M76+'2011 outpatient costs'!N76*'2011 population'!N76)/SUM('2011 population'!J76:N76)/ave_outpatient_cost_2011</f>
        <v>1.8926432142642653</v>
      </c>
    </row>
    <row r="77" spans="2:15" x14ac:dyDescent="0.25">
      <c r="B77">
        <v>73</v>
      </c>
      <c r="D77" s="16">
        <f>IF(age_sex_only,$I77,'2011 outpatient costs'!D77/ave_outpatient_cost_2011)</f>
        <v>2.0756859014726405</v>
      </c>
      <c r="E77" s="16">
        <f>IF(age_sex_only,$I77,'2011 outpatient costs'!E77/ave_outpatient_cost_2011)</f>
        <v>1.9675142172462046</v>
      </c>
      <c r="F77" s="16">
        <f>IF(age_sex_only,$I77,'2011 outpatient costs'!F77/ave_outpatient_cost_2011)</f>
        <v>1.8094605018772341</v>
      </c>
      <c r="G77" s="16">
        <f>IF(age_sex_only,$I77,'2011 outpatient costs'!G77/ave_outpatient_cost_2011)</f>
        <v>1.7566884035846619</v>
      </c>
      <c r="H77" s="16">
        <f>IF(age_sex_only,$I77,'2011 outpatient costs'!H77/ave_outpatient_cost_2011)</f>
        <v>1.678728365872586</v>
      </c>
      <c r="I77" s="108">
        <f>('2011 outpatient costs'!D77*'2011 population'!D77+'2011 outpatient costs'!E77*'2011 population'!E77+'2011 outpatient costs'!F77*'2011 population'!F77+'2011 outpatient costs'!G77*'2011 population'!G77+'2011 outpatient costs'!H77*'2011 population'!H77)/SUM('2011 population'!D77:H77)/ave_outpatient_cost_2011</f>
        <v>1.8383370440258755</v>
      </c>
      <c r="J77" s="16">
        <f>IF(age_sex_only,$O77,'2011 outpatient costs'!J77/ave_outpatient_cost_2011)</f>
        <v>2.2703415029278697</v>
      </c>
      <c r="K77" s="16">
        <f>IF(age_sex_only,$O77,'2011 outpatient costs'!K77/ave_outpatient_cost_2011)</f>
        <v>2.1370529531761853</v>
      </c>
      <c r="L77" s="16">
        <f>IF(age_sex_only,$O77,'2011 outpatient costs'!L77/ave_outpatient_cost_2011)</f>
        <v>1.9808557307750925</v>
      </c>
      <c r="M77" s="16">
        <f>IF(age_sex_only,$O77,'2011 outpatient costs'!M77/ave_outpatient_cost_2011)</f>
        <v>1.9191294868000892</v>
      </c>
      <c r="N77" s="16">
        <f>IF(age_sex_only,$O77,'2011 outpatient costs'!N77/ave_outpatient_cost_2011)</f>
        <v>1.9021773213155315</v>
      </c>
      <c r="O77" s="106">
        <f>('2011 outpatient costs'!J77*'2011 population'!J77+'2011 outpatient costs'!K77*'2011 population'!K77+'2011 outpatient costs'!L77*'2011 population'!L77+'2011 outpatient costs'!M77*'2011 population'!M77+'2011 outpatient costs'!N77*'2011 population'!N77)/SUM('2011 population'!J77:N77)/ave_outpatient_cost_2011</f>
        <v>2.0195072256212057</v>
      </c>
    </row>
    <row r="78" spans="2:15" x14ac:dyDescent="0.25">
      <c r="B78">
        <v>74</v>
      </c>
      <c r="D78" s="16">
        <f>IF(age_sex_only,$I78,'2011 outpatient costs'!D78/ave_outpatient_cost_2011)</f>
        <v>2.1381521935330929</v>
      </c>
      <c r="E78" s="16">
        <f>IF(age_sex_only,$I78,'2011 outpatient costs'!E78/ave_outpatient_cost_2011)</f>
        <v>2.0073510857959707</v>
      </c>
      <c r="F78" s="16">
        <f>IF(age_sex_only,$I78,'2011 outpatient costs'!F78/ave_outpatient_cost_2011)</f>
        <v>1.8584309705333617</v>
      </c>
      <c r="G78" s="16">
        <f>IF(age_sex_only,$I78,'2011 outpatient costs'!G78/ave_outpatient_cost_2011)</f>
        <v>1.7888699506036447</v>
      </c>
      <c r="H78" s="16">
        <f>IF(age_sex_only,$I78,'2011 outpatient costs'!H78/ave_outpatient_cost_2011)</f>
        <v>1.7452747369299162</v>
      </c>
      <c r="I78" s="108">
        <f>('2011 outpatient costs'!D78*'2011 population'!D78+'2011 outpatient costs'!E78*'2011 population'!E78+'2011 outpatient costs'!F78*'2011 population'!F78+'2011 outpatient costs'!G78*'2011 population'!G78+'2011 outpatient costs'!H78*'2011 population'!H78)/SUM('2011 population'!D78:H78)/ave_outpatient_cost_2011</f>
        <v>1.8880498980197498</v>
      </c>
      <c r="J78" s="16">
        <f>IF(age_sex_only,$O78,'2011 outpatient costs'!J78/ave_outpatient_cost_2011)</f>
        <v>2.3624213293801639</v>
      </c>
      <c r="K78" s="16">
        <f>IF(age_sex_only,$O78,'2011 outpatient costs'!K78/ave_outpatient_cost_2011)</f>
        <v>2.250742948837718</v>
      </c>
      <c r="L78" s="16">
        <f>IF(age_sex_only,$O78,'2011 outpatient costs'!L78/ave_outpatient_cost_2011)</f>
        <v>2.0939677306906002</v>
      </c>
      <c r="M78" s="16">
        <f>IF(age_sex_only,$O78,'2011 outpatient costs'!M78/ave_outpatient_cost_2011)</f>
        <v>2.0588075493126934</v>
      </c>
      <c r="N78" s="16">
        <f>IF(age_sex_only,$O78,'2011 outpatient costs'!N78/ave_outpatient_cost_2011)</f>
        <v>2.0399104495642102</v>
      </c>
      <c r="O78" s="106">
        <f>('2011 outpatient costs'!J78*'2011 population'!J78+'2011 outpatient costs'!K78*'2011 population'!K78+'2011 outpatient costs'!L78*'2011 population'!L78+'2011 outpatient costs'!M78*'2011 population'!M78+'2011 outpatient costs'!N78*'2011 population'!N78)/SUM('2011 population'!J78:N78)/ave_outpatient_cost_2011</f>
        <v>2.1411578346267031</v>
      </c>
    </row>
    <row r="79" spans="2:15" x14ac:dyDescent="0.25">
      <c r="B79">
        <v>75</v>
      </c>
      <c r="D79" s="16">
        <f>IF(age_sex_only,$I79,'2011 outpatient costs'!D79/ave_outpatient_cost_2011)</f>
        <v>2.1614160987975994</v>
      </c>
      <c r="E79" s="16">
        <f>IF(age_sex_only,$I79,'2011 outpatient costs'!E79/ave_outpatient_cost_2011)</f>
        <v>2.0369036180916162</v>
      </c>
      <c r="F79" s="16">
        <f>IF(age_sex_only,$I79,'2011 outpatient costs'!F79/ave_outpatient_cost_2011)</f>
        <v>1.8916469321339084</v>
      </c>
      <c r="G79" s="16">
        <f>IF(age_sex_only,$I79,'2011 outpatient costs'!G79/ave_outpatient_cost_2011)</f>
        <v>1.8587082797865708</v>
      </c>
      <c r="H79" s="16">
        <f>IF(age_sex_only,$I79,'2011 outpatient costs'!H79/ave_outpatient_cost_2011)</f>
        <v>1.8062067258099013</v>
      </c>
      <c r="I79" s="108">
        <f>('2011 outpatient costs'!D79*'2011 population'!D79+'2011 outpatient costs'!E79*'2011 population'!E79+'2011 outpatient costs'!F79*'2011 population'!F79+'2011 outpatient costs'!G79*'2011 population'!G79+'2011 outpatient costs'!H79*'2011 population'!H79)/SUM('2011 population'!D79:H79)/ave_outpatient_cost_2011</f>
        <v>1.933805961777153</v>
      </c>
      <c r="J79" s="16">
        <f>IF(age_sex_only,$O79,'2011 outpatient costs'!J79/ave_outpatient_cost_2011)</f>
        <v>2.4452116856444941</v>
      </c>
      <c r="K79" s="16">
        <f>IF(age_sex_only,$O79,'2011 outpatient costs'!K79/ave_outpatient_cost_2011)</f>
        <v>2.3346836004786171</v>
      </c>
      <c r="L79" s="16">
        <f>IF(age_sex_only,$O79,'2011 outpatient costs'!L79/ave_outpatient_cost_2011)</f>
        <v>2.2321061965236355</v>
      </c>
      <c r="M79" s="16">
        <f>IF(age_sex_only,$O79,'2011 outpatient costs'!M79/ave_outpatient_cost_2011)</f>
        <v>2.0775714135192058</v>
      </c>
      <c r="N79" s="16">
        <f>IF(age_sex_only,$O79,'2011 outpatient costs'!N79/ave_outpatient_cost_2011)</f>
        <v>2.0761522387218814</v>
      </c>
      <c r="O79" s="106">
        <f>('2011 outpatient costs'!J79*'2011 population'!J79+'2011 outpatient costs'!K79*'2011 population'!K79+'2011 outpatient costs'!L79*'2011 population'!L79+'2011 outpatient costs'!M79*'2011 population'!M79+'2011 outpatient costs'!N79*'2011 population'!N79)/SUM('2011 population'!J79:N79)/ave_outpatient_cost_2011</f>
        <v>2.209990362538262</v>
      </c>
    </row>
    <row r="80" spans="2:15" x14ac:dyDescent="0.25">
      <c r="B80">
        <v>76</v>
      </c>
      <c r="D80" s="16">
        <f>IF(age_sex_only,$I80,'2011 outpatient costs'!D80/ave_outpatient_cost_2011)</f>
        <v>2.1935214695564804</v>
      </c>
      <c r="E80" s="16">
        <f>IF(age_sex_only,$I80,'2011 outpatient costs'!E80/ave_outpatient_cost_2011)</f>
        <v>2.1030222882719034</v>
      </c>
      <c r="F80" s="16">
        <f>IF(age_sex_only,$I80,'2011 outpatient costs'!F80/ave_outpatient_cost_2011)</f>
        <v>1.9796168261808054</v>
      </c>
      <c r="G80" s="16">
        <f>IF(age_sex_only,$I80,'2011 outpatient costs'!G80/ave_outpatient_cost_2011)</f>
        <v>1.913503326540281</v>
      </c>
      <c r="H80" s="16">
        <f>IF(age_sex_only,$I80,'2011 outpatient costs'!H80/ave_outpatient_cost_2011)</f>
        <v>1.8385710399881998</v>
      </c>
      <c r="I80" s="108">
        <f>('2011 outpatient costs'!D80*'2011 population'!D80+'2011 outpatient costs'!E80*'2011 population'!E80+'2011 outpatient costs'!F80*'2011 population'!F80+'2011 outpatient costs'!G80*'2011 population'!G80+'2011 outpatient costs'!H80*'2011 population'!H80)/SUM('2011 population'!D80:H80)/ave_outpatient_cost_2011</f>
        <v>1.989425298914796</v>
      </c>
      <c r="J80" s="16">
        <f>IF(age_sex_only,$O80,'2011 outpatient costs'!J80/ave_outpatient_cost_2011)</f>
        <v>2.5478388081315888</v>
      </c>
      <c r="K80" s="16">
        <f>IF(age_sex_only,$O80,'2011 outpatient costs'!K80/ave_outpatient_cost_2011)</f>
        <v>2.3810887845876914</v>
      </c>
      <c r="L80" s="16">
        <f>IF(age_sex_only,$O80,'2011 outpatient costs'!L80/ave_outpatient_cost_2011)</f>
        <v>2.2489626794653255</v>
      </c>
      <c r="M80" s="16">
        <f>IF(age_sex_only,$O80,'2011 outpatient costs'!M80/ave_outpatient_cost_2011)</f>
        <v>2.2330624177488034</v>
      </c>
      <c r="N80" s="16">
        <f>IF(age_sex_only,$O80,'2011 outpatient costs'!N80/ave_outpatient_cost_2011)</f>
        <v>2.1588578928504152</v>
      </c>
      <c r="O80" s="106">
        <f>('2011 outpatient costs'!J80*'2011 population'!J80+'2011 outpatient costs'!K80*'2011 population'!K80+'2011 outpatient costs'!L80*'2011 population'!L80+'2011 outpatient costs'!M80*'2011 population'!M80+'2011 outpatient costs'!N80*'2011 population'!N80)/SUM('2011 population'!J80:N80)/ave_outpatient_cost_2011</f>
        <v>2.2919089759887714</v>
      </c>
    </row>
    <row r="81" spans="2:15" x14ac:dyDescent="0.25">
      <c r="B81">
        <v>77</v>
      </c>
      <c r="D81" s="16">
        <f>IF(age_sex_only,$I81,'2011 outpatient costs'!D81/ave_outpatient_cost_2011)</f>
        <v>2.3150592723073049</v>
      </c>
      <c r="E81" s="16">
        <f>IF(age_sex_only,$I81,'2011 outpatient costs'!E81/ave_outpatient_cost_2011)</f>
        <v>2.1324326387050268</v>
      </c>
      <c r="F81" s="16">
        <f>IF(age_sex_only,$I81,'2011 outpatient costs'!F81/ave_outpatient_cost_2011)</f>
        <v>2.0761628780167243</v>
      </c>
      <c r="G81" s="16">
        <f>IF(age_sex_only,$I81,'2011 outpatient costs'!G81/ave_outpatient_cost_2011)</f>
        <v>1.9872244596622795</v>
      </c>
      <c r="H81" s="16">
        <f>IF(age_sex_only,$I81,'2011 outpatient costs'!H81/ave_outpatient_cost_2011)</f>
        <v>1.931497657026426</v>
      </c>
      <c r="I81" s="108">
        <f>('2011 outpatient costs'!D81*'2011 population'!D81+'2011 outpatient costs'!E81*'2011 population'!E81+'2011 outpatient costs'!F81*'2011 population'!F81+'2011 outpatient costs'!G81*'2011 population'!G81+'2011 outpatient costs'!H81*'2011 population'!H81)/SUM('2011 population'!D81:H81)/ave_outpatient_cost_2011</f>
        <v>2.0715021696502309</v>
      </c>
      <c r="J81" s="16">
        <f>IF(age_sex_only,$O81,'2011 outpatient costs'!J81/ave_outpatient_cost_2011)</f>
        <v>2.6981241864319232</v>
      </c>
      <c r="K81" s="16">
        <f>IF(age_sex_only,$O81,'2011 outpatient costs'!K81/ave_outpatient_cost_2011)</f>
        <v>2.5599190160301983</v>
      </c>
      <c r="L81" s="16">
        <f>IF(age_sex_only,$O81,'2011 outpatient costs'!L81/ave_outpatient_cost_2011)</f>
        <v>2.3765764180847895</v>
      </c>
      <c r="M81" s="16">
        <f>IF(age_sex_only,$O81,'2011 outpatient costs'!M81/ave_outpatient_cost_2011)</f>
        <v>2.3704106584923026</v>
      </c>
      <c r="N81" s="16">
        <f>IF(age_sex_only,$O81,'2011 outpatient costs'!N81/ave_outpatient_cost_2011)</f>
        <v>2.3438380024407612</v>
      </c>
      <c r="O81" s="106">
        <f>('2011 outpatient costs'!J81*'2011 population'!J81+'2011 outpatient costs'!K81*'2011 population'!K81+'2011 outpatient costs'!L81*'2011 population'!L81+'2011 outpatient costs'!M81*'2011 population'!M81+'2011 outpatient costs'!N81*'2011 population'!N81)/SUM('2011 population'!J81:N81)/ave_outpatient_cost_2011</f>
        <v>2.4466434167289317</v>
      </c>
    </row>
    <row r="82" spans="2:15" x14ac:dyDescent="0.25">
      <c r="B82">
        <v>78</v>
      </c>
      <c r="D82" s="16">
        <f>IF(age_sex_only,$I82,'2011 outpatient costs'!D82/ave_outpatient_cost_2011)</f>
        <v>2.2224860341950339</v>
      </c>
      <c r="E82" s="16">
        <f>IF(age_sex_only,$I82,'2011 outpatient costs'!E82/ave_outpatient_cost_2011)</f>
        <v>2.1182693119452871</v>
      </c>
      <c r="F82" s="16">
        <f>IF(age_sex_only,$I82,'2011 outpatient costs'!F82/ave_outpatient_cost_2011)</f>
        <v>2.0293830110135231</v>
      </c>
      <c r="G82" s="16">
        <f>IF(age_sex_only,$I82,'2011 outpatient costs'!G82/ave_outpatient_cost_2011)</f>
        <v>1.959284343275298</v>
      </c>
      <c r="H82" s="16">
        <f>IF(age_sex_only,$I82,'2011 outpatient costs'!H82/ave_outpatient_cost_2011)</f>
        <v>1.9369785036315215</v>
      </c>
      <c r="I82" s="108">
        <f>('2011 outpatient costs'!D82*'2011 population'!D82+'2011 outpatient costs'!E82*'2011 population'!E82+'2011 outpatient costs'!F82*'2011 population'!F82+'2011 outpatient costs'!G82*'2011 population'!G82+'2011 outpatient costs'!H82*'2011 population'!H82)/SUM('2011 population'!D82:H82)/ave_outpatient_cost_2011</f>
        <v>2.0400901409696872</v>
      </c>
      <c r="J82" s="16">
        <f>IF(age_sex_only,$O82,'2011 outpatient costs'!J82/ave_outpatient_cost_2011)</f>
        <v>2.6512377739499717</v>
      </c>
      <c r="K82" s="16">
        <f>IF(age_sex_only,$O82,'2011 outpatient costs'!K82/ave_outpatient_cost_2011)</f>
        <v>2.5212024169369291</v>
      </c>
      <c r="L82" s="16">
        <f>IF(age_sex_only,$O82,'2011 outpatient costs'!L82/ave_outpatient_cost_2011)</f>
        <v>2.4042120278982604</v>
      </c>
      <c r="M82" s="16">
        <f>IF(age_sex_only,$O82,'2011 outpatient costs'!M82/ave_outpatient_cost_2011)</f>
        <v>2.3777600668391643</v>
      </c>
      <c r="N82" s="16">
        <f>IF(age_sex_only,$O82,'2011 outpatient costs'!N82/ave_outpatient_cost_2011)</f>
        <v>2.3147715562537439</v>
      </c>
      <c r="O82" s="106">
        <f>('2011 outpatient costs'!J82*'2011 population'!J82+'2011 outpatient costs'!K82*'2011 population'!K82+'2011 outpatient costs'!L82*'2011 population'!L82+'2011 outpatient costs'!M82*'2011 population'!M82+'2011 outpatient costs'!N82*'2011 population'!N82)/SUM('2011 population'!J82:N82)/ave_outpatient_cost_2011</f>
        <v>2.4338032328901074</v>
      </c>
    </row>
    <row r="83" spans="2:15" x14ac:dyDescent="0.25">
      <c r="B83">
        <v>79</v>
      </c>
      <c r="D83" s="16">
        <f>IF(age_sex_only,$I83,'2011 outpatient costs'!D83/ave_outpatient_cost_2011)</f>
        <v>2.2613437875358735</v>
      </c>
      <c r="E83" s="16">
        <f>IF(age_sex_only,$I83,'2011 outpatient costs'!E83/ave_outpatient_cost_2011)</f>
        <v>2.114500240958642</v>
      </c>
      <c r="F83" s="16">
        <f>IF(age_sex_only,$I83,'2011 outpatient costs'!F83/ave_outpatient_cost_2011)</f>
        <v>2.0439714871447574</v>
      </c>
      <c r="G83" s="16">
        <f>IF(age_sex_only,$I83,'2011 outpatient costs'!G83/ave_outpatient_cost_2011)</f>
        <v>2.0420436744672257</v>
      </c>
      <c r="H83" s="16">
        <f>IF(age_sex_only,$I83,'2011 outpatient costs'!H83/ave_outpatient_cost_2011)</f>
        <v>1.9700657874377849</v>
      </c>
      <c r="I83" s="108">
        <f>('2011 outpatient costs'!D83*'2011 population'!D83+'2011 outpatient costs'!E83*'2011 population'!E83+'2011 outpatient costs'!F83*'2011 population'!F83+'2011 outpatient costs'!G83*'2011 population'!G83+'2011 outpatient costs'!H83*'2011 population'!H83)/SUM('2011 population'!D83:H83)/ave_outpatient_cost_2011</f>
        <v>2.074896590898744</v>
      </c>
      <c r="J83" s="16">
        <f>IF(age_sex_only,$O83,'2011 outpatient costs'!J83/ave_outpatient_cost_2011)</f>
        <v>2.6788012027929895</v>
      </c>
      <c r="K83" s="16">
        <f>IF(age_sex_only,$O83,'2011 outpatient costs'!K83/ave_outpatient_cost_2011)</f>
        <v>2.5486032450295966</v>
      </c>
      <c r="L83" s="16">
        <f>IF(age_sex_only,$O83,'2011 outpatient costs'!L83/ave_outpatient_cost_2011)</f>
        <v>2.3885952842871014</v>
      </c>
      <c r="M83" s="16">
        <f>IF(age_sex_only,$O83,'2011 outpatient costs'!M83/ave_outpatient_cost_2011)</f>
        <v>2.3739933228107479</v>
      </c>
      <c r="N83" s="16">
        <f>IF(age_sex_only,$O83,'2011 outpatient costs'!N83/ave_outpatient_cost_2011)</f>
        <v>2.3907196101605694</v>
      </c>
      <c r="O83" s="106">
        <f>('2011 outpatient costs'!J83*'2011 population'!J83+'2011 outpatient costs'!K83*'2011 population'!K83+'2011 outpatient costs'!L83*'2011 population'!L83+'2011 outpatient costs'!M83*'2011 population'!M83+'2011 outpatient costs'!N83*'2011 population'!N83)/SUM('2011 population'!J83:N83)/ave_outpatient_cost_2011</f>
        <v>2.4558214585956493</v>
      </c>
    </row>
    <row r="84" spans="2:15" x14ac:dyDescent="0.25">
      <c r="B84">
        <v>80</v>
      </c>
      <c r="D84" s="16">
        <f>IF(age_sex_only,$I84,'2011 outpatient costs'!D84/ave_outpatient_cost_2011)</f>
        <v>2.1917056318707089</v>
      </c>
      <c r="E84" s="16">
        <f>IF(age_sex_only,$I84,'2011 outpatient costs'!E84/ave_outpatient_cost_2011)</f>
        <v>2.1289110272307745</v>
      </c>
      <c r="F84" s="16">
        <f>IF(age_sex_only,$I84,'2011 outpatient costs'!F84/ave_outpatient_cost_2011)</f>
        <v>2.0470110570562632</v>
      </c>
      <c r="G84" s="16">
        <f>IF(age_sex_only,$I84,'2011 outpatient costs'!G84/ave_outpatient_cost_2011)</f>
        <v>2.0462486960480999</v>
      </c>
      <c r="H84" s="16">
        <f>IF(age_sex_only,$I84,'2011 outpatient costs'!H84/ave_outpatient_cost_2011)</f>
        <v>1.9535092643171987</v>
      </c>
      <c r="I84" s="108">
        <f>('2011 outpatient costs'!D84*'2011 population'!D84+'2011 outpatient costs'!E84*'2011 population'!E84+'2011 outpatient costs'!F84*'2011 population'!F84+'2011 outpatient costs'!G84*'2011 population'!G84+'2011 outpatient costs'!H84*'2011 population'!H84)/SUM('2011 population'!D84:H84)/ave_outpatient_cost_2011</f>
        <v>2.0647370688133679</v>
      </c>
      <c r="J84" s="16">
        <f>IF(age_sex_only,$O84,'2011 outpatient costs'!J84/ave_outpatient_cost_2011)</f>
        <v>2.6464894330958044</v>
      </c>
      <c r="K84" s="16">
        <f>IF(age_sex_only,$O84,'2011 outpatient costs'!K84/ave_outpatient_cost_2011)</f>
        <v>2.5686853821017079</v>
      </c>
      <c r="L84" s="16">
        <f>IF(age_sex_only,$O84,'2011 outpatient costs'!L84/ave_outpatient_cost_2011)</f>
        <v>2.4398046836540788</v>
      </c>
      <c r="M84" s="16">
        <f>IF(age_sex_only,$O84,'2011 outpatient costs'!M84/ave_outpatient_cost_2011)</f>
        <v>2.4304228380106125</v>
      </c>
      <c r="N84" s="16">
        <f>IF(age_sex_only,$O84,'2011 outpatient costs'!N84/ave_outpatient_cost_2011)</f>
        <v>2.4457064212205579</v>
      </c>
      <c r="O84" s="106">
        <f>('2011 outpatient costs'!J84*'2011 population'!J84+'2011 outpatient costs'!K84*'2011 population'!K84+'2011 outpatient costs'!L84*'2011 population'!L84+'2011 outpatient costs'!M84*'2011 population'!M84+'2011 outpatient costs'!N84*'2011 population'!N84)/SUM('2011 population'!J84:N84)/ave_outpatient_cost_2011</f>
        <v>2.4921034541319576</v>
      </c>
    </row>
    <row r="85" spans="2:15" x14ac:dyDescent="0.25">
      <c r="B85">
        <v>81</v>
      </c>
      <c r="D85" s="16">
        <f>IF(age_sex_only,$I85,'2011 outpatient costs'!D85/ave_outpatient_cost_2011)</f>
        <v>2.2663351456900269</v>
      </c>
      <c r="E85" s="16">
        <f>IF(age_sex_only,$I85,'2011 outpatient costs'!E85/ave_outpatient_cost_2011)</f>
        <v>2.2119660575982865</v>
      </c>
      <c r="F85" s="16">
        <f>IF(age_sex_only,$I85,'2011 outpatient costs'!F85/ave_outpatient_cost_2011)</f>
        <v>2.0578186828840965</v>
      </c>
      <c r="G85" s="16">
        <f>IF(age_sex_only,$I85,'2011 outpatient costs'!G85/ave_outpatient_cost_2011)</f>
        <v>2.0255643027986148</v>
      </c>
      <c r="H85" s="16">
        <f>IF(age_sex_only,$I85,'2011 outpatient costs'!H85/ave_outpatient_cost_2011)</f>
        <v>2.0237568526758634</v>
      </c>
      <c r="I85" s="108">
        <f>('2011 outpatient costs'!D85*'2011 population'!D85+'2011 outpatient costs'!E85*'2011 population'!E85+'2011 outpatient costs'!F85*'2011 population'!F85+'2011 outpatient costs'!G85*'2011 population'!G85+'2011 outpatient costs'!H85*'2011 population'!H85)/SUM('2011 population'!D85:H85)/ave_outpatient_cost_2011</f>
        <v>2.1047318238906199</v>
      </c>
      <c r="J85" s="16">
        <f>IF(age_sex_only,$O85,'2011 outpatient costs'!J85/ave_outpatient_cost_2011)</f>
        <v>2.6776629434662245</v>
      </c>
      <c r="K85" s="16">
        <f>IF(age_sex_only,$O85,'2011 outpatient costs'!K85/ave_outpatient_cost_2011)</f>
        <v>2.6371352269442996</v>
      </c>
      <c r="L85" s="16">
        <f>IF(age_sex_only,$O85,'2011 outpatient costs'!L85/ave_outpatient_cost_2011)</f>
        <v>2.5001430213709503</v>
      </c>
      <c r="M85" s="16">
        <f>IF(age_sex_only,$O85,'2011 outpatient costs'!M85/ave_outpatient_cost_2011)</f>
        <v>2.5536759398543913</v>
      </c>
      <c r="N85" s="16">
        <f>IF(age_sex_only,$O85,'2011 outpatient costs'!N85/ave_outpatient_cost_2011)</f>
        <v>2.5098227696646913</v>
      </c>
      <c r="O85" s="106">
        <f>('2011 outpatient costs'!J85*'2011 population'!J85+'2011 outpatient costs'!K85*'2011 population'!K85+'2011 outpatient costs'!L85*'2011 population'!L85+'2011 outpatient costs'!M85*'2011 population'!M85+'2011 outpatient costs'!N85*'2011 population'!N85)/SUM('2011 population'!J85:N85)/ave_outpatient_cost_2011</f>
        <v>2.5650538035420207</v>
      </c>
    </row>
    <row r="86" spans="2:15" x14ac:dyDescent="0.25">
      <c r="B86">
        <v>82</v>
      </c>
      <c r="D86" s="16">
        <f>IF(age_sex_only,$I86,'2011 outpatient costs'!D86/ave_outpatient_cost_2011)</f>
        <v>2.2620282099768612</v>
      </c>
      <c r="E86" s="16">
        <f>IF(age_sex_only,$I86,'2011 outpatient costs'!E86/ave_outpatient_cost_2011)</f>
        <v>2.1574154313328937</v>
      </c>
      <c r="F86" s="16">
        <f>IF(age_sex_only,$I86,'2011 outpatient costs'!F86/ave_outpatient_cost_2011)</f>
        <v>2.1133650926554779</v>
      </c>
      <c r="G86" s="16">
        <f>IF(age_sex_only,$I86,'2011 outpatient costs'!G86/ave_outpatient_cost_2011)</f>
        <v>2.1334983919275872</v>
      </c>
      <c r="H86" s="16">
        <f>IF(age_sex_only,$I86,'2011 outpatient costs'!H86/ave_outpatient_cost_2011)</f>
        <v>2.1059018156039073</v>
      </c>
      <c r="I86" s="108">
        <f>('2011 outpatient costs'!D86*'2011 population'!D86+'2011 outpatient costs'!E86*'2011 population'!E86+'2011 outpatient costs'!F86*'2011 population'!F86+'2011 outpatient costs'!G86*'2011 population'!G86+'2011 outpatient costs'!H86*'2011 population'!H86)/SUM('2011 population'!D86:H86)/ave_outpatient_cost_2011</f>
        <v>2.1480913763127139</v>
      </c>
      <c r="J86" s="16">
        <f>IF(age_sex_only,$O86,'2011 outpatient costs'!J86/ave_outpatient_cost_2011)</f>
        <v>2.7052515327827686</v>
      </c>
      <c r="K86" s="16">
        <f>IF(age_sex_only,$O86,'2011 outpatient costs'!K86/ave_outpatient_cost_2011)</f>
        <v>2.5742143970477733</v>
      </c>
      <c r="L86" s="16">
        <f>IF(age_sex_only,$O86,'2011 outpatient costs'!L86/ave_outpatient_cost_2011)</f>
        <v>2.5781060524717292</v>
      </c>
      <c r="M86" s="16">
        <f>IF(age_sex_only,$O86,'2011 outpatient costs'!M86/ave_outpatient_cost_2011)</f>
        <v>2.5402975027633916</v>
      </c>
      <c r="N86" s="16">
        <f>IF(age_sex_only,$O86,'2011 outpatient costs'!N86/ave_outpatient_cost_2011)</f>
        <v>2.6281187323492472</v>
      </c>
      <c r="O86" s="106">
        <f>('2011 outpatient costs'!J86*'2011 population'!J86+'2011 outpatient costs'!K86*'2011 population'!K86+'2011 outpatient costs'!L86*'2011 population'!L86+'2011 outpatient costs'!M86*'2011 population'!M86+'2011 outpatient costs'!N86*'2011 population'!N86)/SUM('2011 population'!J86:N86)/ave_outpatient_cost_2011</f>
        <v>2.5986614290332084</v>
      </c>
    </row>
    <row r="87" spans="2:15" x14ac:dyDescent="0.25">
      <c r="B87">
        <v>83</v>
      </c>
      <c r="D87" s="16">
        <f>IF(age_sex_only,$I87,'2011 outpatient costs'!D87/ave_outpatient_cost_2011)</f>
        <v>2.247957131257003</v>
      </c>
      <c r="E87" s="16">
        <f>IF(age_sex_only,$I87,'2011 outpatient costs'!E87/ave_outpatient_cost_2011)</f>
        <v>2.2022654969747135</v>
      </c>
      <c r="F87" s="16">
        <f>IF(age_sex_only,$I87,'2011 outpatient costs'!F87/ave_outpatient_cost_2011)</f>
        <v>2.1366251464283654</v>
      </c>
      <c r="G87" s="16">
        <f>IF(age_sex_only,$I87,'2011 outpatient costs'!G87/ave_outpatient_cost_2011)</f>
        <v>2.1082468845907303</v>
      </c>
      <c r="H87" s="16">
        <f>IF(age_sex_only,$I87,'2011 outpatient costs'!H87/ave_outpatient_cost_2011)</f>
        <v>2.1309909672052965</v>
      </c>
      <c r="I87" s="108">
        <f>('2011 outpatient costs'!D87*'2011 population'!D87+'2011 outpatient costs'!E87*'2011 population'!E87+'2011 outpatient costs'!F87*'2011 population'!F87+'2011 outpatient costs'!G87*'2011 population'!G87+'2011 outpatient costs'!H87*'2011 population'!H87)/SUM('2011 population'!D87:H87)/ave_outpatient_cost_2011</f>
        <v>2.1591012523201307</v>
      </c>
      <c r="J87" s="16">
        <f>IF(age_sex_only,$O87,'2011 outpatient costs'!J87/ave_outpatient_cost_2011)</f>
        <v>2.6557524274060822</v>
      </c>
      <c r="K87" s="16">
        <f>IF(age_sex_only,$O87,'2011 outpatient costs'!K87/ave_outpatient_cost_2011)</f>
        <v>2.6659873868034012</v>
      </c>
      <c r="L87" s="16">
        <f>IF(age_sex_only,$O87,'2011 outpatient costs'!L87/ave_outpatient_cost_2011)</f>
        <v>2.6359075626398996</v>
      </c>
      <c r="M87" s="16">
        <f>IF(age_sex_only,$O87,'2011 outpatient costs'!M87/ave_outpatient_cost_2011)</f>
        <v>2.6400419087891867</v>
      </c>
      <c r="N87" s="16">
        <f>IF(age_sex_only,$O87,'2011 outpatient costs'!N87/ave_outpatient_cost_2011)</f>
        <v>2.6224933337653495</v>
      </c>
      <c r="O87" s="106">
        <f>('2011 outpatient costs'!J87*'2011 population'!J87+'2011 outpatient costs'!K87*'2011 population'!K87+'2011 outpatient costs'!L87*'2011 population'!L87+'2011 outpatient costs'!M87*'2011 population'!M87+'2011 outpatient costs'!N87*'2011 population'!N87)/SUM('2011 population'!J87:N87)/ave_outpatient_cost_2011</f>
        <v>2.6419229249519924</v>
      </c>
    </row>
    <row r="88" spans="2:15" x14ac:dyDescent="0.25">
      <c r="B88">
        <v>84</v>
      </c>
      <c r="D88" s="13">
        <f>IF(age_sex_only,$I88,'2011 outpatient costs'!D88/ave_outpatient_cost_2011)</f>
        <v>2.1480133104108283</v>
      </c>
      <c r="E88" s="13">
        <f>IF(age_sex_only,$I88,'2011 outpatient costs'!E88/ave_outpatient_cost_2011)</f>
        <v>2.116318086880427</v>
      </c>
      <c r="F88" s="13">
        <f>IF(age_sex_only,$I88,'2011 outpatient costs'!F88/ave_outpatient_cost_2011)</f>
        <v>2.1077572954832053</v>
      </c>
      <c r="G88" s="13">
        <f>IF(age_sex_only,$I88,'2011 outpatient costs'!G88/ave_outpatient_cost_2011)</f>
        <v>2.1354868086109291</v>
      </c>
      <c r="H88" s="13">
        <f>IF(age_sex_only,$I88,'2011 outpatient costs'!H88/ave_outpatient_cost_2011)</f>
        <v>2.0673904661877538</v>
      </c>
      <c r="I88" s="106">
        <f>('2011 outpatient costs'!D88*'2011 population'!D88+'2011 outpatient costs'!E88*'2011 population'!E88+'2011 outpatient costs'!F88*'2011 population'!F88+'2011 outpatient costs'!G88*'2011 population'!G88+'2011 outpatient costs'!H88*'2011 population'!H88)/SUM('2011 population'!D88:H88)/ave_outpatient_cost_2011</f>
        <v>2.1132823497269611</v>
      </c>
      <c r="J88" s="13">
        <f>IF(age_sex_only,$O88,'2011 outpatient costs'!J88/ave_outpatient_cost_2011)</f>
        <v>2.5772773127277793</v>
      </c>
      <c r="K88" s="13">
        <f>IF(age_sex_only,$O88,'2011 outpatient costs'!K88/ave_outpatient_cost_2011)</f>
        <v>2.558440566915285</v>
      </c>
      <c r="L88" s="13">
        <f>IF(age_sex_only,$O88,'2011 outpatient costs'!L88/ave_outpatient_cost_2011)</f>
        <v>2.5831194781552842</v>
      </c>
      <c r="M88" s="13">
        <f>IF(age_sex_only,$O88,'2011 outpatient costs'!M88/ave_outpatient_cost_2011)</f>
        <v>2.593644255657463</v>
      </c>
      <c r="N88" s="13">
        <f>IF(age_sex_only,$O88,'2011 outpatient costs'!N88/ave_outpatient_cost_2011)</f>
        <v>2.6374478411131879</v>
      </c>
      <c r="O88" s="106">
        <f>('2011 outpatient costs'!J88*'2011 population'!J88+'2011 outpatient costs'!K88*'2011 population'!K88+'2011 outpatient costs'!L88*'2011 population'!L88+'2011 outpatient costs'!M88*'2011 population'!M88+'2011 outpatient costs'!N88*'2011 population'!N88)/SUM('2011 population'!J88:N88)/ave_outpatient_cost_2011</f>
        <v>2.5926010524338414</v>
      </c>
    </row>
    <row r="89" spans="2:15" x14ac:dyDescent="0.25">
      <c r="B89" s="15" t="s">
        <v>21</v>
      </c>
      <c r="C89" s="5"/>
      <c r="D89" s="14">
        <f>IF(age_sex_only,$I89,'2011 outpatient costs'!D89/ave_outpatient_cost_2011)</f>
        <v>1.9567852554996656</v>
      </c>
      <c r="E89" s="14">
        <f>IF(age_sex_only,$I89,'2011 outpatient costs'!E89/ave_outpatient_cost_2011)</f>
        <v>1.9205725988226714</v>
      </c>
      <c r="F89" s="14">
        <f>IF(age_sex_only,$I89,'2011 outpatient costs'!F89/ave_outpatient_cost_2011)</f>
        <v>1.8727784848330868</v>
      </c>
      <c r="G89" s="14">
        <f>IF(age_sex_only,$I89,'2011 outpatient costs'!G89/ave_outpatient_cost_2011)</f>
        <v>1.9279688324494706</v>
      </c>
      <c r="H89" s="14">
        <f>IF(age_sex_only,$I89,'2011 outpatient costs'!H89/ave_outpatient_cost_2011)</f>
        <v>1.9253026453136399</v>
      </c>
      <c r="I89" s="107">
        <f>('2011 outpatient costs'!D89*'2011 population'!D89+'2011 outpatient costs'!E89*'2011 population'!E89+'2011 outpatient costs'!F89*'2011 population'!F89+'2011 outpatient costs'!G89*'2011 population'!G89+'2011 outpatient costs'!H89*'2011 population'!H89)/SUM('2011 population'!D89:H89)/ave_outpatient_cost_2011</f>
        <v>1.9181822498325527</v>
      </c>
      <c r="J89" s="14">
        <f>IF(age_sex_only,$O89,'2011 outpatient costs'!J89/ave_outpatient_cost_2011)</f>
        <v>2.4964789216959358</v>
      </c>
      <c r="K89" s="14">
        <f>IF(age_sex_only,$O89,'2011 outpatient costs'!K89/ave_outpatient_cost_2011)</f>
        <v>2.5244441971674645</v>
      </c>
      <c r="L89" s="14">
        <f>IF(age_sex_only,$O89,'2011 outpatient costs'!L89/ave_outpatient_cost_2011)</f>
        <v>2.5168844746784775</v>
      </c>
      <c r="M89" s="14">
        <f>IF(age_sex_only,$O89,'2011 outpatient costs'!M89/ave_outpatient_cost_2011)</f>
        <v>2.5471828273466977</v>
      </c>
      <c r="N89" s="14">
        <f>IF(age_sex_only,$O89,'2011 outpatient costs'!N89/ave_outpatient_cost_2011)</f>
        <v>2.5801559123422977</v>
      </c>
      <c r="O89" s="107">
        <f>('2011 outpatient costs'!J89*'2011 population'!J89+'2011 outpatient costs'!K89*'2011 population'!K89+'2011 outpatient costs'!L89*'2011 population'!L89+'2011 outpatient costs'!M89*'2011 population'!M89+'2011 outpatient costs'!N89*'2011 population'!N89)/SUM('2011 population'!J89:N89)/ave_outpatient_cost_2011</f>
        <v>2.5367886474478225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ColWidth="9.85546875"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2">
        <f>'2011 outpatient weights'!D4*ave_outpatient_cost_2011*'2011 population'!D4</f>
        <v>28282170.184378438</v>
      </c>
      <c r="E4" s="2">
        <f>'2011 outpatient weights'!E4*ave_outpatient_cost_2011*'2011 population'!E4</f>
        <v>23578236.943586256</v>
      </c>
      <c r="F4" s="2">
        <f>'2011 outpatient weights'!F4*ave_outpatient_cost_2011*'2011 population'!F4</f>
        <v>20469302.084271971</v>
      </c>
      <c r="G4" s="2">
        <f>'2011 outpatient weights'!G4*ave_outpatient_cost_2011*'2011 population'!G4</f>
        <v>19682579.909624092</v>
      </c>
      <c r="H4" s="2">
        <f>'2011 outpatient weights'!H4*ave_outpatient_cost_2011*'2011 population'!H4</f>
        <v>18381840.924024023</v>
      </c>
      <c r="I4" s="2"/>
      <c r="J4" s="2">
        <f>'2011 outpatient weights'!J4*ave_outpatient_cost_2011*'2011 population'!J4</f>
        <v>33965406.191706687</v>
      </c>
      <c r="K4" s="2">
        <f>'2011 outpatient weights'!K4*ave_outpatient_cost_2011*'2011 population'!K4</f>
        <v>28031487.41878188</v>
      </c>
      <c r="L4" s="2">
        <f>'2011 outpatient weights'!L4*ave_outpatient_cost_2011*'2011 population'!L4</f>
        <v>23871559.207630076</v>
      </c>
      <c r="M4" s="2">
        <f>'2011 outpatient weights'!M4*ave_outpatient_cost_2011*'2011 population'!M4</f>
        <v>22551609.019432887</v>
      </c>
      <c r="N4" s="2">
        <f>'2011 outpatient weights'!N4*ave_outpatient_cost_2011*'2011 population'!N4</f>
        <v>20877891.563898508</v>
      </c>
    </row>
    <row r="5" spans="2:14" x14ac:dyDescent="0.25">
      <c r="B5">
        <v>1</v>
      </c>
      <c r="D5" s="2">
        <f>'2011 outpatient weights'!D5*ave_outpatient_cost_2011*'2011 population'!D5</f>
        <v>37727053.37340603</v>
      </c>
      <c r="E5" s="2">
        <f>'2011 outpatient weights'!E5*ave_outpatient_cost_2011*'2011 population'!E5</f>
        <v>29833591.935575061</v>
      </c>
      <c r="F5" s="2">
        <f>'2011 outpatient weights'!F5*ave_outpatient_cost_2011*'2011 population'!F5</f>
        <v>24841959.221743092</v>
      </c>
      <c r="G5" s="2">
        <f>'2011 outpatient weights'!G5*ave_outpatient_cost_2011*'2011 population'!G5</f>
        <v>22764337.945752207</v>
      </c>
      <c r="H5" s="2">
        <f>'2011 outpatient weights'!H5*ave_outpatient_cost_2011*'2011 population'!H5</f>
        <v>21010964.284327332</v>
      </c>
      <c r="I5" s="2"/>
      <c r="J5" s="2">
        <f>'2011 outpatient weights'!J5*ave_outpatient_cost_2011*'2011 population'!J5</f>
        <v>48683530.210684992</v>
      </c>
      <c r="K5" s="2">
        <f>'2011 outpatient weights'!K5*ave_outpatient_cost_2011*'2011 population'!K5</f>
        <v>39066683.33011733</v>
      </c>
      <c r="L5" s="2">
        <f>'2011 outpatient weights'!L5*ave_outpatient_cost_2011*'2011 population'!L5</f>
        <v>32631867.591916416</v>
      </c>
      <c r="M5" s="2">
        <f>'2011 outpatient weights'!M5*ave_outpatient_cost_2011*'2011 population'!M5</f>
        <v>28237187.85634616</v>
      </c>
      <c r="N5" s="2">
        <f>'2011 outpatient weights'!N5*ave_outpatient_cost_2011*'2011 population'!N5</f>
        <v>26613138.388014078</v>
      </c>
    </row>
    <row r="6" spans="2:14" x14ac:dyDescent="0.25">
      <c r="B6">
        <v>2</v>
      </c>
      <c r="D6" s="2">
        <f>'2011 outpatient weights'!D6*ave_outpatient_cost_2011*'2011 population'!D6</f>
        <v>33116364.750097428</v>
      </c>
      <c r="E6" s="2">
        <f>'2011 outpatient weights'!E6*ave_outpatient_cost_2011*'2011 population'!E6</f>
        <v>25382684.289964449</v>
      </c>
      <c r="F6" s="2">
        <f>'2011 outpatient weights'!F6*ave_outpatient_cost_2011*'2011 population'!F6</f>
        <v>21417210.934368853</v>
      </c>
      <c r="G6" s="2">
        <f>'2011 outpatient weights'!G6*ave_outpatient_cost_2011*'2011 population'!G6</f>
        <v>19050953.053504173</v>
      </c>
      <c r="H6" s="2">
        <f>'2011 outpatient weights'!H6*ave_outpatient_cost_2011*'2011 population'!H6</f>
        <v>17943263.225709304</v>
      </c>
      <c r="I6" s="2"/>
      <c r="J6" s="2">
        <f>'2011 outpatient weights'!J6*ave_outpatient_cost_2011*'2011 population'!J6</f>
        <v>42991860.016850688</v>
      </c>
      <c r="K6" s="2">
        <f>'2011 outpatient weights'!K6*ave_outpatient_cost_2011*'2011 population'!K6</f>
        <v>33570405.123673245</v>
      </c>
      <c r="L6" s="2">
        <f>'2011 outpatient weights'!L6*ave_outpatient_cost_2011*'2011 population'!L6</f>
        <v>27147772.099314403</v>
      </c>
      <c r="M6" s="2">
        <f>'2011 outpatient weights'!M6*ave_outpatient_cost_2011*'2011 population'!M6</f>
        <v>24146138.83499378</v>
      </c>
      <c r="N6" s="2">
        <f>'2011 outpatient weights'!N6*ave_outpatient_cost_2011*'2011 population'!N6</f>
        <v>23134036.454267502</v>
      </c>
    </row>
    <row r="7" spans="2:14" x14ac:dyDescent="0.25">
      <c r="B7">
        <v>3</v>
      </c>
      <c r="D7" s="2">
        <f>'2011 outpatient weights'!D7*ave_outpatient_cost_2011*'2011 population'!D7</f>
        <v>31024217.930679444</v>
      </c>
      <c r="E7" s="2">
        <f>'2011 outpatient weights'!E7*ave_outpatient_cost_2011*'2011 population'!E7</f>
        <v>24362147.722732119</v>
      </c>
      <c r="F7" s="2">
        <f>'2011 outpatient weights'!F7*ave_outpatient_cost_2011*'2011 population'!F7</f>
        <v>20755127.293643747</v>
      </c>
      <c r="G7" s="2">
        <f>'2011 outpatient weights'!G7*ave_outpatient_cost_2011*'2011 population'!G7</f>
        <v>18467119.92091855</v>
      </c>
      <c r="H7" s="2">
        <f>'2011 outpatient weights'!H7*ave_outpatient_cost_2011*'2011 population'!H7</f>
        <v>18176609.052376751</v>
      </c>
      <c r="I7" s="2"/>
      <c r="J7" s="2">
        <f>'2011 outpatient weights'!J7*ave_outpatient_cost_2011*'2011 population'!J7</f>
        <v>41661132.812562428</v>
      </c>
      <c r="K7" s="2">
        <f>'2011 outpatient weights'!K7*ave_outpatient_cost_2011*'2011 population'!K7</f>
        <v>32627181.932746388</v>
      </c>
      <c r="L7" s="2">
        <f>'2011 outpatient weights'!L7*ave_outpatient_cost_2011*'2011 population'!L7</f>
        <v>27483265.29588848</v>
      </c>
      <c r="M7" s="2">
        <f>'2011 outpatient weights'!M7*ave_outpatient_cost_2011*'2011 population'!M7</f>
        <v>24626418.89992176</v>
      </c>
      <c r="N7" s="2">
        <f>'2011 outpatient weights'!N7*ave_outpatient_cost_2011*'2011 population'!N7</f>
        <v>23928724.249504432</v>
      </c>
    </row>
    <row r="8" spans="2:14" x14ac:dyDescent="0.25">
      <c r="B8">
        <v>4</v>
      </c>
      <c r="D8" s="2">
        <f>'2011 outpatient weights'!D8*ave_outpatient_cost_2011*'2011 population'!D8</f>
        <v>31728003.938017808</v>
      </c>
      <c r="E8" s="2">
        <f>'2011 outpatient weights'!E8*ave_outpatient_cost_2011*'2011 population'!E8</f>
        <v>25080927.839414578</v>
      </c>
      <c r="F8" s="2">
        <f>'2011 outpatient weights'!F8*ave_outpatient_cost_2011*'2011 population'!F8</f>
        <v>21825800.413995385</v>
      </c>
      <c r="G8" s="2">
        <f>'2011 outpatient weights'!G8*ave_outpatient_cost_2011*'2011 population'!G8</f>
        <v>19953411.009651773</v>
      </c>
      <c r="H8" s="2">
        <f>'2011 outpatient weights'!H8*ave_outpatient_cost_2011*'2011 population'!H8</f>
        <v>19402846.057173356</v>
      </c>
      <c r="I8" s="2"/>
      <c r="J8" s="2">
        <f>'2011 outpatient weights'!J8*ave_outpatient_cost_2011*'2011 population'!J8</f>
        <v>42534539.68185585</v>
      </c>
      <c r="K8" s="2">
        <f>'2011 outpatient weights'!K8*ave_outpatient_cost_2011*'2011 population'!K8</f>
        <v>33754082.963138379</v>
      </c>
      <c r="L8" s="2">
        <f>'2011 outpatient weights'!L8*ave_outpatient_cost_2011*'2011 population'!L8</f>
        <v>28433516.975570377</v>
      </c>
      <c r="M8" s="2">
        <f>'2011 outpatient weights'!M8*ave_outpatient_cost_2011*'2011 population'!M8</f>
        <v>26071007.622041721</v>
      </c>
      <c r="N8" s="2">
        <f>'2011 outpatient weights'!N8*ave_outpatient_cost_2011*'2011 population'!N8</f>
        <v>26026962.425843447</v>
      </c>
    </row>
    <row r="9" spans="2:14" x14ac:dyDescent="0.25">
      <c r="B9">
        <v>5</v>
      </c>
      <c r="D9" s="2">
        <f>'2011 outpatient weights'!D9*ave_outpatient_cost_2011*'2011 population'!D9</f>
        <v>34914720.739554577</v>
      </c>
      <c r="E9" s="2">
        <f>'2011 outpatient weights'!E9*ave_outpatient_cost_2011*'2011 population'!E9</f>
        <v>27448591.418030269</v>
      </c>
      <c r="F9" s="2">
        <f>'2011 outpatient weights'!F9*ave_outpatient_cost_2011*'2011 population'!F9</f>
        <v>23427827.284228325</v>
      </c>
      <c r="G9" s="2">
        <f>'2011 outpatient weights'!G9*ave_outpatient_cost_2011*'2011 population'!G9</f>
        <v>22349657.109204635</v>
      </c>
      <c r="H9" s="2">
        <f>'2011 outpatient weights'!H9*ave_outpatient_cost_2011*'2011 population'!H9</f>
        <v>21416273.802534845</v>
      </c>
      <c r="I9" s="2"/>
      <c r="J9" s="2">
        <f>'2011 outpatient weights'!J9*ave_outpatient_cost_2011*'2011 population'!J9</f>
        <v>44905951.787807554</v>
      </c>
      <c r="K9" s="2">
        <f>'2011 outpatient weights'!K9*ave_outpatient_cost_2011*'2011 population'!K9</f>
        <v>34712768.829326324</v>
      </c>
      <c r="L9" s="2">
        <f>'2011 outpatient weights'!L9*ave_outpatient_cost_2011*'2011 population'!L9</f>
        <v>29701924.91289724</v>
      </c>
      <c r="M9" s="2">
        <f>'2011 outpatient weights'!M9*ave_outpatient_cost_2011*'2011 population'!M9</f>
        <v>27833752.601806659</v>
      </c>
      <c r="N9" s="2">
        <f>'2011 outpatient weights'!N9*ave_outpatient_cost_2011*'2011 population'!N9</f>
        <v>26751365.333529942</v>
      </c>
    </row>
    <row r="10" spans="2:14" x14ac:dyDescent="0.25">
      <c r="B10">
        <v>6</v>
      </c>
      <c r="D10" s="2">
        <f>'2011 outpatient weights'!D10*ave_outpatient_cost_2011*'2011 population'!D10</f>
        <v>33770951.336150475</v>
      </c>
      <c r="E10" s="2">
        <f>'2011 outpatient weights'!E10*ave_outpatient_cost_2011*'2011 population'!E10</f>
        <v>26232662.863407724</v>
      </c>
      <c r="F10" s="2">
        <f>'2011 outpatient weights'!F10*ave_outpatient_cost_2011*'2011 population'!F10</f>
        <v>22551140.453515887</v>
      </c>
      <c r="G10" s="2">
        <f>'2011 outpatient weights'!G10*ave_outpatient_cost_2011*'2011 population'!G10</f>
        <v>21445793.455306031</v>
      </c>
      <c r="H10" s="2">
        <f>'2011 outpatient weights'!H10*ave_outpatient_cost_2011*'2011 population'!H10</f>
        <v>21253212.863417834</v>
      </c>
      <c r="I10" s="2"/>
      <c r="J10" s="2">
        <f>'2011 outpatient weights'!J10*ave_outpatient_cost_2011*'2011 population'!J10</f>
        <v>42087059.231118068</v>
      </c>
      <c r="K10" s="2">
        <f>'2011 outpatient weights'!K10*ave_outpatient_cost_2011*'2011 population'!K10</f>
        <v>32690438.33154178</v>
      </c>
      <c r="L10" s="2">
        <f>'2011 outpatient weights'!L10*ave_outpatient_cost_2011*'2011 population'!L10</f>
        <v>28210479.59907699</v>
      </c>
      <c r="M10" s="2">
        <f>'2011 outpatient weights'!M10*ave_outpatient_cost_2011*'2011 population'!M10</f>
        <v>26658120.716046359</v>
      </c>
      <c r="N10" s="2">
        <f>'2011 outpatient weights'!N10*ave_outpatient_cost_2011*'2011 population'!N10</f>
        <v>26232194.29749072</v>
      </c>
    </row>
    <row r="11" spans="2:14" x14ac:dyDescent="0.25">
      <c r="B11">
        <v>7</v>
      </c>
      <c r="D11" s="2">
        <f>'2011 outpatient weights'!D11*ave_outpatient_cost_2011*'2011 population'!D11</f>
        <v>27919031.598701183</v>
      </c>
      <c r="E11" s="2">
        <f>'2011 outpatient weights'!E11*ave_outpatient_cost_2011*'2011 population'!E11</f>
        <v>22336068.697611552</v>
      </c>
      <c r="F11" s="2">
        <f>'2011 outpatient weights'!F11*ave_outpatient_cost_2011*'2011 population'!F11</f>
        <v>19063604.333263252</v>
      </c>
      <c r="G11" s="2">
        <f>'2011 outpatient weights'!G11*ave_outpatient_cost_2011*'2011 population'!G11</f>
        <v>18311087.470556583</v>
      </c>
      <c r="H11" s="2">
        <f>'2011 outpatient weights'!H11*ave_outpatient_cost_2011*'2011 population'!H11</f>
        <v>18353726.969003849</v>
      </c>
      <c r="I11" s="2"/>
      <c r="J11" s="2">
        <f>'2011 outpatient weights'!J11*ave_outpatient_cost_2011*'2011 population'!J11</f>
        <v>35670517.563680269</v>
      </c>
      <c r="K11" s="2">
        <f>'2011 outpatient weights'!K11*ave_outpatient_cost_2011*'2011 population'!K11</f>
        <v>28461162.364673551</v>
      </c>
      <c r="L11" s="2">
        <f>'2011 outpatient weights'!L11*ave_outpatient_cost_2011*'2011 population'!L11</f>
        <v>24329348.108541917</v>
      </c>
      <c r="M11" s="2">
        <f>'2011 outpatient weights'!M11*ave_outpatient_cost_2011*'2011 population'!M11</f>
        <v>22563323.167357966</v>
      </c>
      <c r="N11" s="2">
        <f>'2011 outpatient weights'!N11*ave_outpatient_cost_2011*'2011 population'!N11</f>
        <v>22808851.707867485</v>
      </c>
    </row>
    <row r="12" spans="2:14" x14ac:dyDescent="0.25">
      <c r="B12">
        <v>8</v>
      </c>
      <c r="D12" s="2">
        <f>'2011 outpatient weights'!D12*ave_outpatient_cost_2011*'2011 population'!D12</f>
        <v>24187372.635690033</v>
      </c>
      <c r="E12" s="2">
        <f>'2011 outpatient weights'!E12*ave_outpatient_cost_2011*'2011 population'!E12</f>
        <v>19128734.995726656</v>
      </c>
      <c r="F12" s="2">
        <f>'2011 outpatient weights'!F12*ave_outpatient_cost_2011*'2011 population'!F12</f>
        <v>16890864.176120773</v>
      </c>
      <c r="G12" s="2">
        <f>'2011 outpatient weights'!G12*ave_outpatient_cost_2011*'2011 population'!G12</f>
        <v>15932646.875849832</v>
      </c>
      <c r="H12" s="2">
        <f>'2011 outpatient weights'!H12*ave_outpatient_cost_2011*'2011 population'!H12</f>
        <v>16707186.336655635</v>
      </c>
      <c r="I12" s="2"/>
      <c r="J12" s="2">
        <f>'2011 outpatient weights'!J12*ave_outpatient_cost_2011*'2011 population'!J12</f>
        <v>30557057.711427547</v>
      </c>
      <c r="K12" s="2">
        <f>'2011 outpatient weights'!K12*ave_outpatient_cost_2011*'2011 population'!K12</f>
        <v>24469449.317725785</v>
      </c>
      <c r="L12" s="2">
        <f>'2011 outpatient weights'!L12*ave_outpatient_cost_2011*'2011 population'!L12</f>
        <v>21108425.995063934</v>
      </c>
      <c r="M12" s="2">
        <f>'2011 outpatient weights'!M12*ave_outpatient_cost_2011*'2011 population'!M12</f>
        <v>19373326.404402174</v>
      </c>
      <c r="N12" s="2">
        <f>'2011 outpatient weights'!N12*ave_outpatient_cost_2011*'2011 population'!N12</f>
        <v>20321703.820416056</v>
      </c>
    </row>
    <row r="13" spans="2:14" x14ac:dyDescent="0.25">
      <c r="B13">
        <v>9</v>
      </c>
      <c r="D13" s="2">
        <f>'2011 outpatient weights'!D13*ave_outpatient_cost_2011*'2011 population'!D13</f>
        <v>22117248.414371192</v>
      </c>
      <c r="E13" s="2">
        <f>'2011 outpatient weights'!E13*ave_outpatient_cost_2011*'2011 population'!E13</f>
        <v>17961068.730555411</v>
      </c>
      <c r="F13" s="2">
        <f>'2011 outpatient weights'!F13*ave_outpatient_cost_2011*'2011 population'!F13</f>
        <v>15264940.444120688</v>
      </c>
      <c r="G13" s="2">
        <f>'2011 outpatient weights'!G13*ave_outpatient_cost_2011*'2011 population'!G13</f>
        <v>14638936.379004806</v>
      </c>
      <c r="H13" s="2">
        <f>'2011 outpatient weights'!H13*ave_outpatient_cost_2011*'2011 population'!H13</f>
        <v>15418161.498980641</v>
      </c>
      <c r="I13" s="2"/>
      <c r="J13" s="2">
        <f>'2011 outpatient weights'!J13*ave_outpatient_cost_2011*'2011 population'!J13</f>
        <v>28038515.907536928</v>
      </c>
      <c r="K13" s="2">
        <f>'2011 outpatient weights'!K13*ave_outpatient_cost_2011*'2011 population'!K13</f>
        <v>21517484.040607475</v>
      </c>
      <c r="L13" s="2">
        <f>'2011 outpatient weights'!L13*ave_outpatient_cost_2011*'2011 population'!L13</f>
        <v>19125923.60022464</v>
      </c>
      <c r="M13" s="2">
        <f>'2011 outpatient weights'!M13*ave_outpatient_cost_2011*'2011 population'!M13</f>
        <v>17833618.801130623</v>
      </c>
      <c r="N13" s="2">
        <f>'2011 outpatient weights'!N13*ave_outpatient_cost_2011*'2011 population'!N13</f>
        <v>18835412.731682837</v>
      </c>
    </row>
    <row r="14" spans="2:14" x14ac:dyDescent="0.25">
      <c r="B14">
        <v>10</v>
      </c>
      <c r="D14" s="2">
        <f>'2011 outpatient weights'!D14*ave_outpatient_cost_2011*'2011 population'!D14</f>
        <v>21654305.288372323</v>
      </c>
      <c r="E14" s="2">
        <f>'2011 outpatient weights'!E14*ave_outpatient_cost_2011*'2011 population'!E14</f>
        <v>17342093.154194575</v>
      </c>
      <c r="F14" s="2">
        <f>'2011 outpatient weights'!F14*ave_outpatient_cost_2011*'2011 population'!F14</f>
        <v>16178643.982276356</v>
      </c>
      <c r="G14" s="2">
        <f>'2011 outpatient weights'!G14*ave_outpatient_cost_2011*'2011 population'!G14</f>
        <v>15258849.087199651</v>
      </c>
      <c r="H14" s="2">
        <f>'2011 outpatient weights'!H14*ave_outpatient_cost_2011*'2011 population'!H14</f>
        <v>15510468.984630212</v>
      </c>
      <c r="I14" s="2"/>
      <c r="J14" s="2">
        <f>'2011 outpatient weights'!J14*ave_outpatient_cost_2011*'2011 population'!J14</f>
        <v>26792130.568309192</v>
      </c>
      <c r="K14" s="2">
        <f>'2011 outpatient weights'!K14*ave_outpatient_cost_2011*'2011 population'!K14</f>
        <v>21565277.764141772</v>
      </c>
      <c r="L14" s="2">
        <f>'2011 outpatient weights'!L14*ave_outpatient_cost_2011*'2011 population'!L14</f>
        <v>18609095.393770434</v>
      </c>
      <c r="M14" s="2">
        <f>'2011 outpatient weights'!M14*ave_outpatient_cost_2011*'2011 population'!M14</f>
        <v>17812533.334865492</v>
      </c>
      <c r="N14" s="2">
        <f>'2011 outpatient weights'!N14*ave_outpatient_cost_2011*'2011 population'!N14</f>
        <v>18249705.335429203</v>
      </c>
    </row>
    <row r="15" spans="2:14" x14ac:dyDescent="0.25">
      <c r="B15">
        <v>11</v>
      </c>
      <c r="D15" s="2">
        <f>'2011 outpatient weights'!D15*ave_outpatient_cost_2011*'2011 population'!D15</f>
        <v>22417130.601253055</v>
      </c>
      <c r="E15" s="2">
        <f>'2011 outpatient weights'!E15*ave_outpatient_cost_2011*'2011 population'!E15</f>
        <v>18823230.017840762</v>
      </c>
      <c r="F15" s="2">
        <f>'2011 outpatient weights'!F15*ave_outpatient_cost_2011*'2011 population'!F15</f>
        <v>17082039.070257962</v>
      </c>
      <c r="G15" s="2">
        <f>'2011 outpatient weights'!G15*ave_outpatient_cost_2011*'2011 population'!G15</f>
        <v>16495863.108087324</v>
      </c>
      <c r="H15" s="2">
        <f>'2011 outpatient weights'!H15*ave_outpatient_cost_2011*'2011 population'!H15</f>
        <v>17319133.424261432</v>
      </c>
      <c r="I15" s="2"/>
      <c r="J15" s="2">
        <f>'2011 outpatient weights'!J15*ave_outpatient_cost_2011*'2011 population'!J15</f>
        <v>26796816.227479223</v>
      </c>
      <c r="K15" s="2">
        <f>'2011 outpatient weights'!K15*ave_outpatient_cost_2011*'2011 population'!K15</f>
        <v>22216115.82285881</v>
      </c>
      <c r="L15" s="2">
        <f>'2011 outpatient weights'!L15*ave_outpatient_cost_2011*'2011 population'!L15</f>
        <v>20042907.099799328</v>
      </c>
      <c r="M15" s="2">
        <f>'2011 outpatient weights'!M15*ave_outpatient_cost_2011*'2011 population'!M15</f>
        <v>18846658.313690908</v>
      </c>
      <c r="N15" s="2">
        <f>'2011 outpatient weights'!N15*ave_outpatient_cost_2011*'2011 population'!N15</f>
        <v>20038221.440629296</v>
      </c>
    </row>
    <row r="16" spans="2:14" x14ac:dyDescent="0.25">
      <c r="B16">
        <v>12</v>
      </c>
      <c r="D16" s="2">
        <f>'2011 outpatient weights'!D16*ave_outpatient_cost_2011*'2011 population'!D16</f>
        <v>23446569.92090844</v>
      </c>
      <c r="E16" s="2">
        <f>'2011 outpatient weights'!E16*ave_outpatient_cost_2011*'2011 population'!E16</f>
        <v>20639860.078061029</v>
      </c>
      <c r="F16" s="2">
        <f>'2011 outpatient weights'!F16*ave_outpatient_cost_2011*'2011 population'!F16</f>
        <v>19108118.095378529</v>
      </c>
      <c r="G16" s="2">
        <f>'2011 outpatient weights'!G16*ave_outpatient_cost_2011*'2011 population'!G16</f>
        <v>18977388.204534717</v>
      </c>
      <c r="H16" s="2">
        <f>'2011 outpatient weights'!H16*ave_outpatient_cost_2011*'2011 population'!H16</f>
        <v>19653060.25685291</v>
      </c>
      <c r="I16" s="2"/>
      <c r="J16" s="2">
        <f>'2011 outpatient weights'!J16*ave_outpatient_cost_2011*'2011 population'!J16</f>
        <v>28618600.512786526</v>
      </c>
      <c r="K16" s="2">
        <f>'2011 outpatient weights'!K16*ave_outpatient_cost_2011*'2011 population'!K16</f>
        <v>24382764.623080246</v>
      </c>
      <c r="L16" s="2">
        <f>'2011 outpatient weights'!L16*ave_outpatient_cost_2011*'2011 population'!L16</f>
        <v>22009946.819377527</v>
      </c>
      <c r="M16" s="2">
        <f>'2011 outpatient weights'!M16*ave_outpatient_cost_2011*'2011 population'!M16</f>
        <v>21369417.210834555</v>
      </c>
      <c r="N16" s="2">
        <f>'2011 outpatient weights'!N16*ave_outpatient_cost_2011*'2011 population'!N16</f>
        <v>21845948.748426512</v>
      </c>
    </row>
    <row r="17" spans="2:14" x14ac:dyDescent="0.25">
      <c r="B17">
        <v>13</v>
      </c>
      <c r="D17" s="2">
        <f>'2011 outpatient weights'!D17*ave_outpatient_cost_2011*'2011 population'!D17</f>
        <v>26258902.554759886</v>
      </c>
      <c r="E17" s="2">
        <f>'2011 outpatient weights'!E17*ave_outpatient_cost_2011*'2011 population'!E17</f>
        <v>23027671.991107836</v>
      </c>
      <c r="F17" s="2">
        <f>'2011 outpatient weights'!F17*ave_outpatient_cost_2011*'2011 population'!F17</f>
        <v>22579722.974453062</v>
      </c>
      <c r="G17" s="2">
        <f>'2011 outpatient weights'!G17*ave_outpatient_cost_2011*'2011 population'!G17</f>
        <v>21981832.864357352</v>
      </c>
      <c r="H17" s="2">
        <f>'2011 outpatient weights'!H17*ave_outpatient_cost_2011*'2011 population'!H17</f>
        <v>23052974.550625999</v>
      </c>
      <c r="I17" s="2"/>
      <c r="J17" s="2">
        <f>'2011 outpatient weights'!J17*ave_outpatient_cost_2011*'2011 population'!J17</f>
        <v>31555571.680560745</v>
      </c>
      <c r="K17" s="2">
        <f>'2011 outpatient weights'!K17*ave_outpatient_cost_2011*'2011 population'!K17</f>
        <v>27348318.311791647</v>
      </c>
      <c r="L17" s="2">
        <f>'2011 outpatient weights'!L17*ave_outpatient_cost_2011*'2011 population'!L17</f>
        <v>24609550.526909653</v>
      </c>
      <c r="M17" s="2">
        <f>'2011 outpatient weights'!M17*ave_outpatient_cost_2011*'2011 population'!M17</f>
        <v>24526145.793683138</v>
      </c>
      <c r="N17" s="2">
        <f>'2011 outpatient weights'!N17*ave_outpatient_cost_2011*'2011 population'!N17</f>
        <v>25197600.752748303</v>
      </c>
    </row>
    <row r="18" spans="2:14" x14ac:dyDescent="0.25">
      <c r="B18">
        <v>14</v>
      </c>
      <c r="D18" s="2">
        <f>'2011 outpatient weights'!D18*ave_outpatient_cost_2011*'2011 population'!D18</f>
        <v>28779787.188235521</v>
      </c>
      <c r="E18" s="2">
        <f>'2011 outpatient weights'!E18*ave_outpatient_cost_2011*'2011 population'!E18</f>
        <v>27029224.922312662</v>
      </c>
      <c r="F18" s="2">
        <f>'2011 outpatient weights'!F18*ave_outpatient_cost_2011*'2011 population'!F18</f>
        <v>26219074.451814637</v>
      </c>
      <c r="G18" s="2">
        <f>'2011 outpatient weights'!G18*ave_outpatient_cost_2011*'2011 population'!G18</f>
        <v>25073899.350659538</v>
      </c>
      <c r="H18" s="2">
        <f>'2011 outpatient weights'!H18*ave_outpatient_cost_2011*'2011 population'!H18</f>
        <v>26508179.622605432</v>
      </c>
      <c r="I18" s="2"/>
      <c r="J18" s="2">
        <f>'2011 outpatient weights'!J18*ave_outpatient_cost_2011*'2011 population'!J18</f>
        <v>32914881.405786172</v>
      </c>
      <c r="K18" s="2">
        <f>'2011 outpatient weights'!K18*ave_outpatient_cost_2011*'2011 population'!K18</f>
        <v>28551127.020738102</v>
      </c>
      <c r="L18" s="2">
        <f>'2011 outpatient weights'!L18*ave_outpatient_cost_2011*'2011 population'!L18</f>
        <v>27248045.205553021</v>
      </c>
      <c r="M18" s="2">
        <f>'2011 outpatient weights'!M18*ave_outpatient_cost_2011*'2011 population'!M18</f>
        <v>26757456.690450978</v>
      </c>
      <c r="N18" s="2">
        <f>'2011 outpatient weights'!N18*ave_outpatient_cost_2011*'2011 population'!N18</f>
        <v>27472019.713880409</v>
      </c>
    </row>
    <row r="19" spans="2:14" x14ac:dyDescent="0.25">
      <c r="B19">
        <v>15</v>
      </c>
      <c r="D19" s="2">
        <f>'2011 outpatient weights'!D19*ave_outpatient_cost_2011*'2011 population'!D19</f>
        <v>33720346.217114165</v>
      </c>
      <c r="E19" s="2">
        <f>'2011 outpatient weights'!E19*ave_outpatient_cost_2011*'2011 population'!E19</f>
        <v>30297003.62749093</v>
      </c>
      <c r="F19" s="2">
        <f>'2011 outpatient weights'!F19*ave_outpatient_cost_2011*'2011 population'!F19</f>
        <v>29731913.131585427</v>
      </c>
      <c r="G19" s="2">
        <f>'2011 outpatient weights'!G19*ave_outpatient_cost_2011*'2011 population'!G19</f>
        <v>27823444.151632588</v>
      </c>
      <c r="H19" s="2">
        <f>'2011 outpatient weights'!H19*ave_outpatient_cost_2011*'2011 population'!H19</f>
        <v>28458350.969171528</v>
      </c>
      <c r="I19" s="2"/>
      <c r="J19" s="2">
        <f>'2011 outpatient weights'!J19*ave_outpatient_cost_2011*'2011 population'!J19</f>
        <v>33934012.275267497</v>
      </c>
      <c r="K19" s="2">
        <f>'2011 outpatient weights'!K19*ave_outpatient_cost_2011*'2011 population'!K19</f>
        <v>29591811.922401559</v>
      </c>
      <c r="L19" s="2">
        <f>'2011 outpatient weights'!L19*ave_outpatient_cost_2011*'2011 population'!L19</f>
        <v>28329963.907912731</v>
      </c>
      <c r="M19" s="2">
        <f>'2011 outpatient weights'!M19*ave_outpatient_cost_2011*'2011 population'!M19</f>
        <v>27929808.614792246</v>
      </c>
      <c r="N19" s="2">
        <f>'2011 outpatient weights'!N19*ave_outpatient_cost_2011*'2011 population'!N19</f>
        <v>29135897.285157733</v>
      </c>
    </row>
    <row r="20" spans="2:14" x14ac:dyDescent="0.25">
      <c r="B20">
        <v>16</v>
      </c>
      <c r="D20" s="2">
        <f>'2011 outpatient weights'!D20*ave_outpatient_cost_2011*'2011 population'!D20</f>
        <v>36639043.31412527</v>
      </c>
      <c r="E20" s="2">
        <f>'2011 outpatient weights'!E20*ave_outpatient_cost_2011*'2011 population'!E20</f>
        <v>32053188.684417829</v>
      </c>
      <c r="F20" s="2">
        <f>'2011 outpatient weights'!F20*ave_outpatient_cost_2011*'2011 population'!F20</f>
        <v>29738004.488506462</v>
      </c>
      <c r="G20" s="2">
        <f>'2011 outpatient weights'!G20*ave_outpatient_cost_2011*'2011 population'!G20</f>
        <v>29899659.729872469</v>
      </c>
      <c r="H20" s="2">
        <f>'2011 outpatient weights'!H20*ave_outpatient_cost_2011*'2011 population'!H20</f>
        <v>29330352.140713934</v>
      </c>
      <c r="I20" s="2"/>
      <c r="J20" s="2">
        <f>'2011 outpatient weights'!J20*ave_outpatient_cost_2011*'2011 population'!J20</f>
        <v>31575720.014991868</v>
      </c>
      <c r="K20" s="2">
        <f>'2011 outpatient weights'!K20*ave_outpatient_cost_2011*'2011 population'!K20</f>
        <v>28337929.528501783</v>
      </c>
      <c r="L20" s="2">
        <f>'2011 outpatient weights'!L20*ave_outpatient_cost_2011*'2011 population'!L20</f>
        <v>27192285.86142968</v>
      </c>
      <c r="M20" s="2">
        <f>'2011 outpatient weights'!M20*ave_outpatient_cost_2011*'2011 population'!M20</f>
        <v>27141680.74239336</v>
      </c>
      <c r="N20" s="2">
        <f>'2011 outpatient weights'!N20*ave_outpatient_cost_2011*'2011 population'!N20</f>
        <v>28016961.875354789</v>
      </c>
    </row>
    <row r="21" spans="2:14" x14ac:dyDescent="0.25">
      <c r="B21">
        <v>17</v>
      </c>
      <c r="D21" s="2">
        <f>'2011 outpatient weights'!D21*ave_outpatient_cost_2011*'2011 population'!D21</f>
        <v>39746572.475688547</v>
      </c>
      <c r="E21" s="2">
        <f>'2011 outpatient weights'!E21*ave_outpatient_cost_2011*'2011 population'!E21</f>
        <v>33589147.760353357</v>
      </c>
      <c r="F21" s="2">
        <f>'2011 outpatient weights'!F21*ave_outpatient_cost_2011*'2011 population'!F21</f>
        <v>30479275.769205064</v>
      </c>
      <c r="G21" s="2">
        <f>'2011 outpatient weights'!G21*ave_outpatient_cost_2011*'2011 population'!G21</f>
        <v>28912391.342747346</v>
      </c>
      <c r="H21" s="2">
        <f>'2011 outpatient weights'!H21*ave_outpatient_cost_2011*'2011 population'!H21</f>
        <v>28902551.458490286</v>
      </c>
      <c r="I21" s="2"/>
      <c r="J21" s="2">
        <f>'2011 outpatient weights'!J21*ave_outpatient_cost_2011*'2011 population'!J21</f>
        <v>27476236.807133432</v>
      </c>
      <c r="K21" s="2">
        <f>'2011 outpatient weights'!K21*ave_outpatient_cost_2011*'2011 population'!K21</f>
        <v>25407986.849482603</v>
      </c>
      <c r="L21" s="2">
        <f>'2011 outpatient weights'!L21*ave_outpatient_cost_2011*'2011 population'!L21</f>
        <v>25094984.816924665</v>
      </c>
      <c r="M21" s="2">
        <f>'2011 outpatient weights'!M21*ave_outpatient_cost_2011*'2011 population'!M21</f>
        <v>24513494.513924059</v>
      </c>
      <c r="N21" s="2">
        <f>'2011 outpatient weights'!N21*ave_outpatient_cost_2011*'2011 population'!N21</f>
        <v>25530751.119737368</v>
      </c>
    </row>
    <row r="22" spans="2:14" x14ac:dyDescent="0.25">
      <c r="B22">
        <v>18</v>
      </c>
      <c r="D22" s="2">
        <f>'2011 outpatient weights'!D22*ave_outpatient_cost_2011*'2011 population'!D22</f>
        <v>47160690.980425544</v>
      </c>
      <c r="E22" s="2">
        <f>'2011 outpatient weights'!E22*ave_outpatient_cost_2011*'2011 population'!E22</f>
        <v>37228499.237714931</v>
      </c>
      <c r="F22" s="2">
        <f>'2011 outpatient weights'!F22*ave_outpatient_cost_2011*'2011 population'!F22</f>
        <v>32027886.12489967</v>
      </c>
      <c r="G22" s="2">
        <f>'2011 outpatient weights'!G22*ave_outpatient_cost_2011*'2011 population'!G22</f>
        <v>28947533.786522564</v>
      </c>
      <c r="H22" s="2">
        <f>'2011 outpatient weights'!H22*ave_outpatient_cost_2011*'2011 population'!H22</f>
        <v>27655228.987428542</v>
      </c>
      <c r="I22" s="2"/>
      <c r="J22" s="2">
        <f>'2011 outpatient weights'!J22*ave_outpatient_cost_2011*'2011 population'!J22</f>
        <v>26552693.384720705</v>
      </c>
      <c r="K22" s="2">
        <f>'2011 outpatient weights'!K22*ave_outpatient_cost_2011*'2011 population'!K22</f>
        <v>23991512.082382821</v>
      </c>
      <c r="L22" s="2">
        <f>'2011 outpatient weights'!L22*ave_outpatient_cost_2011*'2011 population'!L22</f>
        <v>23371599.374187976</v>
      </c>
      <c r="M22" s="2">
        <f>'2011 outpatient weights'!M22*ave_outpatient_cost_2011*'2011 population'!M22</f>
        <v>22660784.878094565</v>
      </c>
      <c r="N22" s="2">
        <f>'2011 outpatient weights'!N22*ave_outpatient_cost_2011*'2011 population'!N22</f>
        <v>23824234.050012782</v>
      </c>
    </row>
    <row r="23" spans="2:14" x14ac:dyDescent="0.25">
      <c r="B23">
        <v>19</v>
      </c>
      <c r="D23" s="2">
        <f>'2011 outpatient weights'!D23*ave_outpatient_cost_2011*'2011 population'!D23</f>
        <v>55167076.804254204</v>
      </c>
      <c r="E23" s="2">
        <f>'2011 outpatient weights'!E23*ave_outpatient_cost_2011*'2011 population'!E23</f>
        <v>40990614.985331267</v>
      </c>
      <c r="F23" s="2">
        <f>'2011 outpatient weights'!F23*ave_outpatient_cost_2011*'2011 population'!F23</f>
        <v>33081690.872239202</v>
      </c>
      <c r="G23" s="2">
        <f>'2011 outpatient weights'!G23*ave_outpatient_cost_2011*'2011 population'!G23</f>
        <v>28411025.811554234</v>
      </c>
      <c r="H23" s="2">
        <f>'2011 outpatient weights'!H23*ave_outpatient_cost_2011*'2011 population'!H23</f>
        <v>25372375.839790385</v>
      </c>
      <c r="I23" s="2"/>
      <c r="J23" s="2">
        <f>'2011 outpatient weights'!J23*ave_outpatient_cost_2011*'2011 population'!J23</f>
        <v>25565424.997595582</v>
      </c>
      <c r="K23" s="2">
        <f>'2011 outpatient weights'!K23*ave_outpatient_cost_2011*'2011 population'!K23</f>
        <v>22682807.476193704</v>
      </c>
      <c r="L23" s="2">
        <f>'2011 outpatient weights'!L23*ave_outpatient_cost_2011*'2011 population'!L23</f>
        <v>21333337.635225337</v>
      </c>
      <c r="M23" s="2">
        <f>'2011 outpatient weights'!M23*ave_outpatient_cost_2011*'2011 population'!M23</f>
        <v>20269224.437711731</v>
      </c>
      <c r="N23" s="2">
        <f>'2011 outpatient weights'!N23*ave_outpatient_cost_2011*'2011 population'!N23</f>
        <v>19899994.49511344</v>
      </c>
    </row>
    <row r="24" spans="2:14" x14ac:dyDescent="0.25">
      <c r="B24">
        <v>20</v>
      </c>
      <c r="D24" s="2">
        <f>'2011 outpatient weights'!D24*ave_outpatient_cost_2011*'2011 population'!D24</f>
        <v>64778300.893817827</v>
      </c>
      <c r="E24" s="2">
        <f>'2011 outpatient weights'!E24*ave_outpatient_cost_2011*'2011 population'!E24</f>
        <v>48262758.017216377</v>
      </c>
      <c r="F24" s="2">
        <f>'2011 outpatient weights'!F24*ave_outpatient_cost_2011*'2011 population'!F24</f>
        <v>37351732.073886693</v>
      </c>
      <c r="G24" s="2">
        <f>'2011 outpatient weights'!G24*ave_outpatient_cost_2011*'2011 population'!G24</f>
        <v>29895911.202536445</v>
      </c>
      <c r="H24" s="2">
        <f>'2011 outpatient weights'!H24*ave_outpatient_cost_2011*'2011 population'!H24</f>
        <v>25777216.792080898</v>
      </c>
      <c r="I24" s="2"/>
      <c r="J24" s="2">
        <f>'2011 outpatient weights'!J24*ave_outpatient_cost_2011*'2011 population'!J24</f>
        <v>26571904.587317832</v>
      </c>
      <c r="K24" s="2">
        <f>'2011 outpatient weights'!K24*ave_outpatient_cost_2011*'2011 population'!K24</f>
        <v>23082962.769314185</v>
      </c>
      <c r="L24" s="2">
        <f>'2011 outpatient weights'!L24*ave_outpatient_cost_2011*'2011 population'!L24</f>
        <v>21151065.4935112</v>
      </c>
      <c r="M24" s="2">
        <f>'2011 outpatient weights'!M24*ave_outpatient_cost_2011*'2011 population'!M24</f>
        <v>19754739.06084254</v>
      </c>
      <c r="N24" s="2">
        <f>'2011 outpatient weights'!N24*ave_outpatient_cost_2011*'2011 population'!N24</f>
        <v>18864932.384454019</v>
      </c>
    </row>
    <row r="25" spans="2:14" x14ac:dyDescent="0.25">
      <c r="B25">
        <v>21</v>
      </c>
      <c r="D25" s="2">
        <f>'2011 outpatient weights'!D25*ave_outpatient_cost_2011*'2011 population'!D25</f>
        <v>73461764.467715666</v>
      </c>
      <c r="E25" s="2">
        <f>'2011 outpatient weights'!E25*ave_outpatient_cost_2011*'2011 population'!E25</f>
        <v>53019170.64071288</v>
      </c>
      <c r="F25" s="2">
        <f>'2011 outpatient weights'!F25*ave_outpatient_cost_2011*'2011 population'!F25</f>
        <v>40712286.830631539</v>
      </c>
      <c r="G25" s="2">
        <f>'2011 outpatient weights'!G25*ave_outpatient_cost_2011*'2011 population'!G25</f>
        <v>32078491.243935984</v>
      </c>
      <c r="H25" s="2">
        <f>'2011 outpatient weights'!H25*ave_outpatient_cost_2011*'2011 population'!H25</f>
        <v>26745742.542525902</v>
      </c>
      <c r="I25" s="2"/>
      <c r="J25" s="2">
        <f>'2011 outpatient weights'!J25*ave_outpatient_cost_2011*'2011 population'!J25</f>
        <v>27578384.17704007</v>
      </c>
      <c r="K25" s="2">
        <f>'2011 outpatient weights'!K25*ave_outpatient_cost_2011*'2011 population'!K25</f>
        <v>24403381.523428377</v>
      </c>
      <c r="L25" s="2">
        <f>'2011 outpatient weights'!L25*ave_outpatient_cost_2011*'2011 population'!L25</f>
        <v>22014632.478547558</v>
      </c>
      <c r="M25" s="2">
        <f>'2011 outpatient weights'!M25*ave_outpatient_cost_2011*'2011 population'!M25</f>
        <v>19564501.298539359</v>
      </c>
      <c r="N25" s="2">
        <f>'2011 outpatient weights'!N25*ave_outpatient_cost_2011*'2011 population'!N25</f>
        <v>18206128.705147933</v>
      </c>
    </row>
    <row r="26" spans="2:14" x14ac:dyDescent="0.25">
      <c r="B26">
        <v>22</v>
      </c>
      <c r="D26" s="2">
        <f>'2011 outpatient weights'!D26*ave_outpatient_cost_2011*'2011 population'!D26</f>
        <v>81625588.439657316</v>
      </c>
      <c r="E26" s="2">
        <f>'2011 outpatient weights'!E26*ave_outpatient_cost_2011*'2011 population'!E26</f>
        <v>58951683.715886682</v>
      </c>
      <c r="F26" s="2">
        <f>'2011 outpatient weights'!F26*ave_outpatient_cost_2011*'2011 population'!F26</f>
        <v>44356323.967163146</v>
      </c>
      <c r="G26" s="2">
        <f>'2011 outpatient weights'!G26*ave_outpatient_cost_2011*'2011 population'!G26</f>
        <v>34047873.793099202</v>
      </c>
      <c r="H26" s="2">
        <f>'2011 outpatient weights'!H26*ave_outpatient_cost_2011*'2011 population'!H26</f>
        <v>28309815.573481612</v>
      </c>
      <c r="I26" s="2"/>
      <c r="J26" s="2">
        <f>'2011 outpatient weights'!J26*ave_outpatient_cost_2011*'2011 population'!J26</f>
        <v>28804621.181836676</v>
      </c>
      <c r="K26" s="2">
        <f>'2011 outpatient weights'!K26*ave_outpatient_cost_2011*'2011 population'!K26</f>
        <v>24483506.295235872</v>
      </c>
      <c r="L26" s="2">
        <f>'2011 outpatient weights'!L26*ave_outpatient_cost_2011*'2011 population'!L26</f>
        <v>21593391.719161946</v>
      </c>
      <c r="M26" s="2">
        <f>'2011 outpatient weights'!M26*ave_outpatient_cost_2011*'2011 population'!M26</f>
        <v>18170986.261372715</v>
      </c>
      <c r="N26" s="2">
        <f>'2011 outpatient weights'!N26*ave_outpatient_cost_2011*'2011 population'!N26</f>
        <v>17996679.740247633</v>
      </c>
    </row>
    <row r="27" spans="2:14" x14ac:dyDescent="0.25">
      <c r="B27">
        <v>23</v>
      </c>
      <c r="D27" s="2">
        <f>'2011 outpatient weights'!D27*ave_outpatient_cost_2011*'2011 population'!D27</f>
        <v>90191441.968387455</v>
      </c>
      <c r="E27" s="2">
        <f>'2011 outpatient weights'!E27*ave_outpatient_cost_2011*'2011 population'!E27</f>
        <v>65331208.675881244</v>
      </c>
      <c r="F27" s="2">
        <f>'2011 outpatient weights'!F27*ave_outpatient_cost_2011*'2011 population'!F27</f>
        <v>48747723.741314381</v>
      </c>
      <c r="G27" s="2">
        <f>'2011 outpatient weights'!G27*ave_outpatient_cost_2011*'2011 population'!G27</f>
        <v>37019050.272814631</v>
      </c>
      <c r="H27" s="2">
        <f>'2011 outpatient weights'!H27*ave_outpatient_cost_2011*'2011 population'!H27</f>
        <v>30110982.958440781</v>
      </c>
      <c r="I27" s="2"/>
      <c r="J27" s="2">
        <f>'2011 outpatient weights'!J27*ave_outpatient_cost_2011*'2011 population'!J27</f>
        <v>29492475.947996944</v>
      </c>
      <c r="K27" s="2">
        <f>'2011 outpatient weights'!K27*ave_outpatient_cost_2011*'2011 population'!K27</f>
        <v>25146058.501877978</v>
      </c>
      <c r="L27" s="2">
        <f>'2011 outpatient weights'!L27*ave_outpatient_cost_2011*'2011 population'!L27</f>
        <v>22570820.222030006</v>
      </c>
      <c r="M27" s="2">
        <f>'2011 outpatient weights'!M27*ave_outpatient_cost_2011*'2011 population'!M27</f>
        <v>18850875.406943932</v>
      </c>
      <c r="N27" s="2">
        <f>'2011 outpatient weights'!N27*ave_outpatient_cost_2011*'2011 population'!N27</f>
        <v>17516399.675319653</v>
      </c>
    </row>
    <row r="28" spans="2:14" x14ac:dyDescent="0.25">
      <c r="B28">
        <v>24</v>
      </c>
      <c r="D28" s="2">
        <f>'2011 outpatient weights'!D28*ave_outpatient_cost_2011*'2011 population'!D28</f>
        <v>100486772.29677533</v>
      </c>
      <c r="E28" s="2">
        <f>'2011 outpatient weights'!E28*ave_outpatient_cost_2011*'2011 population'!E28</f>
        <v>71264658.882889062</v>
      </c>
      <c r="F28" s="2">
        <f>'2011 outpatient weights'!F28*ave_outpatient_cost_2011*'2011 population'!F28</f>
        <v>51962085.931954332</v>
      </c>
      <c r="G28" s="2">
        <f>'2011 outpatient weights'!G28*ave_outpatient_cost_2011*'2011 population'!G28</f>
        <v>39698310.186237253</v>
      </c>
      <c r="H28" s="2">
        <f>'2011 outpatient weights'!H28*ave_outpatient_cost_2011*'2011 population'!H28</f>
        <v>31552760.285058722</v>
      </c>
      <c r="I28" s="2"/>
      <c r="J28" s="2">
        <f>'2011 outpatient weights'!J28*ave_outpatient_cost_2011*'2011 population'!J28</f>
        <v>32010080.620053556</v>
      </c>
      <c r="K28" s="2">
        <f>'2011 outpatient weights'!K28*ave_outpatient_cost_2011*'2011 population'!K28</f>
        <v>27301930.286008354</v>
      </c>
      <c r="L28" s="2">
        <f>'2011 outpatient weights'!L28*ave_outpatient_cost_2011*'2011 population'!L28</f>
        <v>23015020.711348765</v>
      </c>
      <c r="M28" s="2">
        <f>'2011 outpatient weights'!M28*ave_outpatient_cost_2011*'2011 population'!M28</f>
        <v>18947399.985846531</v>
      </c>
      <c r="N28" s="2">
        <f>'2011 outpatient weights'!N28*ave_outpatient_cost_2011*'2011 population'!N28</f>
        <v>17232448.729615893</v>
      </c>
    </row>
    <row r="29" spans="2:14" x14ac:dyDescent="0.25">
      <c r="B29">
        <v>25</v>
      </c>
      <c r="D29" s="2">
        <f>'2011 outpatient weights'!D29*ave_outpatient_cost_2011*'2011 population'!D29</f>
        <v>106081449.34579003</v>
      </c>
      <c r="E29" s="2">
        <f>'2011 outpatient weights'!E29*ave_outpatient_cost_2011*'2011 population'!E29</f>
        <v>77003185.668423653</v>
      </c>
      <c r="F29" s="2">
        <f>'2011 outpatient weights'!F29*ave_outpatient_cost_2011*'2011 population'!F29</f>
        <v>55821194.824390262</v>
      </c>
      <c r="G29" s="2">
        <f>'2011 outpatient weights'!G29*ave_outpatient_cost_2011*'2011 population'!G29</f>
        <v>43661909.278164834</v>
      </c>
      <c r="H29" s="2">
        <f>'2011 outpatient weights'!H29*ave_outpatient_cost_2011*'2011 population'!H29</f>
        <v>33683798.075587943</v>
      </c>
      <c r="I29" s="2"/>
      <c r="J29" s="2">
        <f>'2011 outpatient weights'!J29*ave_outpatient_cost_2011*'2011 population'!J29</f>
        <v>33417652.634730291</v>
      </c>
      <c r="K29" s="2">
        <f>'2011 outpatient weights'!K29*ave_outpatient_cost_2011*'2011 population'!K29</f>
        <v>27208217.102607768</v>
      </c>
      <c r="L29" s="2">
        <f>'2011 outpatient weights'!L29*ave_outpatient_cost_2011*'2011 population'!L29</f>
        <v>22839777.058389675</v>
      </c>
      <c r="M29" s="2">
        <f>'2011 outpatient weights'!M29*ave_outpatient_cost_2011*'2011 population'!M29</f>
        <v>18267042.27435831</v>
      </c>
      <c r="N29" s="2">
        <f>'2011 outpatient weights'!N29*ave_outpatient_cost_2011*'2011 population'!N29</f>
        <v>16424172.52278588</v>
      </c>
    </row>
    <row r="30" spans="2:14" x14ac:dyDescent="0.25">
      <c r="B30">
        <v>26</v>
      </c>
      <c r="D30" s="2">
        <f>'2011 outpatient weights'!D30*ave_outpatient_cost_2011*'2011 population'!D30</f>
        <v>110854261.77638163</v>
      </c>
      <c r="E30" s="2">
        <f>'2011 outpatient weights'!E30*ave_outpatient_cost_2011*'2011 population'!E30</f>
        <v>84325465.253428072</v>
      </c>
      <c r="F30" s="2">
        <f>'2011 outpatient weights'!F30*ave_outpatient_cost_2011*'2011 population'!F30</f>
        <v>62272878.935603283</v>
      </c>
      <c r="G30" s="2">
        <f>'2011 outpatient weights'!G30*ave_outpatient_cost_2011*'2011 population'!G30</f>
        <v>46299466.824974194</v>
      </c>
      <c r="H30" s="2">
        <f>'2011 outpatient weights'!H30*ave_outpatient_cost_2011*'2011 population'!H30</f>
        <v>36855520.767780617</v>
      </c>
      <c r="I30" s="2"/>
      <c r="J30" s="2">
        <f>'2011 outpatient weights'!J30*ave_outpatient_cost_2011*'2011 population'!J30</f>
        <v>34698243.285899237</v>
      </c>
      <c r="K30" s="2">
        <f>'2011 outpatient weights'!K30*ave_outpatient_cost_2011*'2011 population'!K30</f>
        <v>28439608.332491413</v>
      </c>
      <c r="L30" s="2">
        <f>'2011 outpatient weights'!L30*ave_outpatient_cost_2011*'2011 population'!L30</f>
        <v>23088116.994401217</v>
      </c>
      <c r="M30" s="2">
        <f>'2011 outpatient weights'!M30*ave_outpatient_cost_2011*'2011 population'!M30</f>
        <v>18661106.210557755</v>
      </c>
      <c r="N30" s="2">
        <f>'2011 outpatient weights'!N30*ave_outpatient_cost_2011*'2011 population'!N30</f>
        <v>16214254.99196858</v>
      </c>
    </row>
    <row r="31" spans="2:14" x14ac:dyDescent="0.25">
      <c r="B31">
        <v>27</v>
      </c>
      <c r="D31" s="2">
        <f>'2011 outpatient weights'!D31*ave_outpatient_cost_2011*'2011 population'!D31</f>
        <v>113532115.99205323</v>
      </c>
      <c r="E31" s="2">
        <f>'2011 outpatient weights'!E31*ave_outpatient_cost_2011*'2011 population'!E31</f>
        <v>88219716.589639232</v>
      </c>
      <c r="F31" s="2">
        <f>'2011 outpatient weights'!F31*ave_outpatient_cost_2011*'2011 population'!F31</f>
        <v>65371036.778826497</v>
      </c>
      <c r="G31" s="2">
        <f>'2011 outpatient weights'!G31*ave_outpatient_cost_2011*'2011 population'!G31</f>
        <v>49217695.356068298</v>
      </c>
      <c r="H31" s="2">
        <f>'2011 outpatient weights'!H31*ave_outpatient_cost_2011*'2011 population'!H31</f>
        <v>38793040.834587641</v>
      </c>
      <c r="I31" s="2"/>
      <c r="J31" s="2">
        <f>'2011 outpatient weights'!J31*ave_outpatient_cost_2011*'2011 population'!J31</f>
        <v>36257630.657684907</v>
      </c>
      <c r="K31" s="2">
        <f>'2011 outpatient weights'!K31*ave_outpatient_cost_2011*'2011 population'!K31</f>
        <v>29627422.93209378</v>
      </c>
      <c r="L31" s="2">
        <f>'2011 outpatient weights'!L31*ave_outpatient_cost_2011*'2011 population'!L31</f>
        <v>23764726.178553414</v>
      </c>
      <c r="M31" s="2">
        <f>'2011 outpatient weights'!M31*ave_outpatient_cost_2011*'2011 population'!M31</f>
        <v>18454937.207076475</v>
      </c>
      <c r="N31" s="2">
        <f>'2011 outpatient weights'!N31*ave_outpatient_cost_2011*'2011 population'!N31</f>
        <v>16039011.339009492</v>
      </c>
    </row>
    <row r="32" spans="2:14" x14ac:dyDescent="0.25">
      <c r="B32">
        <v>28</v>
      </c>
      <c r="D32" s="2">
        <f>'2011 outpatient weights'!D32*ave_outpatient_cost_2011*'2011 population'!D32</f>
        <v>112848946.88506302</v>
      </c>
      <c r="E32" s="2">
        <f>'2011 outpatient weights'!E32*ave_outpatient_cost_2011*'2011 population'!E32</f>
        <v>90754189.634707943</v>
      </c>
      <c r="F32" s="2">
        <f>'2011 outpatient weights'!F32*ave_outpatient_cost_2011*'2011 population'!F32</f>
        <v>68398909.734499276</v>
      </c>
      <c r="G32" s="2">
        <f>'2011 outpatient weights'!G32*ave_outpatient_cost_2011*'2011 population'!G32</f>
        <v>53418857.36791636</v>
      </c>
      <c r="H32" s="2">
        <f>'2011 outpatient weights'!H32*ave_outpatient_cost_2011*'2011 population'!H32</f>
        <v>42945471.991067387</v>
      </c>
      <c r="I32" s="2"/>
      <c r="J32" s="2">
        <f>'2011 outpatient weights'!J32*ave_outpatient_cost_2011*'2011 population'!J32</f>
        <v>36539707.339720659</v>
      </c>
      <c r="K32" s="2">
        <f>'2011 outpatient weights'!K32*ave_outpatient_cost_2011*'2011 population'!K32</f>
        <v>30227655.871774502</v>
      </c>
      <c r="L32" s="2">
        <f>'2011 outpatient weights'!L32*ave_outpatient_cost_2011*'2011 population'!L32</f>
        <v>24198618.217698105</v>
      </c>
      <c r="M32" s="2">
        <f>'2011 outpatient weights'!M32*ave_outpatient_cost_2011*'2011 population'!M32</f>
        <v>18726705.438938163</v>
      </c>
      <c r="N32" s="2">
        <f>'2011 outpatient weights'!N32*ave_outpatient_cost_2011*'2011 population'!N32</f>
        <v>16046976.959598538</v>
      </c>
    </row>
    <row r="33" spans="2:14" x14ac:dyDescent="0.25">
      <c r="B33">
        <v>29</v>
      </c>
      <c r="D33" s="2">
        <f>'2011 outpatient weights'!D33*ave_outpatient_cost_2011*'2011 population'!D33</f>
        <v>114369443.28573744</v>
      </c>
      <c r="E33" s="2">
        <f>'2011 outpatient weights'!E33*ave_outpatient_cost_2011*'2011 population'!E33</f>
        <v>93753011.503526568</v>
      </c>
      <c r="F33" s="2">
        <f>'2011 outpatient weights'!F33*ave_outpatient_cost_2011*'2011 population'!F33</f>
        <v>73615922.654409647</v>
      </c>
      <c r="G33" s="2">
        <f>'2011 outpatient weights'!G33*ave_outpatient_cost_2011*'2011 population'!G33</f>
        <v>57647196.202950597</v>
      </c>
      <c r="H33" s="2">
        <f>'2011 outpatient weights'!H33*ave_outpatient_cost_2011*'2011 population'!H33</f>
        <v>47737495.624256127</v>
      </c>
      <c r="I33" s="2"/>
      <c r="J33" s="2">
        <f>'2011 outpatient weights'!J33*ave_outpatient_cost_2011*'2011 population'!J33</f>
        <v>37817018.02947057</v>
      </c>
      <c r="K33" s="2">
        <f>'2011 outpatient weights'!K33*ave_outpatient_cost_2011*'2011 population'!K33</f>
        <v>31623045.172609158</v>
      </c>
      <c r="L33" s="2">
        <f>'2011 outpatient weights'!L33*ave_outpatient_cost_2011*'2011 population'!L33</f>
        <v>24864450.385759234</v>
      </c>
      <c r="M33" s="2">
        <f>'2011 outpatient weights'!M33*ave_outpatient_cost_2011*'2011 population'!M33</f>
        <v>19027056.191737026</v>
      </c>
      <c r="N33" s="2">
        <f>'2011 outpatient weights'!N33*ave_outpatient_cost_2011*'2011 population'!N33</f>
        <v>15901721.52532764</v>
      </c>
    </row>
    <row r="34" spans="2:14" x14ac:dyDescent="0.25">
      <c r="B34">
        <v>30</v>
      </c>
      <c r="D34" s="2">
        <f>'2011 outpatient weights'!D34*ave_outpatient_cost_2011*'2011 population'!D34</f>
        <v>112428643.25751139</v>
      </c>
      <c r="E34" s="2">
        <f>'2011 outpatient weights'!E34*ave_outpatient_cost_2011*'2011 population'!E34</f>
        <v>94903340.829768687</v>
      </c>
      <c r="F34" s="2">
        <f>'2011 outpatient weights'!F34*ave_outpatient_cost_2011*'2011 population'!F34</f>
        <v>77518608.177126855</v>
      </c>
      <c r="G34" s="2">
        <f>'2011 outpatient weights'!G34*ave_outpatient_cost_2011*'2011 population'!G34</f>
        <v>61920048.800100096</v>
      </c>
      <c r="H34" s="2">
        <f>'2011 outpatient weights'!H34*ave_outpatient_cost_2011*'2011 population'!H34</f>
        <v>51922726.394926086</v>
      </c>
      <c r="I34" s="2"/>
      <c r="J34" s="2">
        <f>'2011 outpatient weights'!J34*ave_outpatient_cost_2011*'2011 population'!J34</f>
        <v>38929393.516435482</v>
      </c>
      <c r="K34" s="2">
        <f>'2011 outpatient weights'!K34*ave_outpatient_cost_2011*'2011 population'!K34</f>
        <v>31608988.195099067</v>
      </c>
      <c r="L34" s="2">
        <f>'2011 outpatient weights'!L34*ave_outpatient_cost_2011*'2011 population'!L34</f>
        <v>25391118.476470504</v>
      </c>
      <c r="M34" s="2">
        <f>'2011 outpatient weights'!M34*ave_outpatient_cost_2011*'2011 population'!M34</f>
        <v>19328344.076369893</v>
      </c>
      <c r="N34" s="2">
        <f>'2011 outpatient weights'!N34*ave_outpatient_cost_2011*'2011 population'!N34</f>
        <v>16079776.573788743</v>
      </c>
    </row>
    <row r="35" spans="2:14" x14ac:dyDescent="0.25">
      <c r="B35">
        <v>31</v>
      </c>
      <c r="D35" s="2">
        <f>'2011 outpatient weights'!D35*ave_outpatient_cost_2011*'2011 population'!D35</f>
        <v>109995849.01643232</v>
      </c>
      <c r="E35" s="2">
        <f>'2011 outpatient weights'!E35*ave_outpatient_cost_2011*'2011 population'!E35</f>
        <v>98063817.939953282</v>
      </c>
      <c r="F35" s="2">
        <f>'2011 outpatient weights'!F35*ave_outpatient_cost_2011*'2011 population'!F35</f>
        <v>81813014.806458488</v>
      </c>
      <c r="G35" s="2">
        <f>'2011 outpatient weights'!G35*ave_outpatient_cost_2011*'2011 population'!G35</f>
        <v>67250923.237842157</v>
      </c>
      <c r="H35" s="2">
        <f>'2011 outpatient weights'!H35*ave_outpatient_cost_2011*'2011 population'!H35</f>
        <v>59332159.240493037</v>
      </c>
      <c r="I35" s="2"/>
      <c r="J35" s="2">
        <f>'2011 outpatient weights'!J35*ave_outpatient_cost_2011*'2011 population'!J35</f>
        <v>40503774.997565247</v>
      </c>
      <c r="K35" s="2">
        <f>'2011 outpatient weights'!K35*ave_outpatient_cost_2011*'2011 population'!K35</f>
        <v>33358613.329187926</v>
      </c>
      <c r="L35" s="2">
        <f>'2011 outpatient weights'!L35*ave_outpatient_cost_2011*'2011 population'!L35</f>
        <v>27506225.025821622</v>
      </c>
      <c r="M35" s="2">
        <f>'2011 outpatient weights'!M35*ave_outpatient_cost_2011*'2011 population'!M35</f>
        <v>20322640.952250063</v>
      </c>
      <c r="N35" s="2">
        <f>'2011 outpatient weights'!N35*ave_outpatient_cost_2011*'2011 population'!N35</f>
        <v>16968646.118343256</v>
      </c>
    </row>
    <row r="36" spans="2:14" x14ac:dyDescent="0.25">
      <c r="B36">
        <v>32</v>
      </c>
      <c r="D36" s="2">
        <f>'2011 outpatient weights'!D36*ave_outpatient_cost_2011*'2011 population'!D36</f>
        <v>106805852.25347652</v>
      </c>
      <c r="E36" s="2">
        <f>'2011 outpatient weights'!E36*ave_outpatient_cost_2011*'2011 population'!E36</f>
        <v>94644692.443583086</v>
      </c>
      <c r="F36" s="2">
        <f>'2011 outpatient weights'!F36*ave_outpatient_cost_2011*'2011 population'!F36</f>
        <v>81232461.635291889</v>
      </c>
      <c r="G36" s="2">
        <f>'2011 outpatient weights'!G36*ave_outpatient_cost_2011*'2011 population'!G36</f>
        <v>68926046.391127557</v>
      </c>
      <c r="H36" s="2">
        <f>'2011 outpatient weights'!H36*ave_outpatient_cost_2011*'2011 population'!H36</f>
        <v>62416728.672123164</v>
      </c>
      <c r="I36" s="2"/>
      <c r="J36" s="2">
        <f>'2011 outpatient weights'!J36*ave_outpatient_cost_2011*'2011 population'!J36</f>
        <v>40984992.194327228</v>
      </c>
      <c r="K36" s="2">
        <f>'2011 outpatient weights'!K36*ave_outpatient_cost_2011*'2011 population'!K36</f>
        <v>34154238.256258853</v>
      </c>
      <c r="L36" s="2">
        <f>'2011 outpatient weights'!L36*ave_outpatient_cost_2011*'2011 population'!L36</f>
        <v>27576509.913372058</v>
      </c>
      <c r="M36" s="2">
        <f>'2011 outpatient weights'!M36*ave_outpatient_cost_2011*'2011 population'!M36</f>
        <v>20954267.808369979</v>
      </c>
      <c r="N36" s="2">
        <f>'2011 outpatient weights'!N36*ave_outpatient_cost_2011*'2011 population'!N36</f>
        <v>17567004.79435597</v>
      </c>
    </row>
    <row r="37" spans="2:14" x14ac:dyDescent="0.25">
      <c r="B37">
        <v>33</v>
      </c>
      <c r="D37" s="2">
        <f>'2011 outpatient weights'!D37*ave_outpatient_cost_2011*'2011 population'!D37</f>
        <v>97331449.411677748</v>
      </c>
      <c r="E37" s="2">
        <f>'2011 outpatient weights'!E37*ave_outpatient_cost_2011*'2011 population'!E37</f>
        <v>89555129.453097507</v>
      </c>
      <c r="F37" s="2">
        <f>'2011 outpatient weights'!F37*ave_outpatient_cost_2011*'2011 population'!F37</f>
        <v>76417478.272170022</v>
      </c>
      <c r="G37" s="2">
        <f>'2011 outpatient weights'!G37*ave_outpatient_cost_2011*'2011 population'!G37</f>
        <v>67099107.880733214</v>
      </c>
      <c r="H37" s="2">
        <f>'2011 outpatient weights'!H37*ave_outpatient_cost_2011*'2011 population'!H37</f>
        <v>61609389.597127162</v>
      </c>
      <c r="I37" s="2"/>
      <c r="J37" s="2">
        <f>'2011 outpatient weights'!J37*ave_outpatient_cost_2011*'2011 population'!J37</f>
        <v>39468244.320988826</v>
      </c>
      <c r="K37" s="2">
        <f>'2011 outpatient weights'!K37*ave_outpatient_cost_2011*'2011 population'!K37</f>
        <v>33677706.718666904</v>
      </c>
      <c r="L37" s="2">
        <f>'2011 outpatient weights'!L37*ave_outpatient_cost_2011*'2011 population'!L37</f>
        <v>27352066.839127671</v>
      </c>
      <c r="M37" s="2">
        <f>'2011 outpatient weights'!M37*ave_outpatient_cost_2011*'2011 population'!M37</f>
        <v>20960359.165291019</v>
      </c>
      <c r="N37" s="2">
        <f>'2011 outpatient weights'!N37*ave_outpatient_cost_2011*'2011 population'!N37</f>
        <v>17370207.109214749</v>
      </c>
    </row>
    <row r="38" spans="2:14" x14ac:dyDescent="0.25">
      <c r="B38">
        <v>34</v>
      </c>
      <c r="D38" s="2">
        <f>'2011 outpatient weights'!D38*ave_outpatient_cost_2011*'2011 population'!D38</f>
        <v>87492502.286450714</v>
      </c>
      <c r="E38" s="2">
        <f>'2011 outpatient weights'!E38*ave_outpatient_cost_2011*'2011 population'!E38</f>
        <v>82077285.983648121</v>
      </c>
      <c r="F38" s="2">
        <f>'2011 outpatient weights'!F38*ave_outpatient_cost_2011*'2011 population'!F38</f>
        <v>70946971.191161081</v>
      </c>
      <c r="G38" s="2">
        <f>'2011 outpatient weights'!G38*ave_outpatient_cost_2011*'2011 population'!G38</f>
        <v>62017979.076753691</v>
      </c>
      <c r="H38" s="2">
        <f>'2011 outpatient weights'!H38*ave_outpatient_cost_2011*'2011 population'!H38</f>
        <v>60031728.154578388</v>
      </c>
      <c r="I38" s="2"/>
      <c r="J38" s="2">
        <f>'2011 outpatient weights'!J38*ave_outpatient_cost_2011*'2011 population'!J38</f>
        <v>36982502.131288402</v>
      </c>
      <c r="K38" s="2">
        <f>'2011 outpatient weights'!K38*ave_outpatient_cost_2011*'2011 population'!K38</f>
        <v>32048971.591164801</v>
      </c>
      <c r="L38" s="2">
        <f>'2011 outpatient weights'!L38*ave_outpatient_cost_2011*'2011 population'!L38</f>
        <v>25967923.120301079</v>
      </c>
      <c r="M38" s="2">
        <f>'2011 outpatient weights'!M38*ave_outpatient_cost_2011*'2011 population'!M38</f>
        <v>19802532.784376837</v>
      </c>
      <c r="N38" s="2">
        <f>'2011 outpatient weights'!N38*ave_outpatient_cost_2011*'2011 population'!N38</f>
        <v>16640649.976441223</v>
      </c>
    </row>
    <row r="39" spans="2:14" x14ac:dyDescent="0.25">
      <c r="B39">
        <v>35</v>
      </c>
      <c r="D39" s="2">
        <f>'2011 outpatient weights'!D39*ave_outpatient_cost_2011*'2011 population'!D39</f>
        <v>83638079.053184807</v>
      </c>
      <c r="E39" s="2">
        <f>'2011 outpatient weights'!E39*ave_outpatient_cost_2011*'2011 population'!E39</f>
        <v>78942579.998898685</v>
      </c>
      <c r="F39" s="2">
        <f>'2011 outpatient weights'!F39*ave_outpatient_cost_2011*'2011 population'!F39</f>
        <v>67536279.881296933</v>
      </c>
      <c r="G39" s="2">
        <f>'2011 outpatient weights'!G39*ave_outpatient_cost_2011*'2011 population'!G39</f>
        <v>61759799.256485097</v>
      </c>
      <c r="H39" s="2">
        <f>'2011 outpatient weights'!H39*ave_outpatient_cost_2011*'2011 population'!H39</f>
        <v>58597916.448549487</v>
      </c>
      <c r="I39" s="2"/>
      <c r="J39" s="2">
        <f>'2011 outpatient weights'!J39*ave_outpatient_cost_2011*'2011 population'!J39</f>
        <v>37752355.932924181</v>
      </c>
      <c r="K39" s="2">
        <f>'2011 outpatient weights'!K39*ave_outpatient_cost_2011*'2011 population'!K39</f>
        <v>31584154.201497912</v>
      </c>
      <c r="L39" s="2">
        <f>'2011 outpatient weights'!L39*ave_outpatient_cost_2011*'2011 population'!L39</f>
        <v>26408375.082283814</v>
      </c>
      <c r="M39" s="2">
        <f>'2011 outpatient weights'!M39*ave_outpatient_cost_2011*'2011 population'!M39</f>
        <v>20652511.357820109</v>
      </c>
      <c r="N39" s="2">
        <f>'2011 outpatient weights'!N39*ave_outpatient_cost_2011*'2011 population'!N39</f>
        <v>17995274.042496625</v>
      </c>
    </row>
    <row r="40" spans="2:14" x14ac:dyDescent="0.25">
      <c r="B40">
        <v>36</v>
      </c>
      <c r="D40" s="2">
        <f>'2011 outpatient weights'!D40*ave_outpatient_cost_2011*'2011 population'!D40</f>
        <v>81249330.008303985</v>
      </c>
      <c r="E40" s="2">
        <f>'2011 outpatient weights'!E40*ave_outpatient_cost_2011*'2011 population'!E40</f>
        <v>75442861.164803982</v>
      </c>
      <c r="F40" s="2">
        <f>'2011 outpatient weights'!F40*ave_outpatient_cost_2011*'2011 population'!F40</f>
        <v>65885053.589778677</v>
      </c>
      <c r="G40" s="2">
        <f>'2011 outpatient weights'!G40*ave_outpatient_cost_2011*'2011 population'!G40</f>
        <v>60035476.681914411</v>
      </c>
      <c r="H40" s="2">
        <f>'2011 outpatient weights'!H40*ave_outpatient_cost_2011*'2011 population'!H40</f>
        <v>58191201.232590958</v>
      </c>
      <c r="I40" s="2"/>
      <c r="J40" s="2">
        <f>'2011 outpatient weights'!J40*ave_outpatient_cost_2011*'2011 population'!J40</f>
        <v>39571328.822729461</v>
      </c>
      <c r="K40" s="2">
        <f>'2011 outpatient weights'!K40*ave_outpatient_cost_2011*'2011 population'!K40</f>
        <v>32856779.232077811</v>
      </c>
      <c r="L40" s="2">
        <f>'2011 outpatient weights'!L40*ave_outpatient_cost_2011*'2011 population'!L40</f>
        <v>27071864.420759927</v>
      </c>
      <c r="M40" s="2">
        <f>'2011 outpatient weights'!M40*ave_outpatient_cost_2011*'2011 population'!M40</f>
        <v>21428925.082293924</v>
      </c>
      <c r="N40" s="2">
        <f>'2011 outpatient weights'!N40*ave_outpatient_cost_2011*'2011 population'!N40</f>
        <v>19085158.365445387</v>
      </c>
    </row>
    <row r="41" spans="2:14" x14ac:dyDescent="0.25">
      <c r="B41">
        <v>37</v>
      </c>
      <c r="D41" s="2">
        <f>'2011 outpatient weights'!D41*ave_outpatient_cost_2011*'2011 population'!D41</f>
        <v>78438871.638120562</v>
      </c>
      <c r="E41" s="2">
        <f>'2011 outpatient weights'!E41*ave_outpatient_cost_2011*'2011 population'!E41</f>
        <v>72563523.604821116</v>
      </c>
      <c r="F41" s="2">
        <f>'2011 outpatient weights'!F41*ave_outpatient_cost_2011*'2011 population'!F41</f>
        <v>64525275.29863625</v>
      </c>
      <c r="G41" s="2">
        <f>'2011 outpatient weights'!G41*ave_outpatient_cost_2011*'2011 population'!G41</f>
        <v>59902403.96148558</v>
      </c>
      <c r="H41" s="2">
        <f>'2011 outpatient weights'!H41*ave_outpatient_cost_2011*'2011 population'!H41</f>
        <v>58236183.560623236</v>
      </c>
      <c r="I41" s="2"/>
      <c r="J41" s="2">
        <f>'2011 outpatient weights'!J41*ave_outpatient_cost_2011*'2011 population'!J41</f>
        <v>41795142.664825253</v>
      </c>
      <c r="K41" s="2">
        <f>'2011 outpatient weights'!K41*ave_outpatient_cost_2011*'2011 population'!K41</f>
        <v>34475674.475322857</v>
      </c>
      <c r="L41" s="2">
        <f>'2011 outpatient weights'!L41*ave_outpatient_cost_2011*'2011 population'!L41</f>
        <v>27598532.511471193</v>
      </c>
      <c r="M41" s="2">
        <f>'2011 outpatient weights'!M41*ave_outpatient_cost_2011*'2011 population'!M41</f>
        <v>23642430.474215657</v>
      </c>
      <c r="N41" s="2">
        <f>'2011 outpatient weights'!N41*ave_outpatient_cost_2011*'2011 population'!N41</f>
        <v>21107020.297312927</v>
      </c>
    </row>
    <row r="42" spans="2:14" x14ac:dyDescent="0.25">
      <c r="B42">
        <v>38</v>
      </c>
      <c r="D42" s="2">
        <f>'2011 outpatient weights'!D42*ave_outpatient_cost_2011*'2011 population'!D42</f>
        <v>75630287.531605139</v>
      </c>
      <c r="E42" s="2">
        <f>'2011 outpatient weights'!E42*ave_outpatient_cost_2011*'2011 population'!E42</f>
        <v>70184614.444197372</v>
      </c>
      <c r="F42" s="2">
        <f>'2011 outpatient weights'!F42*ave_outpatient_cost_2011*'2011 population'!F42</f>
        <v>63056789.714749143</v>
      </c>
      <c r="G42" s="2">
        <f>'2011 outpatient weights'!G42*ave_outpatient_cost_2011*'2011 population'!G42</f>
        <v>57700612.717488922</v>
      </c>
      <c r="H42" s="2">
        <f>'2011 outpatient weights'!H42*ave_outpatient_cost_2011*'2011 population'!H42</f>
        <v>56693664.561849676</v>
      </c>
      <c r="I42" s="2"/>
      <c r="J42" s="2">
        <f>'2011 outpatient weights'!J42*ave_outpatient_cost_2011*'2011 population'!J42</f>
        <v>42708377.63706392</v>
      </c>
      <c r="K42" s="2">
        <f>'2011 outpatient weights'!K42*ave_outpatient_cost_2011*'2011 population'!K42</f>
        <v>35255836.727132693</v>
      </c>
      <c r="L42" s="2">
        <f>'2011 outpatient weights'!L42*ave_outpatient_cost_2011*'2011 population'!L42</f>
        <v>30440853.364010826</v>
      </c>
      <c r="M42" s="2">
        <f>'2011 outpatient weights'!M42*ave_outpatient_cost_2011*'2011 population'!M42</f>
        <v>24194869.690362081</v>
      </c>
      <c r="N42" s="2">
        <f>'2011 outpatient weights'!N42*ave_outpatient_cost_2011*'2011 population'!N42</f>
        <v>22156607.951399438</v>
      </c>
    </row>
    <row r="43" spans="2:14" x14ac:dyDescent="0.25">
      <c r="B43">
        <v>39</v>
      </c>
      <c r="D43" s="2">
        <f>'2011 outpatient weights'!D43*ave_outpatient_cost_2011*'2011 population'!D43</f>
        <v>74149150.667958945</v>
      </c>
      <c r="E43" s="2">
        <f>'2011 outpatient weights'!E43*ave_outpatient_cost_2011*'2011 population'!E43</f>
        <v>70611946.560504004</v>
      </c>
      <c r="F43" s="2">
        <f>'2011 outpatient weights'!F43*ave_outpatient_cost_2011*'2011 population'!F43</f>
        <v>60977294.175090253</v>
      </c>
      <c r="G43" s="2">
        <f>'2011 outpatient weights'!G43*ave_outpatient_cost_2011*'2011 population'!G43</f>
        <v>57295771.76519841</v>
      </c>
      <c r="H43" s="2">
        <f>'2011 outpatient weights'!H43*ave_outpatient_cost_2011*'2011 population'!H43</f>
        <v>56417679.236734964</v>
      </c>
      <c r="I43" s="2"/>
      <c r="J43" s="2">
        <f>'2011 outpatient weights'!J43*ave_outpatient_cost_2011*'2011 population'!J43</f>
        <v>45109777.961703815</v>
      </c>
      <c r="K43" s="2">
        <f>'2011 outpatient weights'!K43*ave_outpatient_cost_2011*'2011 population'!K43</f>
        <v>38111745.991265409</v>
      </c>
      <c r="L43" s="2">
        <f>'2011 outpatient weights'!L43*ave_outpatient_cost_2011*'2011 population'!L43</f>
        <v>31832494.137509458</v>
      </c>
      <c r="M43" s="2">
        <f>'2011 outpatient weights'!M43*ave_outpatient_cost_2011*'2011 population'!M43</f>
        <v>26841798.555511501</v>
      </c>
      <c r="N43" s="2">
        <f>'2011 outpatient weights'!N43*ave_outpatient_cost_2011*'2011 population'!N43</f>
        <v>24466169.356306765</v>
      </c>
    </row>
    <row r="44" spans="2:14" x14ac:dyDescent="0.25">
      <c r="B44">
        <v>40</v>
      </c>
      <c r="D44" s="2">
        <f>'2011 outpatient weights'!D44*ave_outpatient_cost_2011*'2011 population'!D44</f>
        <v>72930410.717834383</v>
      </c>
      <c r="E44" s="2">
        <f>'2011 outpatient weights'!E44*ave_outpatient_cost_2011*'2011 population'!E44</f>
        <v>69260133.889950618</v>
      </c>
      <c r="F44" s="2">
        <f>'2011 outpatient weights'!F44*ave_outpatient_cost_2011*'2011 population'!F44</f>
        <v>62311769.906714521</v>
      </c>
      <c r="G44" s="2">
        <f>'2011 outpatient weights'!G44*ave_outpatient_cost_2011*'2011 population'!G44</f>
        <v>57440558.633552313</v>
      </c>
      <c r="H44" s="2">
        <f>'2011 outpatient weights'!H44*ave_outpatient_cost_2011*'2011 population'!H44</f>
        <v>55382148.560158536</v>
      </c>
      <c r="I44" s="2"/>
      <c r="J44" s="2">
        <f>'2011 outpatient weights'!J44*ave_outpatient_cost_2011*'2011 population'!J44</f>
        <v>47696261.823559858</v>
      </c>
      <c r="K44" s="2">
        <f>'2011 outpatient weights'!K44*ave_outpatient_cost_2011*'2011 population'!K44</f>
        <v>39682847.510976151</v>
      </c>
      <c r="L44" s="2">
        <f>'2011 outpatient weights'!L44*ave_outpatient_cost_2011*'2011 population'!L44</f>
        <v>34071302.088949345</v>
      </c>
      <c r="M44" s="2">
        <f>'2011 outpatient weights'!M44*ave_outpatient_cost_2011*'2011 population'!M44</f>
        <v>29051086.854180206</v>
      </c>
      <c r="N44" s="2">
        <f>'2011 outpatient weights'!N44*ave_outpatient_cost_2011*'2011 population'!N44</f>
        <v>25899981.062335659</v>
      </c>
    </row>
    <row r="45" spans="2:14" x14ac:dyDescent="0.25">
      <c r="B45">
        <v>41</v>
      </c>
      <c r="D45" s="2">
        <f>'2011 outpatient weights'!D45*ave_outpatient_cost_2011*'2011 population'!D45</f>
        <v>73992181.085762978</v>
      </c>
      <c r="E45" s="2">
        <f>'2011 outpatient weights'!E45*ave_outpatient_cost_2011*'2011 population'!E45</f>
        <v>67775248.498968393</v>
      </c>
      <c r="F45" s="2">
        <f>'2011 outpatient weights'!F45*ave_outpatient_cost_2011*'2011 population'!F45</f>
        <v>60609001.364325963</v>
      </c>
      <c r="G45" s="2">
        <f>'2011 outpatient weights'!G45*ave_outpatient_cost_2011*'2011 population'!G45</f>
        <v>55119751.646636911</v>
      </c>
      <c r="H45" s="2">
        <f>'2011 outpatient weights'!H45*ave_outpatient_cost_2011*'2011 population'!H45</f>
        <v>53954896.776967682</v>
      </c>
      <c r="I45" s="2"/>
      <c r="J45" s="2">
        <f>'2011 outpatient weights'!J45*ave_outpatient_cost_2011*'2011 population'!J45</f>
        <v>49752797.633285612</v>
      </c>
      <c r="K45" s="2">
        <f>'2011 outpatient weights'!K45*ave_outpatient_cost_2011*'2011 population'!K45</f>
        <v>42324153.585121535</v>
      </c>
      <c r="L45" s="2">
        <f>'2011 outpatient weights'!L45*ave_outpatient_cost_2011*'2011 population'!L45</f>
        <v>34850058.643008173</v>
      </c>
      <c r="M45" s="2">
        <f>'2011 outpatient weights'!M45*ave_outpatient_cost_2011*'2011 population'!M45</f>
        <v>30892550.908001628</v>
      </c>
      <c r="N45" s="2">
        <f>'2011 outpatient weights'!N45*ave_outpatient_cost_2011*'2011 population'!N45</f>
        <v>27457962.736370321</v>
      </c>
    </row>
    <row r="46" spans="2:14" x14ac:dyDescent="0.25">
      <c r="B46">
        <v>42</v>
      </c>
      <c r="D46" s="2">
        <f>'2011 outpatient weights'!D46*ave_outpatient_cost_2011*'2011 population'!D46</f>
        <v>70619443.615176052</v>
      </c>
      <c r="E46" s="2">
        <f>'2011 outpatient weights'!E46*ave_outpatient_cost_2011*'2011 population'!E46</f>
        <v>64381425.562116347</v>
      </c>
      <c r="F46" s="2">
        <f>'2011 outpatient weights'!F46*ave_outpatient_cost_2011*'2011 population'!F46</f>
        <v>56866096.819306739</v>
      </c>
      <c r="G46" s="2">
        <f>'2011 outpatient weights'!G46*ave_outpatient_cost_2011*'2011 population'!G46</f>
        <v>51711871.732274778</v>
      </c>
      <c r="H46" s="2">
        <f>'2011 outpatient weights'!H46*ave_outpatient_cost_2011*'2011 population'!H46</f>
        <v>50691803.730959445</v>
      </c>
      <c r="I46" s="2"/>
      <c r="J46" s="2">
        <f>'2011 outpatient weights'!J46*ave_outpatient_cost_2011*'2011 population'!J46</f>
        <v>49440264.166644678</v>
      </c>
      <c r="K46" s="2">
        <f>'2011 outpatient weights'!K46*ave_outpatient_cost_2011*'2011 population'!K46</f>
        <v>41854181.970367625</v>
      </c>
      <c r="L46" s="2">
        <f>'2011 outpatient weights'!L46*ave_outpatient_cost_2011*'2011 population'!L46</f>
        <v>36236545.19141978</v>
      </c>
      <c r="M46" s="2">
        <f>'2011 outpatient weights'!M46*ave_outpatient_cost_2011*'2011 population'!M46</f>
        <v>30374785.569713417</v>
      </c>
      <c r="N46" s="2">
        <f>'2011 outpatient weights'!N46*ave_outpatient_cost_2011*'2011 population'!N46</f>
        <v>28261553.284030307</v>
      </c>
    </row>
    <row r="47" spans="2:14" x14ac:dyDescent="0.25">
      <c r="B47">
        <v>43</v>
      </c>
      <c r="D47" s="2">
        <f>'2011 outpatient weights'!D47*ave_outpatient_cost_2011*'2011 population'!D47</f>
        <v>70706596.875738591</v>
      </c>
      <c r="E47" s="2">
        <f>'2011 outpatient weights'!E47*ave_outpatient_cost_2011*'2011 population'!E47</f>
        <v>64907625.08691062</v>
      </c>
      <c r="F47" s="2">
        <f>'2011 outpatient weights'!F47*ave_outpatient_cost_2011*'2011 population'!F47</f>
        <v>57152390.594595522</v>
      </c>
      <c r="G47" s="2">
        <f>'2011 outpatient weights'!G47*ave_outpatient_cost_2011*'2011 population'!G47</f>
        <v>52678991.784968771</v>
      </c>
      <c r="H47" s="2">
        <f>'2011 outpatient weights'!H47*ave_outpatient_cost_2011*'2011 population'!H47</f>
        <v>50625735.936662033</v>
      </c>
      <c r="I47" s="2"/>
      <c r="J47" s="2">
        <f>'2011 outpatient weights'!J47*ave_outpatient_cost_2011*'2011 population'!J47</f>
        <v>51132255.692942165</v>
      </c>
      <c r="K47" s="2">
        <f>'2011 outpatient weights'!K47*ave_outpatient_cost_2011*'2011 population'!K47</f>
        <v>43374209.80512505</v>
      </c>
      <c r="L47" s="2">
        <f>'2011 outpatient weights'!L47*ave_outpatient_cost_2011*'2011 population'!L47</f>
        <v>37898079.933112085</v>
      </c>
      <c r="M47" s="2">
        <f>'2011 outpatient weights'!M47*ave_outpatient_cost_2011*'2011 population'!M47</f>
        <v>32365253.585141767</v>
      </c>
      <c r="N47" s="2">
        <f>'2011 outpatient weights'!N47*ave_outpatient_cost_2011*'2011 population'!N47</f>
        <v>29633982.85493182</v>
      </c>
    </row>
    <row r="48" spans="2:14" x14ac:dyDescent="0.25">
      <c r="B48">
        <v>44</v>
      </c>
      <c r="D48" s="2">
        <f>'2011 outpatient weights'!D48*ave_outpatient_cost_2011*'2011 population'!D48</f>
        <v>68763454.017927542</v>
      </c>
      <c r="E48" s="2">
        <f>'2011 outpatient weights'!E48*ave_outpatient_cost_2011*'2011 population'!E48</f>
        <v>62767215.978041351</v>
      </c>
      <c r="F48" s="2">
        <f>'2011 outpatient weights'!F48*ave_outpatient_cost_2011*'2011 population'!F48</f>
        <v>56658522.118074462</v>
      </c>
      <c r="G48" s="2">
        <f>'2011 outpatient weights'!G48*ave_outpatient_cost_2011*'2011 population'!G48</f>
        <v>51963023.063788325</v>
      </c>
      <c r="H48" s="2">
        <f>'2011 outpatient weights'!H48*ave_outpatient_cost_2011*'2011 population'!H48</f>
        <v>49709221.003004357</v>
      </c>
      <c r="I48" s="2"/>
      <c r="J48" s="2">
        <f>'2011 outpatient weights'!J48*ave_outpatient_cost_2011*'2011 population'!J48</f>
        <v>52850486.910591833</v>
      </c>
      <c r="K48" s="2">
        <f>'2011 outpatient weights'!K48*ave_outpatient_cost_2011*'2011 population'!K48</f>
        <v>43634263.889061667</v>
      </c>
      <c r="L48" s="2">
        <f>'2011 outpatient weights'!L48*ave_outpatient_cost_2011*'2011 population'!L48</f>
        <v>38723224.512954198</v>
      </c>
      <c r="M48" s="2">
        <f>'2011 outpatient weights'!M48*ave_outpatient_cost_2011*'2011 population'!M48</f>
        <v>33622884.506377563</v>
      </c>
      <c r="N48" s="2">
        <f>'2011 outpatient weights'!N48*ave_outpatient_cost_2011*'2011 population'!N48</f>
        <v>30982515.56406619</v>
      </c>
    </row>
    <row r="49" spans="2:14" x14ac:dyDescent="0.25">
      <c r="B49">
        <v>45</v>
      </c>
      <c r="D49" s="2">
        <f>'2011 outpatient weights'!D49*ave_outpatient_cost_2011*'2011 population'!D49</f>
        <v>68916206.506870493</v>
      </c>
      <c r="E49" s="2">
        <f>'2011 outpatient weights'!E49*ave_outpatient_cost_2011*'2011 population'!E49</f>
        <v>64224924.545837373</v>
      </c>
      <c r="F49" s="2">
        <f>'2011 outpatient weights'!F49*ave_outpatient_cost_2011*'2011 population'!F49</f>
        <v>58230560.769619204</v>
      </c>
      <c r="G49" s="2">
        <f>'2011 outpatient weights'!G49*ave_outpatient_cost_2011*'2011 population'!G49</f>
        <v>53549587.258760169</v>
      </c>
      <c r="H49" s="2">
        <f>'2011 outpatient weights'!H49*ave_outpatient_cost_2011*'2011 population'!H49</f>
        <v>50097193.582282752</v>
      </c>
      <c r="I49" s="2"/>
      <c r="J49" s="2">
        <f>'2011 outpatient weights'!J49*ave_outpatient_cost_2011*'2011 population'!J49</f>
        <v>53414640.274663337</v>
      </c>
      <c r="K49" s="2">
        <f>'2011 outpatient weights'!K49*ave_outpatient_cost_2011*'2011 population'!K49</f>
        <v>46284472.715630107</v>
      </c>
      <c r="L49" s="2">
        <f>'2011 outpatient weights'!L49*ave_outpatient_cost_2011*'2011 population'!L49</f>
        <v>40021620.668969259</v>
      </c>
      <c r="M49" s="2">
        <f>'2011 outpatient weights'!M49*ave_outpatient_cost_2011*'2011 population'!M49</f>
        <v>35844824.084805354</v>
      </c>
      <c r="N49" s="2">
        <f>'2011 outpatient weights'!N49*ave_outpatient_cost_2011*'2011 population'!N49</f>
        <v>32249986.36955905</v>
      </c>
    </row>
    <row r="50" spans="2:14" x14ac:dyDescent="0.25">
      <c r="B50">
        <v>46</v>
      </c>
      <c r="D50" s="2">
        <f>'2011 outpatient weights'!D50*ave_outpatient_cost_2011*'2011 population'!D50</f>
        <v>69957359.974450946</v>
      </c>
      <c r="E50" s="2">
        <f>'2011 outpatient weights'!E50*ave_outpatient_cost_2011*'2011 population'!E50</f>
        <v>66188684.30399657</v>
      </c>
      <c r="F50" s="2">
        <f>'2011 outpatient weights'!F50*ave_outpatient_cost_2011*'2011 population'!F50</f>
        <v>59780108.257147819</v>
      </c>
      <c r="G50" s="2">
        <f>'2011 outpatient weights'!G50*ave_outpatient_cost_2011*'2011 population'!G50</f>
        <v>56324903.185168386</v>
      </c>
      <c r="H50" s="2">
        <f>'2011 outpatient weights'!H50*ave_outpatient_cost_2011*'2011 population'!H50</f>
        <v>52372549.675248869</v>
      </c>
      <c r="I50" s="2"/>
      <c r="J50" s="2">
        <f>'2011 outpatient weights'!J50*ave_outpatient_cost_2011*'2011 population'!J50</f>
        <v>54098746.513487577</v>
      </c>
      <c r="K50" s="2">
        <f>'2011 outpatient weights'!K50*ave_outpatient_cost_2011*'2011 population'!K50</f>
        <v>47401533.861765034</v>
      </c>
      <c r="L50" s="2">
        <f>'2011 outpatient weights'!L50*ave_outpatient_cost_2011*'2011 population'!L50</f>
        <v>41492917.648358382</v>
      </c>
      <c r="M50" s="2">
        <f>'2011 outpatient weights'!M50*ave_outpatient_cost_2011*'2011 population'!M50</f>
        <v>37021393.102399647</v>
      </c>
      <c r="N50" s="2">
        <f>'2011 outpatient weights'!N50*ave_outpatient_cost_2011*'2011 population'!N50</f>
        <v>34330419.041051954</v>
      </c>
    </row>
    <row r="51" spans="2:14" x14ac:dyDescent="0.25">
      <c r="B51">
        <v>47</v>
      </c>
      <c r="D51" s="2">
        <f>'2011 outpatient weights'!D51*ave_outpatient_cost_2011*'2011 population'!D51</f>
        <v>71704642.278954789</v>
      </c>
      <c r="E51" s="2">
        <f>'2011 outpatient weights'!E51*ave_outpatient_cost_2011*'2011 population'!E51</f>
        <v>67107542.067239277</v>
      </c>
      <c r="F51" s="2">
        <f>'2011 outpatient weights'!F51*ave_outpatient_cost_2011*'2011 population'!F51</f>
        <v>62241953.585081093</v>
      </c>
      <c r="G51" s="2">
        <f>'2011 outpatient weights'!G51*ave_outpatient_cost_2011*'2011 population'!G51</f>
        <v>57320605.758799568</v>
      </c>
      <c r="H51" s="2">
        <f>'2011 outpatient weights'!H51*ave_outpatient_cost_2011*'2011 population'!H51</f>
        <v>54455793.742243789</v>
      </c>
      <c r="I51" s="2"/>
      <c r="J51" s="2">
        <f>'2011 outpatient weights'!J51*ave_outpatient_cost_2011*'2011 population'!J51</f>
        <v>55094449.087118752</v>
      </c>
      <c r="K51" s="2">
        <f>'2011 outpatient weights'!K51*ave_outpatient_cost_2011*'2011 population'!K51</f>
        <v>48244483.946453266</v>
      </c>
      <c r="L51" s="2">
        <f>'2011 outpatient weights'!L51*ave_outpatient_cost_2011*'2011 population'!L51</f>
        <v>42669486.665952682</v>
      </c>
      <c r="M51" s="2">
        <f>'2011 outpatient weights'!M51*ave_outpatient_cost_2011*'2011 population'!M51</f>
        <v>38705419.008108094</v>
      </c>
      <c r="N51" s="2">
        <f>'2011 outpatient weights'!N51*ave_outpatient_cost_2011*'2011 population'!N51</f>
        <v>35810618.772864133</v>
      </c>
    </row>
    <row r="52" spans="2:14" x14ac:dyDescent="0.25">
      <c r="B52">
        <v>48</v>
      </c>
      <c r="D52" s="2">
        <f>'2011 outpatient weights'!D52*ave_outpatient_cost_2011*'2011 population'!D52</f>
        <v>71508313.159730569</v>
      </c>
      <c r="E52" s="2">
        <f>'2011 outpatient weights'!E52*ave_outpatient_cost_2011*'2011 population'!E52</f>
        <v>67093953.655646183</v>
      </c>
      <c r="F52" s="2">
        <f>'2011 outpatient weights'!F52*ave_outpatient_cost_2011*'2011 population'!F52</f>
        <v>61787913.211505257</v>
      </c>
      <c r="G52" s="2">
        <f>'2011 outpatient weights'!G52*ave_outpatient_cost_2011*'2011 population'!G52</f>
        <v>57868827.881692953</v>
      </c>
      <c r="H52" s="2">
        <f>'2011 outpatient weights'!H52*ave_outpatient_cost_2011*'2011 population'!H52</f>
        <v>54950599.350598857</v>
      </c>
      <c r="I52" s="2"/>
      <c r="J52" s="2">
        <f>'2011 outpatient weights'!J52*ave_outpatient_cost_2011*'2011 population'!J52</f>
        <v>54624008.906447835</v>
      </c>
      <c r="K52" s="2">
        <f>'2011 outpatient weights'!K52*ave_outpatient_cost_2011*'2011 population'!K52</f>
        <v>49058382.944287308</v>
      </c>
      <c r="L52" s="2">
        <f>'2011 outpatient weights'!L52*ave_outpatient_cost_2011*'2011 population'!L52</f>
        <v>42832547.605069689</v>
      </c>
      <c r="M52" s="2">
        <f>'2011 outpatient weights'!M52*ave_outpatient_cost_2011*'2011 population'!M52</f>
        <v>39533843.549369231</v>
      </c>
      <c r="N52" s="2">
        <f>'2011 outpatient weights'!N52*ave_outpatient_cost_2011*'2011 population'!N52</f>
        <v>35980708.200736195</v>
      </c>
    </row>
    <row r="53" spans="2:14" x14ac:dyDescent="0.25">
      <c r="B53">
        <v>49</v>
      </c>
      <c r="D53" s="2">
        <f>'2011 outpatient weights'!D53*ave_outpatient_cost_2011*'2011 population'!D53</f>
        <v>70261459.254585832</v>
      </c>
      <c r="E53" s="2">
        <f>'2011 outpatient weights'!E53*ave_outpatient_cost_2011*'2011 population'!E53</f>
        <v>67739168.923359185</v>
      </c>
      <c r="F53" s="2">
        <f>'2011 outpatient weights'!F53*ave_outpatient_cost_2011*'2011 population'!F53</f>
        <v>60907009.287539802</v>
      </c>
      <c r="G53" s="2">
        <f>'2011 outpatient weights'!G53*ave_outpatient_cost_2011*'2011 population'!G53</f>
        <v>58768005.876421541</v>
      </c>
      <c r="H53" s="2">
        <f>'2011 outpatient weights'!H53*ave_outpatient_cost_2011*'2011 population'!H53</f>
        <v>55187693.704602331</v>
      </c>
      <c r="I53" s="2"/>
      <c r="J53" s="2">
        <f>'2011 outpatient weights'!J53*ave_outpatient_cost_2011*'2011 population'!J53</f>
        <v>55810886.374216206</v>
      </c>
      <c r="K53" s="2">
        <f>'2011 outpatient weights'!K53*ave_outpatient_cost_2011*'2011 population'!K53</f>
        <v>49420115.832213558</v>
      </c>
      <c r="L53" s="2">
        <f>'2011 outpatient weights'!L53*ave_outpatient_cost_2011*'2011 population'!L53</f>
        <v>42945940.556984395</v>
      </c>
      <c r="M53" s="2">
        <f>'2011 outpatient weights'!M53*ave_outpatient_cost_2011*'2011 population'!M53</f>
        <v>39686127.472395174</v>
      </c>
      <c r="N53" s="2">
        <f>'2011 outpatient weights'!N53*ave_outpatient_cost_2011*'2011 population'!N53</f>
        <v>37065438.298597917</v>
      </c>
    </row>
    <row r="54" spans="2:14" x14ac:dyDescent="0.25">
      <c r="B54">
        <v>50</v>
      </c>
      <c r="D54" s="2">
        <f>'2011 outpatient weights'!D54*ave_outpatient_cost_2011*'2011 population'!D54</f>
        <v>71572506.690359965</v>
      </c>
      <c r="E54" s="2">
        <f>'2011 outpatient weights'!E54*ave_outpatient_cost_2011*'2011 population'!E54</f>
        <v>65866310.953098573</v>
      </c>
      <c r="F54" s="2">
        <f>'2011 outpatient weights'!F54*ave_outpatient_cost_2011*'2011 population'!F54</f>
        <v>61609389.597127162</v>
      </c>
      <c r="G54" s="2">
        <f>'2011 outpatient weights'!G54*ave_outpatient_cost_2011*'2011 population'!G54</f>
        <v>58171521.464076839</v>
      </c>
      <c r="H54" s="2">
        <f>'2011 outpatient weights'!H54*ave_outpatient_cost_2011*'2011 population'!H54</f>
        <v>54962313.498523943</v>
      </c>
      <c r="I54" s="2"/>
      <c r="J54" s="2">
        <f>'2011 outpatient weights'!J54*ave_outpatient_cost_2011*'2011 population'!J54</f>
        <v>55616900.084576994</v>
      </c>
      <c r="K54" s="2">
        <f>'2011 outpatient weights'!K54*ave_outpatient_cost_2011*'2011 population'!K54</f>
        <v>49370447.845011249</v>
      </c>
      <c r="L54" s="2">
        <f>'2011 outpatient weights'!L54*ave_outpatient_cost_2011*'2011 population'!L54</f>
        <v>44109389.728902616</v>
      </c>
      <c r="M54" s="2">
        <f>'2011 outpatient weights'!M54*ave_outpatient_cost_2011*'2011 population'!M54</f>
        <v>40595613.91729781</v>
      </c>
      <c r="N54" s="2">
        <f>'2011 outpatient weights'!N54*ave_outpatient_cost_2011*'2011 population'!N54</f>
        <v>37710653.56631092</v>
      </c>
    </row>
    <row r="55" spans="2:14" x14ac:dyDescent="0.25">
      <c r="B55">
        <v>51</v>
      </c>
      <c r="D55" s="2">
        <f>'2011 outpatient weights'!D55*ave_outpatient_cost_2011*'2011 population'!D55</f>
        <v>70566027.100637719</v>
      </c>
      <c r="E55" s="2">
        <f>'2011 outpatient weights'!E55*ave_outpatient_cost_2011*'2011 population'!E55</f>
        <v>65550966.090955615</v>
      </c>
      <c r="F55" s="2">
        <f>'2011 outpatient weights'!F55*ave_outpatient_cost_2011*'2011 population'!F55</f>
        <v>61433208.812334076</v>
      </c>
      <c r="G55" s="2">
        <f>'2011 outpatient weights'!G55*ave_outpatient_cost_2011*'2011 population'!G55</f>
        <v>58596042.184881471</v>
      </c>
      <c r="H55" s="2">
        <f>'2011 outpatient weights'!H55*ave_outpatient_cost_2011*'2011 population'!H55</f>
        <v>55732167.300159708</v>
      </c>
      <c r="I55" s="2"/>
      <c r="J55" s="2">
        <f>'2011 outpatient weights'!J55*ave_outpatient_cost_2011*'2011 population'!J55</f>
        <v>55236424.55997064</v>
      </c>
      <c r="K55" s="2">
        <f>'2011 outpatient weights'!K55*ave_outpatient_cost_2011*'2011 population'!K55</f>
        <v>49521326.070286185</v>
      </c>
      <c r="L55" s="2">
        <f>'2011 outpatient weights'!L55*ave_outpatient_cost_2011*'2011 population'!L55</f>
        <v>44226999.774070345</v>
      </c>
      <c r="M55" s="2">
        <f>'2011 outpatient weights'!M55*ave_outpatient_cost_2011*'2011 population'!M55</f>
        <v>41019666.072185449</v>
      </c>
      <c r="N55" s="2">
        <f>'2011 outpatient weights'!N55*ave_outpatient_cost_2011*'2011 population'!N55</f>
        <v>37432325.411611192</v>
      </c>
    </row>
    <row r="56" spans="2:14" x14ac:dyDescent="0.25">
      <c r="B56">
        <v>52</v>
      </c>
      <c r="D56" s="2">
        <f>'2011 outpatient weights'!D56*ave_outpatient_cost_2011*'2011 population'!D56</f>
        <v>68099964.679451421</v>
      </c>
      <c r="E56" s="2">
        <f>'2011 outpatient weights'!E56*ave_outpatient_cost_2011*'2011 population'!E56</f>
        <v>63973773.214323834</v>
      </c>
      <c r="F56" s="2">
        <f>'2011 outpatient weights'!F56*ave_outpatient_cost_2011*'2011 population'!F56</f>
        <v>60664292.142532304</v>
      </c>
      <c r="G56" s="2">
        <f>'2011 outpatient weights'!G56*ave_outpatient_cost_2011*'2011 population'!G56</f>
        <v>56527792.227230646</v>
      </c>
      <c r="H56" s="2">
        <f>'2011 outpatient weights'!H56*ave_outpatient_cost_2011*'2011 population'!H56</f>
        <v>53719676.686632223</v>
      </c>
      <c r="I56" s="2"/>
      <c r="J56" s="2">
        <f>'2011 outpatient weights'!J56*ave_outpatient_cost_2011*'2011 population'!J56</f>
        <v>54463759.362832837</v>
      </c>
      <c r="K56" s="2">
        <f>'2011 outpatient weights'!K56*ave_outpatient_cost_2011*'2011 population'!K56</f>
        <v>48327888.679679781</v>
      </c>
      <c r="L56" s="2">
        <f>'2011 outpatient weights'!L56*ave_outpatient_cost_2011*'2011 population'!L56</f>
        <v>44442071.529974677</v>
      </c>
      <c r="M56" s="2">
        <f>'2011 outpatient weights'!M56*ave_outpatient_cost_2011*'2011 population'!M56</f>
        <v>40602642.406052858</v>
      </c>
      <c r="N56" s="2">
        <f>'2011 outpatient weights'!N56*ave_outpatient_cost_2011*'2011 population'!N56</f>
        <v>37429514.016109183</v>
      </c>
    </row>
    <row r="57" spans="2:14" x14ac:dyDescent="0.25">
      <c r="B57">
        <v>53</v>
      </c>
      <c r="D57" s="2">
        <f>'2011 outpatient weights'!D57*ave_outpatient_cost_2011*'2011 population'!D57</f>
        <v>66847019.417385645</v>
      </c>
      <c r="E57" s="2">
        <f>'2011 outpatient weights'!E57*ave_outpatient_cost_2011*'2011 population'!E57</f>
        <v>64202433.381821245</v>
      </c>
      <c r="F57" s="2">
        <f>'2011 outpatient weights'!F57*ave_outpatient_cost_2011*'2011 population'!F57</f>
        <v>60677880.554125376</v>
      </c>
      <c r="G57" s="2">
        <f>'2011 outpatient weights'!G57*ave_outpatient_cost_2011*'2011 population'!G57</f>
        <v>57355279.636657774</v>
      </c>
      <c r="H57" s="2">
        <f>'2011 outpatient weights'!H57*ave_outpatient_cost_2011*'2011 population'!H57</f>
        <v>54555129.716648407</v>
      </c>
      <c r="I57" s="2"/>
      <c r="J57" s="2">
        <f>'2011 outpatient weights'!J57*ave_outpatient_cost_2011*'2011 population'!J57</f>
        <v>55109911.762379847</v>
      </c>
      <c r="K57" s="2">
        <f>'2011 outpatient weights'!K57*ave_outpatient_cost_2011*'2011 population'!K57</f>
        <v>48929995.883028507</v>
      </c>
      <c r="L57" s="2">
        <f>'2011 outpatient weights'!L57*ave_outpatient_cost_2011*'2011 population'!L57</f>
        <v>44614972.353348747</v>
      </c>
      <c r="M57" s="2">
        <f>'2011 outpatient weights'!M57*ave_outpatient_cost_2011*'2011 population'!M57</f>
        <v>40982180.798825212</v>
      </c>
      <c r="N57" s="2">
        <f>'2011 outpatient weights'!N57*ave_outpatient_cost_2011*'2011 population'!N57</f>
        <v>38351651.740770899</v>
      </c>
    </row>
    <row r="58" spans="2:14" x14ac:dyDescent="0.25">
      <c r="B58">
        <v>54</v>
      </c>
      <c r="D58" s="2">
        <f>'2011 outpatient weights'!D58*ave_outpatient_cost_2011*'2011 population'!D58</f>
        <v>64914185.009748667</v>
      </c>
      <c r="E58" s="2">
        <f>'2011 outpatient weights'!E58*ave_outpatient_cost_2011*'2011 population'!E58</f>
        <v>61863352.324142739</v>
      </c>
      <c r="F58" s="2">
        <f>'2011 outpatient weights'!F58*ave_outpatient_cost_2011*'2011 population'!F58</f>
        <v>59639069.916129947</v>
      </c>
      <c r="G58" s="2">
        <f>'2011 outpatient weights'!G58*ave_outpatient_cost_2011*'2011 population'!G58</f>
        <v>58073591.187423222</v>
      </c>
      <c r="H58" s="2">
        <f>'2011 outpatient weights'!H58*ave_outpatient_cost_2011*'2011 population'!H58</f>
        <v>54147477.368855879</v>
      </c>
      <c r="I58" s="2"/>
      <c r="J58" s="2">
        <f>'2011 outpatient weights'!J58*ave_outpatient_cost_2011*'2011 population'!J58</f>
        <v>54220105.08599133</v>
      </c>
      <c r="K58" s="2">
        <f>'2011 outpatient weights'!K58*ave_outpatient_cost_2011*'2011 population'!K58</f>
        <v>48508755.123642899</v>
      </c>
      <c r="L58" s="2">
        <f>'2011 outpatient weights'!L58*ave_outpatient_cost_2011*'2011 population'!L58</f>
        <v>44704937.009413309</v>
      </c>
      <c r="M58" s="2">
        <f>'2011 outpatient weights'!M58*ave_outpatient_cost_2011*'2011 population'!M58</f>
        <v>42436609.405202232</v>
      </c>
      <c r="N58" s="2">
        <f>'2011 outpatient weights'!N58*ave_outpatient_cost_2011*'2011 population'!N58</f>
        <v>39645362.237615921</v>
      </c>
    </row>
    <row r="59" spans="2:14" x14ac:dyDescent="0.25">
      <c r="B59">
        <v>55</v>
      </c>
      <c r="D59" s="2">
        <f>'2011 outpatient weights'!D59*ave_outpatient_cost_2011*'2011 population'!D59</f>
        <v>64572600.456253551</v>
      </c>
      <c r="E59" s="2">
        <f>'2011 outpatient weights'!E59*ave_outpatient_cost_2011*'2011 population'!E59</f>
        <v>61578932.812521987</v>
      </c>
      <c r="F59" s="2">
        <f>'2011 outpatient weights'!F59*ave_outpatient_cost_2011*'2011 population'!F59</f>
        <v>59171909.696878046</v>
      </c>
      <c r="G59" s="2">
        <f>'2011 outpatient weights'!G59*ave_outpatient_cost_2011*'2011 population'!G59</f>
        <v>56917639.070177056</v>
      </c>
      <c r="H59" s="2">
        <f>'2011 outpatient weights'!H59*ave_outpatient_cost_2011*'2011 population'!H59</f>
        <v>52666809.071126692</v>
      </c>
      <c r="I59" s="2"/>
      <c r="J59" s="2">
        <f>'2011 outpatient weights'!J59*ave_outpatient_cost_2011*'2011 population'!J59</f>
        <v>53310150.075171679</v>
      </c>
      <c r="K59" s="2">
        <f>'2011 outpatient weights'!K59*ave_outpatient_cost_2011*'2011 population'!K59</f>
        <v>49775288.797301754</v>
      </c>
      <c r="L59" s="2">
        <f>'2011 outpatient weights'!L59*ave_outpatient_cost_2011*'2011 population'!L59</f>
        <v>45670182.798439294</v>
      </c>
      <c r="M59" s="2">
        <f>'2011 outpatient weights'!M59*ave_outpatient_cost_2011*'2011 population'!M59</f>
        <v>42639498.447264493</v>
      </c>
      <c r="N59" s="2">
        <f>'2011 outpatient weights'!N59*ave_outpatient_cost_2011*'2011 population'!N59</f>
        <v>40387102.084231526</v>
      </c>
    </row>
    <row r="60" spans="2:14" x14ac:dyDescent="0.25">
      <c r="B60">
        <v>56</v>
      </c>
      <c r="D60" s="2">
        <f>'2011 outpatient weights'!D60*ave_outpatient_cost_2011*'2011 population'!D60</f>
        <v>61754645.031398065</v>
      </c>
      <c r="E60" s="2">
        <f>'2011 outpatient weights'!E60*ave_outpatient_cost_2011*'2011 population'!E60</f>
        <v>60180732.1161853</v>
      </c>
      <c r="F60" s="2">
        <f>'2011 outpatient weights'!F60*ave_outpatient_cost_2011*'2011 population'!F60</f>
        <v>57938175.637409389</v>
      </c>
      <c r="G60" s="2">
        <f>'2011 outpatient weights'!G60*ave_outpatient_cost_2011*'2011 population'!G60</f>
        <v>56010964.020776436</v>
      </c>
      <c r="H60" s="2">
        <f>'2011 outpatient weights'!H60*ave_outpatient_cost_2011*'2011 population'!H60</f>
        <v>52133112.491660386</v>
      </c>
      <c r="I60" s="2"/>
      <c r="J60" s="2">
        <f>'2011 outpatient weights'!J60*ave_outpatient_cost_2011*'2011 population'!J60</f>
        <v>53656888.853753835</v>
      </c>
      <c r="K60" s="2">
        <f>'2011 outpatient weights'!K60*ave_outpatient_cost_2011*'2011 population'!K60</f>
        <v>49321248.42372594</v>
      </c>
      <c r="L60" s="2">
        <f>'2011 outpatient weights'!L60*ave_outpatient_cost_2011*'2011 population'!L60</f>
        <v>47201456.21520479</v>
      </c>
      <c r="M60" s="2">
        <f>'2011 outpatient weights'!M60*ave_outpatient_cost_2011*'2011 population'!M60</f>
        <v>43126807.00094752</v>
      </c>
      <c r="N60" s="2">
        <f>'2011 outpatient weights'!N60*ave_outpatient_cost_2011*'2011 population'!N60</f>
        <v>39888547.948540427</v>
      </c>
    </row>
    <row r="61" spans="2:14" x14ac:dyDescent="0.25">
      <c r="B61">
        <v>57</v>
      </c>
      <c r="D61" s="2">
        <f>'2011 outpatient weights'!D61*ave_outpatient_cost_2011*'2011 population'!D61</f>
        <v>60075773.35077665</v>
      </c>
      <c r="E61" s="2">
        <f>'2011 outpatient weights'!E61*ave_outpatient_cost_2011*'2011 population'!E61</f>
        <v>58290537.206995584</v>
      </c>
      <c r="F61" s="2">
        <f>'2011 outpatient weights'!F61*ave_outpatient_cost_2011*'2011 population'!F61</f>
        <v>58916072.70619446</v>
      </c>
      <c r="G61" s="2">
        <f>'2011 outpatient weights'!G61*ave_outpatient_cost_2011*'2011 population'!G61</f>
        <v>56843137.089373603</v>
      </c>
      <c r="H61" s="2">
        <f>'2011 outpatient weights'!H61*ave_outpatient_cost_2011*'2011 population'!H61</f>
        <v>52531862.087029859</v>
      </c>
      <c r="I61" s="2"/>
      <c r="J61" s="2">
        <f>'2011 outpatient weights'!J61*ave_outpatient_cost_2011*'2011 population'!J61</f>
        <v>53117100.91736649</v>
      </c>
      <c r="K61" s="2">
        <f>'2011 outpatient weights'!K61*ave_outpatient_cost_2011*'2011 population'!K61</f>
        <v>50170758.431252211</v>
      </c>
      <c r="L61" s="2">
        <f>'2011 outpatient weights'!L61*ave_outpatient_cost_2011*'2011 population'!L61</f>
        <v>47270803.970921226</v>
      </c>
      <c r="M61" s="2">
        <f>'2011 outpatient weights'!M61*ave_outpatient_cost_2011*'2011 population'!M61</f>
        <v>44219502.719398297</v>
      </c>
      <c r="N61" s="2">
        <f>'2011 outpatient weights'!N61*ave_outpatient_cost_2011*'2011 population'!N61</f>
        <v>40996237.776335299</v>
      </c>
    </row>
    <row r="62" spans="2:14" x14ac:dyDescent="0.25">
      <c r="B62">
        <v>58</v>
      </c>
      <c r="D62" s="2">
        <f>'2011 outpatient weights'!D62*ave_outpatient_cost_2011*'2011 population'!D62</f>
        <v>60336764.566547275</v>
      </c>
      <c r="E62" s="2">
        <f>'2011 outpatient weights'!E62*ave_outpatient_cost_2011*'2011 population'!E62</f>
        <v>59611424.527026772</v>
      </c>
      <c r="F62" s="2">
        <f>'2011 outpatient weights'!F62*ave_outpatient_cost_2011*'2011 population'!F62</f>
        <v>60079053.312195674</v>
      </c>
      <c r="G62" s="2">
        <f>'2011 outpatient weights'!G62*ave_outpatient_cost_2011*'2011 population'!G62</f>
        <v>58512637.451654956</v>
      </c>
      <c r="H62" s="2">
        <f>'2011 outpatient weights'!H62*ave_outpatient_cost_2011*'2011 population'!H62</f>
        <v>54252904.700181536</v>
      </c>
      <c r="I62" s="2"/>
      <c r="J62" s="2">
        <f>'2011 outpatient weights'!J62*ave_outpatient_cost_2011*'2011 population'!J62</f>
        <v>54945445.125511825</v>
      </c>
      <c r="K62" s="2">
        <f>'2011 outpatient weights'!K62*ave_outpatient_cost_2011*'2011 population'!K62</f>
        <v>51709997.468606755</v>
      </c>
      <c r="L62" s="2">
        <f>'2011 outpatient weights'!L62*ave_outpatient_cost_2011*'2011 population'!L62</f>
        <v>49799654.224985912</v>
      </c>
      <c r="M62" s="2">
        <f>'2011 outpatient weights'!M62*ave_outpatient_cost_2011*'2011 population'!M62</f>
        <v>47326094.749127567</v>
      </c>
      <c r="N62" s="2">
        <f>'2011 outpatient weights'!N62*ave_outpatient_cost_2011*'2011 population'!N62</f>
        <v>43539613.57382708</v>
      </c>
    </row>
    <row r="63" spans="2:14" x14ac:dyDescent="0.25">
      <c r="B63">
        <v>59</v>
      </c>
      <c r="D63" s="2">
        <f>'2011 outpatient weights'!D63*ave_outpatient_cost_2011*'2011 population'!D63</f>
        <v>59550510.957816385</v>
      </c>
      <c r="E63" s="2">
        <f>'2011 outpatient weights'!E63*ave_outpatient_cost_2011*'2011 population'!E63</f>
        <v>59467106.224589884</v>
      </c>
      <c r="F63" s="2">
        <f>'2011 outpatient weights'!F63*ave_outpatient_cost_2011*'2011 population'!F63</f>
        <v>60308182.045610085</v>
      </c>
      <c r="G63" s="2">
        <f>'2011 outpatient weights'!G63*ave_outpatient_cost_2011*'2011 population'!G63</f>
        <v>59103499.072995618</v>
      </c>
      <c r="H63" s="2">
        <f>'2011 outpatient weights'!H63*ave_outpatient_cost_2011*'2011 population'!H63</f>
        <v>55048529.627252474</v>
      </c>
      <c r="I63" s="2"/>
      <c r="J63" s="2">
        <f>'2011 outpatient weights'!J63*ave_outpatient_cost_2011*'2011 population'!J63</f>
        <v>55297806.695098005</v>
      </c>
      <c r="K63" s="2">
        <f>'2011 outpatient weights'!K63*ave_outpatient_cost_2011*'2011 population'!K63</f>
        <v>52530456.389278844</v>
      </c>
      <c r="L63" s="2">
        <f>'2011 outpatient weights'!L63*ave_outpatient_cost_2011*'2011 population'!L63</f>
        <v>51157558.252460331</v>
      </c>
      <c r="M63" s="2">
        <f>'2011 outpatient weights'!M63*ave_outpatient_cost_2011*'2011 population'!M63</f>
        <v>49205512.642226227</v>
      </c>
      <c r="N63" s="2">
        <f>'2011 outpatient weights'!N63*ave_outpatient_cost_2011*'2011 population'!N63</f>
        <v>44712434.064085349</v>
      </c>
    </row>
    <row r="64" spans="2:14" x14ac:dyDescent="0.25">
      <c r="B64">
        <v>60</v>
      </c>
      <c r="D64" s="2">
        <f>'2011 outpatient weights'!D64*ave_outpatient_cost_2011*'2011 population'!D64</f>
        <v>57078825.745626062</v>
      </c>
      <c r="E64" s="2">
        <f>'2011 outpatient weights'!E64*ave_outpatient_cost_2011*'2011 population'!E64</f>
        <v>58631653.194573686</v>
      </c>
      <c r="F64" s="2">
        <f>'2011 outpatient weights'!F64*ave_outpatient_cost_2011*'2011 population'!F64</f>
        <v>61578932.812521979</v>
      </c>
      <c r="G64" s="2">
        <f>'2011 outpatient weights'!G64*ave_outpatient_cost_2011*'2011 population'!G64</f>
        <v>60079053.312195674</v>
      </c>
      <c r="H64" s="2">
        <f>'2011 outpatient weights'!H64*ave_outpatient_cost_2011*'2011 population'!H64</f>
        <v>55773869.666772969</v>
      </c>
      <c r="I64" s="2"/>
      <c r="J64" s="2">
        <f>'2011 outpatient weights'!J64*ave_outpatient_cost_2011*'2011 population'!J64</f>
        <v>54618386.115443796</v>
      </c>
      <c r="K64" s="2">
        <f>'2011 outpatient weights'!K64*ave_outpatient_cost_2011*'2011 population'!K64</f>
        <v>51960680.234203316</v>
      </c>
      <c r="L64" s="2">
        <f>'2011 outpatient weights'!L64*ave_outpatient_cost_2011*'2011 population'!L64</f>
        <v>52264779.514338195</v>
      </c>
      <c r="M64" s="2">
        <f>'2011 outpatient weights'!M64*ave_outpatient_cost_2011*'2011 population'!M64</f>
        <v>51267202.67703902</v>
      </c>
      <c r="N64" s="2">
        <f>'2011 outpatient weights'!N64*ave_outpatient_cost_2011*'2011 population'!N64</f>
        <v>47168656.601014592</v>
      </c>
    </row>
    <row r="65" spans="2:14" x14ac:dyDescent="0.25">
      <c r="B65">
        <v>61</v>
      </c>
      <c r="D65" s="2">
        <f>'2011 outpatient weights'!D65*ave_outpatient_cost_2011*'2011 population'!D65</f>
        <v>57969100.987931594</v>
      </c>
      <c r="E65" s="2">
        <f>'2011 outpatient weights'!E65*ave_outpatient_cost_2011*'2011 population'!E65</f>
        <v>59558476.578405447</v>
      </c>
      <c r="F65" s="2">
        <f>'2011 outpatient weights'!F65*ave_outpatient_cost_2011*'2011 population'!F65</f>
        <v>62960265.135846555</v>
      </c>
      <c r="G65" s="2">
        <f>'2011 outpatient weights'!G65*ave_outpatient_cost_2011*'2011 population'!G65</f>
        <v>61893809.108747937</v>
      </c>
      <c r="H65" s="2">
        <f>'2011 outpatient weights'!H65*ave_outpatient_cost_2011*'2011 population'!H65</f>
        <v>56737241.192130946</v>
      </c>
      <c r="I65" s="2"/>
      <c r="J65" s="2">
        <f>'2011 outpatient weights'!J65*ave_outpatient_cost_2011*'2011 population'!J65</f>
        <v>54642751.543127954</v>
      </c>
      <c r="K65" s="2">
        <f>'2011 outpatient weights'!K65*ave_outpatient_cost_2011*'2011 population'!K65</f>
        <v>55076175.016355634</v>
      </c>
      <c r="L65" s="2">
        <f>'2011 outpatient weights'!L65*ave_outpatient_cost_2011*'2011 population'!L65</f>
        <v>54953879.312017873</v>
      </c>
      <c r="M65" s="2">
        <f>'2011 outpatient weights'!M65*ave_outpatient_cost_2011*'2011 population'!M65</f>
        <v>53956302.47471869</v>
      </c>
      <c r="N65" s="2">
        <f>'2011 outpatient weights'!N65*ave_outpatient_cost_2011*'2011 population'!N65</f>
        <v>49875093.33762338</v>
      </c>
    </row>
    <row r="66" spans="2:14" x14ac:dyDescent="0.25">
      <c r="B66">
        <v>62</v>
      </c>
      <c r="D66" s="2">
        <f>'2011 outpatient weights'!D66*ave_outpatient_cost_2011*'2011 population'!D66</f>
        <v>58338799.496446878</v>
      </c>
      <c r="E66" s="2">
        <f>'2011 outpatient weights'!E66*ave_outpatient_cost_2011*'2011 population'!E66</f>
        <v>61571435.757849932</v>
      </c>
      <c r="F66" s="2">
        <f>'2011 outpatient weights'!F66*ave_outpatient_cost_2011*'2011 population'!F66</f>
        <v>64388454.050871395</v>
      </c>
      <c r="G66" s="2">
        <f>'2011 outpatient weights'!G66*ave_outpatient_cost_2011*'2011 population'!G66</f>
        <v>65212192.932962507</v>
      </c>
      <c r="H66" s="2">
        <f>'2011 outpatient weights'!H66*ave_outpatient_cost_2011*'2011 population'!H66</f>
        <v>61923328.761519119</v>
      </c>
      <c r="I66" s="2"/>
      <c r="J66" s="2">
        <f>'2011 outpatient weights'!J66*ave_outpatient_cost_2011*'2011 population'!J66</f>
        <v>55792612.30345308</v>
      </c>
      <c r="K66" s="2">
        <f>'2011 outpatient weights'!K66*ave_outpatient_cost_2011*'2011 population'!K66</f>
        <v>57351531.109321751</v>
      </c>
      <c r="L66" s="2">
        <f>'2011 outpatient weights'!L66*ave_outpatient_cost_2011*'2011 population'!L66</f>
        <v>58961055.034226738</v>
      </c>
      <c r="M66" s="2">
        <f>'2011 outpatient weights'!M66*ave_outpatient_cost_2011*'2011 population'!M66</f>
        <v>58137316.152135625</v>
      </c>
      <c r="N66" s="2">
        <f>'2011 outpatient weights'!N66*ave_outpatient_cost_2011*'2011 population'!N66</f>
        <v>54009250.423340023</v>
      </c>
    </row>
    <row r="67" spans="2:14" x14ac:dyDescent="0.25">
      <c r="B67">
        <v>63</v>
      </c>
      <c r="D67" s="2">
        <f>'2011 outpatient weights'!D67*ave_outpatient_cost_2011*'2011 population'!D67</f>
        <v>59306388.115057878</v>
      </c>
      <c r="E67" s="2">
        <f>'2011 outpatient weights'!E67*ave_outpatient_cost_2011*'2011 population'!E67</f>
        <v>63442888.030359529</v>
      </c>
      <c r="F67" s="2">
        <f>'2011 outpatient weights'!F67*ave_outpatient_cost_2011*'2011 population'!F67</f>
        <v>68341744.692624927</v>
      </c>
      <c r="G67" s="2">
        <f>'2011 outpatient weights'!G67*ave_outpatient_cost_2011*'2011 population'!G67</f>
        <v>69531902.121812314</v>
      </c>
      <c r="H67" s="2">
        <f>'2011 outpatient weights'!H67*ave_outpatient_cost_2011*'2011 population'!H67</f>
        <v>66052800.18806573</v>
      </c>
      <c r="I67" s="2"/>
      <c r="J67" s="2">
        <f>'2011 outpatient weights'!J67*ave_outpatient_cost_2011*'2011 population'!J67</f>
        <v>56755046.696977057</v>
      </c>
      <c r="K67" s="2">
        <f>'2011 outpatient weights'!K67*ave_outpatient_cost_2011*'2011 population'!K67</f>
        <v>59382764.359529354</v>
      </c>
      <c r="L67" s="2">
        <f>'2011 outpatient weights'!L67*ave_outpatient_cost_2011*'2011 population'!L67</f>
        <v>63491150.319810845</v>
      </c>
      <c r="M67" s="2">
        <f>'2011 outpatient weights'!M67*ave_outpatient_cost_2011*'2011 population'!M67</f>
        <v>63938630.770548597</v>
      </c>
      <c r="N67" s="2">
        <f>'2011 outpatient weights'!N67*ave_outpatient_cost_2011*'2011 population'!N67</f>
        <v>59521459.87096221</v>
      </c>
    </row>
    <row r="68" spans="2:14" x14ac:dyDescent="0.25">
      <c r="B68">
        <v>64</v>
      </c>
      <c r="D68" s="2">
        <f>'2011 outpatient weights'!D68*ave_outpatient_cost_2011*'2011 population'!D68</f>
        <v>62712862.331669003</v>
      </c>
      <c r="E68" s="2">
        <f>'2011 outpatient weights'!E68*ave_outpatient_cost_2011*'2011 population'!E68</f>
        <v>68062479.406091198</v>
      </c>
      <c r="F68" s="2">
        <f>'2011 outpatient weights'!F68*ave_outpatient_cost_2011*'2011 population'!F68</f>
        <v>76401078.465074897</v>
      </c>
      <c r="G68" s="2">
        <f>'2011 outpatient weights'!G68*ave_outpatient_cost_2011*'2011 population'!G68</f>
        <v>78572881.490383387</v>
      </c>
      <c r="H68" s="2">
        <f>'2011 outpatient weights'!H68*ave_outpatient_cost_2011*'2011 population'!H68</f>
        <v>73718538.590233296</v>
      </c>
      <c r="I68" s="2"/>
      <c r="J68" s="2">
        <f>'2011 outpatient weights'!J68*ave_outpatient_cost_2011*'2011 population'!J68</f>
        <v>61521767.770647623</v>
      </c>
      <c r="K68" s="2">
        <f>'2011 outpatient weights'!K68*ave_outpatient_cost_2011*'2011 population'!K68</f>
        <v>64165416.674378023</v>
      </c>
      <c r="L68" s="2">
        <f>'2011 outpatient weights'!L68*ave_outpatient_cost_2011*'2011 population'!L68</f>
        <v>71692928.13102971</v>
      </c>
      <c r="M68" s="2">
        <f>'2011 outpatient weights'!M68*ave_outpatient_cost_2011*'2011 population'!M68</f>
        <v>71857863.333814755</v>
      </c>
      <c r="N68" s="2">
        <f>'2011 outpatient weights'!N68*ave_outpatient_cost_2011*'2011 population'!N68</f>
        <v>68033428.319237009</v>
      </c>
    </row>
    <row r="69" spans="2:14" x14ac:dyDescent="0.25">
      <c r="B69">
        <v>65</v>
      </c>
      <c r="D69" s="2">
        <f>'2011 outpatient weights'!D69*ave_outpatient_cost_2011*'2011 population'!D69</f>
        <v>65005086.79764723</v>
      </c>
      <c r="E69" s="2">
        <f>'2011 outpatient weights'!E69*ave_outpatient_cost_2011*'2011 population'!E69</f>
        <v>69629832.398465917</v>
      </c>
      <c r="F69" s="2">
        <f>'2011 outpatient weights'!F69*ave_outpatient_cost_2011*'2011 population'!F69</f>
        <v>80695953.66032356</v>
      </c>
      <c r="G69" s="2">
        <f>'2011 outpatient weights'!G69*ave_outpatient_cost_2011*'2011 population'!G69</f>
        <v>84349362.115195215</v>
      </c>
      <c r="H69" s="2">
        <f>'2011 outpatient weights'!H69*ave_outpatient_cost_2011*'2011 population'!H69</f>
        <v>79241993.61986354</v>
      </c>
      <c r="I69" s="2"/>
      <c r="J69" s="2">
        <f>'2011 outpatient weights'!J69*ave_outpatient_cost_2011*'2011 population'!J69</f>
        <v>63639217.149583757</v>
      </c>
      <c r="K69" s="2">
        <f>'2011 outpatient weights'!K69*ave_outpatient_cost_2011*'2011 population'!K69</f>
        <v>67165175.675030634</v>
      </c>
      <c r="L69" s="2">
        <f>'2011 outpatient weights'!L69*ave_outpatient_cost_2011*'2011 population'!L69</f>
        <v>75600767.87883395</v>
      </c>
      <c r="M69" s="2">
        <f>'2011 outpatient weights'!M69*ave_outpatient_cost_2011*'2011 population'!M69</f>
        <v>78724696.847492337</v>
      </c>
      <c r="N69" s="2">
        <f>'2011 outpatient weights'!N69*ave_outpatient_cost_2011*'2011 population'!N69</f>
        <v>74264417.883541659</v>
      </c>
    </row>
    <row r="70" spans="2:14" x14ac:dyDescent="0.25">
      <c r="B70">
        <v>66</v>
      </c>
      <c r="D70" s="2">
        <f>'2011 outpatient weights'!D70*ave_outpatient_cost_2011*'2011 population'!D70</f>
        <v>54429085.484974623</v>
      </c>
      <c r="E70" s="2">
        <f>'2011 outpatient weights'!E70*ave_outpatient_cost_2011*'2011 population'!E70</f>
        <v>59414158.275968552</v>
      </c>
      <c r="F70" s="2">
        <f>'2011 outpatient weights'!F70*ave_outpatient_cost_2011*'2011 population'!F70</f>
        <v>67766814.31246236</v>
      </c>
      <c r="G70" s="2">
        <f>'2011 outpatient weights'!G70*ave_outpatient_cost_2011*'2011 population'!G70</f>
        <v>70569307.06205675</v>
      </c>
      <c r="H70" s="2">
        <f>'2011 outpatient weights'!H70*ave_outpatient_cost_2011*'2011 population'!H70</f>
        <v>65350888.444395371</v>
      </c>
      <c r="I70" s="2"/>
      <c r="J70" s="2">
        <f>'2011 outpatient weights'!J70*ave_outpatient_cost_2011*'2011 population'!J70</f>
        <v>51904452.324162968</v>
      </c>
      <c r="K70" s="2">
        <f>'2011 outpatient weights'!K70*ave_outpatient_cost_2011*'2011 population'!K70</f>
        <v>55974415.879250214</v>
      </c>
      <c r="L70" s="2">
        <f>'2011 outpatient weights'!L70*ave_outpatient_cost_2011*'2011 population'!L70</f>
        <v>63643902.808753781</v>
      </c>
      <c r="M70" s="2">
        <f>'2011 outpatient weights'!M70*ave_outpatient_cost_2011*'2011 population'!M70</f>
        <v>65975018.245843247</v>
      </c>
      <c r="N70" s="2">
        <f>'2011 outpatient weights'!N70*ave_outpatient_cost_2011*'2011 population'!N70</f>
        <v>62801889.855899565</v>
      </c>
    </row>
    <row r="71" spans="2:14" x14ac:dyDescent="0.25">
      <c r="B71">
        <v>67</v>
      </c>
      <c r="D71" s="2">
        <f>'2011 outpatient weights'!D71*ave_outpatient_cost_2011*'2011 population'!D71</f>
        <v>54247750.475094497</v>
      </c>
      <c r="E71" s="2">
        <f>'2011 outpatient weights'!E71*ave_outpatient_cost_2011*'2011 population'!E71</f>
        <v>62672565.662806757</v>
      </c>
      <c r="F71" s="2">
        <f>'2011 outpatient weights'!F71*ave_outpatient_cost_2011*'2011 population'!F71</f>
        <v>69184694.777313158</v>
      </c>
      <c r="G71" s="2">
        <f>'2011 outpatient weights'!G71*ave_outpatient_cost_2011*'2011 population'!G71</f>
        <v>72532129.688381925</v>
      </c>
      <c r="H71" s="2">
        <f>'2011 outpatient weights'!H71*ave_outpatient_cost_2011*'2011 population'!H71</f>
        <v>70373446.50874953</v>
      </c>
      <c r="I71" s="2"/>
      <c r="J71" s="2">
        <f>'2011 outpatient weights'!J71*ave_outpatient_cost_2011*'2011 population'!J71</f>
        <v>52545450.498622939</v>
      </c>
      <c r="K71" s="2">
        <f>'2011 outpatient weights'!K71*ave_outpatient_cost_2011*'2011 population'!K71</f>
        <v>58221189.451279148</v>
      </c>
      <c r="L71" s="2">
        <f>'2011 outpatient weights'!L71*ave_outpatient_cost_2011*'2011 population'!L71</f>
        <v>67297311.263625443</v>
      </c>
      <c r="M71" s="2">
        <f>'2011 outpatient weights'!M71*ave_outpatient_cost_2011*'2011 population'!M71</f>
        <v>70344395.421895355</v>
      </c>
      <c r="N71" s="2">
        <f>'2011 outpatient weights'!N71*ave_outpatient_cost_2011*'2011 population'!N71</f>
        <v>67513320.15136379</v>
      </c>
    </row>
    <row r="72" spans="2:14" x14ac:dyDescent="0.25">
      <c r="B72">
        <v>68</v>
      </c>
      <c r="D72" s="2">
        <f>'2011 outpatient weights'!D72*ave_outpatient_cost_2011*'2011 population'!D72</f>
        <v>54928576.752499722</v>
      </c>
      <c r="E72" s="2">
        <f>'2011 outpatient weights'!E72*ave_outpatient_cost_2011*'2011 population'!E72</f>
        <v>61024150.766790532</v>
      </c>
      <c r="F72" s="2">
        <f>'2011 outpatient weights'!F72*ave_outpatient_cost_2011*'2011 population'!F72</f>
        <v>69867395.318386391</v>
      </c>
      <c r="G72" s="2">
        <f>'2011 outpatient weights'!G72*ave_outpatient_cost_2011*'2011 population'!G72</f>
        <v>72953370.447767526</v>
      </c>
      <c r="H72" s="2">
        <f>'2011 outpatient weights'!H72*ave_outpatient_cost_2011*'2011 population'!H72</f>
        <v>69419914.867648616</v>
      </c>
      <c r="I72" s="2"/>
      <c r="J72" s="2">
        <f>'2011 outpatient weights'!J72*ave_outpatient_cost_2011*'2011 population'!J72</f>
        <v>52669620.466628708</v>
      </c>
      <c r="K72" s="2">
        <f>'2011 outpatient weights'!K72*ave_outpatient_cost_2011*'2011 population'!K72</f>
        <v>58248366.274465315</v>
      </c>
      <c r="L72" s="2">
        <f>'2011 outpatient weights'!L72*ave_outpatient_cost_2011*'2011 population'!L72</f>
        <v>67566736.665902123</v>
      </c>
      <c r="M72" s="2">
        <f>'2011 outpatient weights'!M72*ave_outpatient_cost_2011*'2011 population'!M72</f>
        <v>71967039.192476407</v>
      </c>
      <c r="N72" s="2">
        <f>'2011 outpatient weights'!N72*ave_outpatient_cost_2011*'2011 population'!N72</f>
        <v>68107461.734123468</v>
      </c>
    </row>
    <row r="73" spans="2:14" x14ac:dyDescent="0.25">
      <c r="B73">
        <v>69</v>
      </c>
      <c r="D73" s="2">
        <f>'2011 outpatient weights'!D73*ave_outpatient_cost_2011*'2011 population'!D73</f>
        <v>54529358.591213241</v>
      </c>
      <c r="E73" s="2">
        <f>'2011 outpatient weights'!E73*ave_outpatient_cost_2011*'2011 population'!E73</f>
        <v>60348947.280389346</v>
      </c>
      <c r="F73" s="2">
        <f>'2011 outpatient weights'!F73*ave_outpatient_cost_2011*'2011 population'!F73</f>
        <v>67608907.598432377</v>
      </c>
      <c r="G73" s="2">
        <f>'2011 outpatient weights'!G73*ave_outpatient_cost_2011*'2011 population'!G73</f>
        <v>69664974.842241138</v>
      </c>
      <c r="H73" s="2">
        <f>'2011 outpatient weights'!H73*ave_outpatient_cost_2011*'2011 population'!H73</f>
        <v>66424841.526166029</v>
      </c>
      <c r="I73" s="2"/>
      <c r="J73" s="2">
        <f>'2011 outpatient weights'!J73*ave_outpatient_cost_2011*'2011 population'!J73</f>
        <v>51857127.166545682</v>
      </c>
      <c r="K73" s="2">
        <f>'2011 outpatient weights'!K73*ave_outpatient_cost_2011*'2011 population'!K73</f>
        <v>58053911.41890911</v>
      </c>
      <c r="L73" s="2">
        <f>'2011 outpatient weights'!L73*ave_outpatient_cost_2011*'2011 population'!L73</f>
        <v>65771660.637863986</v>
      </c>
      <c r="M73" s="2">
        <f>'2011 outpatient weights'!M73*ave_outpatient_cost_2011*'2011 population'!M73</f>
        <v>69854275.472710311</v>
      </c>
      <c r="N73" s="2">
        <f>'2011 outpatient weights'!N73*ave_outpatient_cost_2011*'2011 population'!N73</f>
        <v>65379470.965332553</v>
      </c>
    </row>
    <row r="74" spans="2:14" x14ac:dyDescent="0.25">
      <c r="B74">
        <v>70</v>
      </c>
      <c r="D74" s="2">
        <f>'2011 outpatient weights'!D74*ave_outpatient_cost_2011*'2011 population'!D74</f>
        <v>52124678.305154331</v>
      </c>
      <c r="E74" s="2">
        <f>'2011 outpatient weights'!E74*ave_outpatient_cost_2011*'2011 population'!E74</f>
        <v>55888668.316438682</v>
      </c>
      <c r="F74" s="2">
        <f>'2011 outpatient weights'!F74*ave_outpatient_cost_2011*'2011 population'!F74</f>
        <v>62471550.884412512</v>
      </c>
      <c r="G74" s="2">
        <f>'2011 outpatient weights'!G74*ave_outpatient_cost_2011*'2011 population'!G74</f>
        <v>64321917.69065699</v>
      </c>
      <c r="H74" s="2">
        <f>'2011 outpatient weights'!H74*ave_outpatient_cost_2011*'2011 population'!H74</f>
        <v>59420718.198806591</v>
      </c>
      <c r="I74" s="2"/>
      <c r="J74" s="2">
        <f>'2011 outpatient weights'!J74*ave_outpatient_cost_2011*'2011 population'!J74</f>
        <v>48690558.69944004</v>
      </c>
      <c r="K74" s="2">
        <f>'2011 outpatient weights'!K74*ave_outpatient_cost_2011*'2011 population'!K74</f>
        <v>52713665.662826985</v>
      </c>
      <c r="L74" s="2">
        <f>'2011 outpatient weights'!L74*ave_outpatient_cost_2011*'2011 population'!L74</f>
        <v>60781902.187700033</v>
      </c>
      <c r="M74" s="2">
        <f>'2011 outpatient weights'!M74*ave_outpatient_cost_2011*'2011 population'!M74</f>
        <v>62926996.955739342</v>
      </c>
      <c r="N74" s="2">
        <f>'2011 outpatient weights'!N74*ave_outpatient_cost_2011*'2011 population'!N74</f>
        <v>58796588.397358716</v>
      </c>
    </row>
    <row r="75" spans="2:14" x14ac:dyDescent="0.25">
      <c r="B75">
        <v>71</v>
      </c>
      <c r="D75" s="2">
        <f>'2011 outpatient weights'!D75*ave_outpatient_cost_2011*'2011 population'!D75</f>
        <v>51693129.095594652</v>
      </c>
      <c r="E75" s="2">
        <f>'2011 outpatient weights'!E75*ave_outpatient_cost_2011*'2011 population'!E75</f>
        <v>55111786.026047863</v>
      </c>
      <c r="F75" s="2">
        <f>'2011 outpatient weights'!F75*ave_outpatient_cost_2011*'2011 population'!F75</f>
        <v>60139498.315489039</v>
      </c>
      <c r="G75" s="2">
        <f>'2011 outpatient weights'!G75*ave_outpatient_cost_2011*'2011 population'!G75</f>
        <v>61522704.90248163</v>
      </c>
      <c r="H75" s="2">
        <f>'2011 outpatient weights'!H75*ave_outpatient_cost_2011*'2011 population'!H75</f>
        <v>57022597.835585713</v>
      </c>
      <c r="I75" s="2"/>
      <c r="J75" s="2">
        <f>'2011 outpatient weights'!J75*ave_outpatient_cost_2011*'2011 population'!J75</f>
        <v>48760375.021073461</v>
      </c>
      <c r="K75" s="2">
        <f>'2011 outpatient weights'!K75*ave_outpatient_cost_2011*'2011 population'!K75</f>
        <v>52266185.212089211</v>
      </c>
      <c r="L75" s="2">
        <f>'2011 outpatient weights'!L75*ave_outpatient_cost_2011*'2011 population'!L75</f>
        <v>59086162.134066515</v>
      </c>
      <c r="M75" s="2">
        <f>'2011 outpatient weights'!M75*ave_outpatient_cost_2011*'2011 population'!M75</f>
        <v>60630086.83059109</v>
      </c>
      <c r="N75" s="2">
        <f>'2011 outpatient weights'!N75*ave_outpatient_cost_2011*'2011 population'!N75</f>
        <v>56709127.237110764</v>
      </c>
    </row>
    <row r="76" spans="2:14" x14ac:dyDescent="0.25">
      <c r="B76">
        <v>72</v>
      </c>
      <c r="D76" s="2">
        <f>'2011 outpatient weights'!D76*ave_outpatient_cost_2011*'2011 population'!D76</f>
        <v>54318503.928561941</v>
      </c>
      <c r="E76" s="2">
        <f>'2011 outpatient weights'!E76*ave_outpatient_cost_2011*'2011 population'!E76</f>
        <v>57763869.116284311</v>
      </c>
      <c r="F76" s="2">
        <f>'2011 outpatient weights'!F76*ave_outpatient_cost_2011*'2011 population'!F76</f>
        <v>64453116.147417799</v>
      </c>
      <c r="G76" s="2">
        <f>'2011 outpatient weights'!G76*ave_outpatient_cost_2011*'2011 population'!G76</f>
        <v>64945110.36027085</v>
      </c>
      <c r="H76" s="2">
        <f>'2011 outpatient weights'!H76*ave_outpatient_cost_2011*'2011 population'!H76</f>
        <v>61245782.445532911</v>
      </c>
      <c r="I76" s="2"/>
      <c r="J76" s="2">
        <f>'2011 outpatient weights'!J76*ave_outpatient_cost_2011*'2011 population'!J76</f>
        <v>50339442.161373258</v>
      </c>
      <c r="K76" s="2">
        <f>'2011 outpatient weights'!K76*ave_outpatient_cost_2011*'2011 population'!K76</f>
        <v>54465165.060583852</v>
      </c>
      <c r="L76" s="2">
        <f>'2011 outpatient weights'!L76*ave_outpatient_cost_2011*'2011 population'!L76</f>
        <v>61871786.510648794</v>
      </c>
      <c r="M76" s="2">
        <f>'2011 outpatient weights'!M76*ave_outpatient_cost_2011*'2011 population'!M76</f>
        <v>64752529.768382661</v>
      </c>
      <c r="N76" s="2">
        <f>'2011 outpatient weights'!N76*ave_outpatient_cost_2011*'2011 population'!N76</f>
        <v>61869443.681063771</v>
      </c>
    </row>
    <row r="77" spans="2:14" x14ac:dyDescent="0.25">
      <c r="B77">
        <v>73</v>
      </c>
      <c r="D77" s="2">
        <f>'2011 outpatient weights'!D77*ave_outpatient_cost_2011*'2011 population'!D77</f>
        <v>54978244.739702031</v>
      </c>
      <c r="E77" s="2">
        <f>'2011 outpatient weights'!E77*ave_outpatient_cost_2011*'2011 population'!E77</f>
        <v>60012985.517898262</v>
      </c>
      <c r="F77" s="2">
        <f>'2011 outpatient weights'!F77*ave_outpatient_cost_2011*'2011 population'!F77</f>
        <v>64573069.022170551</v>
      </c>
      <c r="G77" s="2">
        <f>'2011 outpatient weights'!G77*ave_outpatient_cost_2011*'2011 population'!G77</f>
        <v>67545651.199636981</v>
      </c>
      <c r="H77" s="2">
        <f>'2011 outpatient weights'!H77*ave_outpatient_cost_2011*'2011 population'!H77</f>
        <v>63704347.812047154</v>
      </c>
      <c r="I77" s="2"/>
      <c r="J77" s="2">
        <f>'2011 outpatient weights'!J77*ave_outpatient_cost_2011*'2011 population'!J77</f>
        <v>51244711.51302287</v>
      </c>
      <c r="K77" s="2">
        <f>'2011 outpatient weights'!K77*ave_outpatient_cost_2011*'2011 population'!K77</f>
        <v>55977695.84066923</v>
      </c>
      <c r="L77" s="2">
        <f>'2011 outpatient weights'!L77*ave_outpatient_cost_2011*'2011 population'!L77</f>
        <v>63954093.445809707</v>
      </c>
      <c r="M77" s="2">
        <f>'2011 outpatient weights'!M77*ave_outpatient_cost_2011*'2011 population'!M77</f>
        <v>67020388.806676731</v>
      </c>
      <c r="N77" s="2">
        <f>'2011 outpatient weights'!N77*ave_outpatient_cost_2011*'2011 population'!N77</f>
        <v>64643353.909720987</v>
      </c>
    </row>
    <row r="78" spans="2:14" x14ac:dyDescent="0.25">
      <c r="B78">
        <v>74</v>
      </c>
      <c r="D78" s="2">
        <f>'2011 outpatient weights'!D78*ave_outpatient_cost_2011*'2011 population'!D78</f>
        <v>54960439.234855913</v>
      </c>
      <c r="E78" s="2">
        <f>'2011 outpatient weights'!E78*ave_outpatient_cost_2011*'2011 population'!E78</f>
        <v>59205646.442902252</v>
      </c>
      <c r="F78" s="2">
        <f>'2011 outpatient weights'!F78*ave_outpatient_cost_2011*'2011 population'!F78</f>
        <v>64147611.169531904</v>
      </c>
      <c r="G78" s="2">
        <f>'2011 outpatient weights'!G78*ave_outpatient_cost_2011*'2011 population'!G78</f>
        <v>66532611.687076703</v>
      </c>
      <c r="H78" s="2">
        <f>'2011 outpatient weights'!H78*ave_outpatient_cost_2011*'2011 population'!H78</f>
        <v>64009384.224016055</v>
      </c>
      <c r="I78" s="2"/>
      <c r="J78" s="2">
        <f>'2011 outpatient weights'!J78*ave_outpatient_cost_2011*'2011 population'!J78</f>
        <v>50846430.483570404</v>
      </c>
      <c r="K78" s="2">
        <f>'2011 outpatient weights'!K78*ave_outpatient_cost_2011*'2011 population'!K78</f>
        <v>55912096.612288825</v>
      </c>
      <c r="L78" s="2">
        <f>'2011 outpatient weights'!L78*ave_outpatient_cost_2011*'2011 population'!L78</f>
        <v>64545892.19898437</v>
      </c>
      <c r="M78" s="2">
        <f>'2011 outpatient weights'!M78*ave_outpatient_cost_2011*'2011 population'!M78</f>
        <v>68254122.866145372</v>
      </c>
      <c r="N78" s="2">
        <f>'2011 outpatient weights'!N78*ave_outpatient_cost_2011*'2011 population'!N78</f>
        <v>66483880.831708401</v>
      </c>
    </row>
    <row r="79" spans="2:14" x14ac:dyDescent="0.25">
      <c r="B79">
        <v>75</v>
      </c>
      <c r="D79" s="2">
        <f>'2011 outpatient weights'!D79*ave_outpatient_cost_2011*'2011 population'!D79</f>
        <v>53433382.91134344</v>
      </c>
      <c r="E79" s="2">
        <f>'2011 outpatient weights'!E79*ave_outpatient_cost_2011*'2011 population'!E79</f>
        <v>57857113.733767897</v>
      </c>
      <c r="F79" s="2">
        <f>'2011 outpatient weights'!F79*ave_outpatient_cost_2011*'2011 population'!F79</f>
        <v>63559092.377776258</v>
      </c>
      <c r="G79" s="2">
        <f>'2011 outpatient weights'!G79*ave_outpatient_cost_2011*'2011 population'!G79</f>
        <v>65559868.843378671</v>
      </c>
      <c r="H79" s="2">
        <f>'2011 outpatient weights'!H79*ave_outpatient_cost_2011*'2011 population'!H79</f>
        <v>63556280.982274242</v>
      </c>
      <c r="I79" s="2"/>
      <c r="J79" s="2">
        <f>'2011 outpatient weights'!J79*ave_outpatient_cost_2011*'2011 population'!J79</f>
        <v>49730775.035186484</v>
      </c>
      <c r="K79" s="2">
        <f>'2011 outpatient weights'!K79*ave_outpatient_cost_2011*'2011 population'!K79</f>
        <v>54933730.977586754</v>
      </c>
      <c r="L79" s="2">
        <f>'2011 outpatient weights'!L79*ave_outpatient_cost_2011*'2011 population'!L79</f>
        <v>64248352.841687538</v>
      </c>
      <c r="M79" s="2">
        <f>'2011 outpatient weights'!M79*ave_outpatient_cost_2011*'2011 population'!M79</f>
        <v>65826951.41607032</v>
      </c>
      <c r="N79" s="2">
        <f>'2011 outpatient weights'!N79*ave_outpatient_cost_2011*'2011 population'!N79</f>
        <v>64513561.150711164</v>
      </c>
    </row>
    <row r="80" spans="2:14" x14ac:dyDescent="0.25">
      <c r="B80">
        <v>76</v>
      </c>
      <c r="D80" s="2">
        <f>'2011 outpatient weights'!D80*ave_outpatient_cost_2011*'2011 population'!D80</f>
        <v>52077353.147537038</v>
      </c>
      <c r="E80" s="2">
        <f>'2011 outpatient weights'!E80*ave_outpatient_cost_2011*'2011 population'!E80</f>
        <v>57234858.195988029</v>
      </c>
      <c r="F80" s="2">
        <f>'2011 outpatient weights'!F80*ave_outpatient_cost_2011*'2011 population'!F80</f>
        <v>62751284.736863248</v>
      </c>
      <c r="G80" s="2">
        <f>'2011 outpatient weights'!G80*ave_outpatient_cost_2011*'2011 population'!G80</f>
        <v>64276935.36262472</v>
      </c>
      <c r="H80" s="2">
        <f>'2011 outpatient weights'!H80*ave_outpatient_cost_2011*'2011 population'!H80</f>
        <v>61863820.890059747</v>
      </c>
      <c r="I80" s="2"/>
      <c r="J80" s="2">
        <f>'2011 outpatient weights'!J80*ave_outpatient_cost_2011*'2011 population'!J80</f>
        <v>47738432.756090112</v>
      </c>
      <c r="K80" s="2">
        <f>'2011 outpatient weights'!K80*ave_outpatient_cost_2011*'2011 population'!K80</f>
        <v>53512570.551316939</v>
      </c>
      <c r="L80" s="2">
        <f>'2011 outpatient weights'!L80*ave_outpatient_cost_2011*'2011 population'!L80</f>
        <v>60966517.158999175</v>
      </c>
      <c r="M80" s="2">
        <f>'2011 outpatient weights'!M80*ave_outpatient_cost_2011*'2011 population'!M80</f>
        <v>65492863.917247258</v>
      </c>
      <c r="N80" s="2">
        <f>'2011 outpatient weights'!N80*ave_outpatient_cost_2011*'2011 population'!N80</f>
        <v>63433516.712019481</v>
      </c>
    </row>
    <row r="81" spans="2:14" x14ac:dyDescent="0.25">
      <c r="B81">
        <v>77</v>
      </c>
      <c r="D81" s="2">
        <f>'2011 outpatient weights'!D81*ave_outpatient_cost_2011*'2011 population'!D81</f>
        <v>51514136.915299535</v>
      </c>
      <c r="E81" s="2">
        <f>'2011 outpatient weights'!E81*ave_outpatient_cost_2011*'2011 population'!E81</f>
        <v>55352628.907387353</v>
      </c>
      <c r="F81" s="2">
        <f>'2011 outpatient weights'!F81*ave_outpatient_cost_2011*'2011 population'!F81</f>
        <v>62780804.389634438</v>
      </c>
      <c r="G81" s="2">
        <f>'2011 outpatient weights'!G81*ave_outpatient_cost_2011*'2011 population'!G81</f>
        <v>63168776.968912847</v>
      </c>
      <c r="H81" s="2">
        <f>'2011 outpatient weights'!H81*ave_outpatient_cost_2011*'2011 population'!H81</f>
        <v>61573310.02151794</v>
      </c>
      <c r="I81" s="2"/>
      <c r="J81" s="2">
        <f>'2011 outpatient weights'!J81*ave_outpatient_cost_2011*'2011 population'!J81</f>
        <v>46138748.715442203</v>
      </c>
      <c r="K81" s="2">
        <f>'2011 outpatient weights'!K81*ave_outpatient_cost_2011*'2011 population'!K81</f>
        <v>52383326.691339932</v>
      </c>
      <c r="L81" s="2">
        <f>'2011 outpatient weights'!L81*ave_outpatient_cost_2011*'2011 population'!L81</f>
        <v>59829307.678433113</v>
      </c>
      <c r="M81" s="2">
        <f>'2011 outpatient weights'!M81*ave_outpatient_cost_2011*'2011 population'!M81</f>
        <v>64009384.224016055</v>
      </c>
      <c r="N81" s="2">
        <f>'2011 outpatient weights'!N81*ave_outpatient_cost_2011*'2011 population'!N81</f>
        <v>63742770.217241399</v>
      </c>
    </row>
    <row r="82" spans="2:14" x14ac:dyDescent="0.25">
      <c r="B82">
        <v>78</v>
      </c>
      <c r="D82" s="2">
        <f>'2011 outpatient weights'!D82*ave_outpatient_cost_2011*'2011 population'!D82</f>
        <v>48558891.676762208</v>
      </c>
      <c r="E82" s="2">
        <f>'2011 outpatient weights'!E82*ave_outpatient_cost_2011*'2011 population'!E82</f>
        <v>54124986.204839736</v>
      </c>
      <c r="F82" s="2">
        <f>'2011 outpatient weights'!F82*ave_outpatient_cost_2011*'2011 population'!F82</f>
        <v>60400489.531259656</v>
      </c>
      <c r="G82" s="2">
        <f>'2011 outpatient weights'!G82*ave_outpatient_cost_2011*'2011 population'!G82</f>
        <v>61214388.529093713</v>
      </c>
      <c r="H82" s="2">
        <f>'2011 outpatient weights'!H82*ave_outpatient_cost_2011*'2011 population'!H82</f>
        <v>58975112.011736825</v>
      </c>
      <c r="I82" s="2"/>
      <c r="J82" s="2">
        <f>'2011 outpatient weights'!J82*ave_outpatient_cost_2011*'2011 population'!J82</f>
        <v>43533990.782823041</v>
      </c>
      <c r="K82" s="2">
        <f>'2011 outpatient weights'!K82*ave_outpatient_cost_2011*'2011 population'!K82</f>
        <v>48936087.239949554</v>
      </c>
      <c r="L82" s="2">
        <f>'2011 outpatient weights'!L82*ave_outpatient_cost_2011*'2011 population'!L82</f>
        <v>57638293.450527534</v>
      </c>
      <c r="M82" s="2">
        <f>'2011 outpatient weights'!M82*ave_outpatient_cost_2011*'2011 population'!M82</f>
        <v>61173623.294314466</v>
      </c>
      <c r="N82" s="2">
        <f>'2011 outpatient weights'!N82*ave_outpatient_cost_2011*'2011 population'!N82</f>
        <v>60585573.068475813</v>
      </c>
    </row>
    <row r="83" spans="2:14" x14ac:dyDescent="0.25">
      <c r="B83">
        <v>79</v>
      </c>
      <c r="D83" s="2">
        <f>'2011 outpatient weights'!D83*ave_outpatient_cost_2011*'2011 population'!D83</f>
        <v>48832534.172291912</v>
      </c>
      <c r="E83" s="2">
        <f>'2011 outpatient weights'!E83*ave_outpatient_cost_2011*'2011 population'!E83</f>
        <v>53156929.020311736</v>
      </c>
      <c r="F83" s="2">
        <f>'2011 outpatient weights'!F83*ave_outpatient_cost_2011*'2011 population'!F83</f>
        <v>59587527.665259629</v>
      </c>
      <c r="G83" s="2">
        <f>'2011 outpatient weights'!G83*ave_outpatient_cost_2011*'2011 population'!G83</f>
        <v>61596738.31736809</v>
      </c>
      <c r="H83" s="2">
        <f>'2011 outpatient weights'!H83*ave_outpatient_cost_2011*'2011 population'!H83</f>
        <v>58808302.545283787</v>
      </c>
      <c r="I83" s="2"/>
      <c r="J83" s="2">
        <f>'2011 outpatient weights'!J83*ave_outpatient_cost_2011*'2011 population'!J83</f>
        <v>41472769.313927256</v>
      </c>
      <c r="K83" s="2">
        <f>'2011 outpatient weights'!K83*ave_outpatient_cost_2011*'2011 population'!K83</f>
        <v>47158348.150840521</v>
      </c>
      <c r="L83" s="2">
        <f>'2011 outpatient weights'!L83*ave_outpatient_cost_2011*'2011 population'!L83</f>
        <v>54864851.787787318</v>
      </c>
      <c r="M83" s="2">
        <f>'2011 outpatient weights'!M83*ave_outpatient_cost_2011*'2011 population'!M83</f>
        <v>58474215.046460718</v>
      </c>
      <c r="N83" s="2">
        <f>'2011 outpatient weights'!N83*ave_outpatient_cost_2011*'2011 population'!N83</f>
        <v>59096470.584240578</v>
      </c>
    </row>
    <row r="84" spans="2:14" x14ac:dyDescent="0.25">
      <c r="B84">
        <v>80</v>
      </c>
      <c r="D84" s="2">
        <f>'2011 outpatient weights'!D84*ave_outpatient_cost_2011*'2011 population'!D84</f>
        <v>46805518.015337333</v>
      </c>
      <c r="E84" s="2">
        <f>'2011 outpatient weights'!E84*ave_outpatient_cost_2011*'2011 population'!E84</f>
        <v>52715071.360577993</v>
      </c>
      <c r="F84" s="2">
        <f>'2011 outpatient weights'!F84*ave_outpatient_cost_2011*'2011 population'!F84</f>
        <v>58589482.262043439</v>
      </c>
      <c r="G84" s="2">
        <f>'2011 outpatient weights'!G84*ave_outpatient_cost_2011*'2011 population'!G84</f>
        <v>60010642.688313246</v>
      </c>
      <c r="H84" s="2">
        <f>'2011 outpatient weights'!H84*ave_outpatient_cost_2011*'2011 population'!H84</f>
        <v>57097568.382306181</v>
      </c>
      <c r="I84" s="2"/>
      <c r="J84" s="2">
        <f>'2011 outpatient weights'!J84*ave_outpatient_cost_2011*'2011 population'!J84</f>
        <v>39137436.783584781</v>
      </c>
      <c r="K84" s="2">
        <f>'2011 outpatient weights'!K84*ave_outpatient_cost_2011*'2011 population'!K84</f>
        <v>45426059.955680773</v>
      </c>
      <c r="L84" s="2">
        <f>'2011 outpatient weights'!L84*ave_outpatient_cost_2011*'2011 population'!L84</f>
        <v>52479382.704325527</v>
      </c>
      <c r="M84" s="2">
        <f>'2011 outpatient weights'!M84*ave_outpatient_cost_2011*'2011 population'!M84</f>
        <v>56596671.417030074</v>
      </c>
      <c r="N84" s="2">
        <f>'2011 outpatient weights'!N84*ave_outpatient_cost_2011*'2011 population'!N84</f>
        <v>56727869.87379089</v>
      </c>
    </row>
    <row r="85" spans="2:14" x14ac:dyDescent="0.25">
      <c r="B85">
        <v>81</v>
      </c>
      <c r="D85" s="2">
        <f>'2011 outpatient weights'!D85*ave_outpatient_cost_2011*'2011 population'!D85</f>
        <v>45589120.894797795</v>
      </c>
      <c r="E85" s="2">
        <f>'2011 outpatient weights'!E85*ave_outpatient_cost_2011*'2011 population'!E85</f>
        <v>51717963.08919581</v>
      </c>
      <c r="F85" s="2">
        <f>'2011 outpatient weights'!F85*ave_outpatient_cost_2011*'2011 population'!F85</f>
        <v>55624865.705166042</v>
      </c>
      <c r="G85" s="2">
        <f>'2011 outpatient weights'!G85*ave_outpatient_cost_2011*'2011 population'!G85</f>
        <v>57778394.659711398</v>
      </c>
      <c r="H85" s="2">
        <f>'2011 outpatient weights'!H85*ave_outpatient_cost_2011*'2011 population'!H85</f>
        <v>55775275.364523984</v>
      </c>
      <c r="I85" s="2"/>
      <c r="J85" s="2">
        <f>'2011 outpatient weights'!J85*ave_outpatient_cost_2011*'2011 population'!J85</f>
        <v>36278247.558033034</v>
      </c>
      <c r="K85" s="2">
        <f>'2011 outpatient weights'!K85*ave_outpatient_cost_2011*'2011 population'!K85</f>
        <v>42691509.264051817</v>
      </c>
      <c r="L85" s="2">
        <f>'2011 outpatient weights'!L85*ave_outpatient_cost_2011*'2011 population'!L85</f>
        <v>49285168.848116718</v>
      </c>
      <c r="M85" s="2">
        <f>'2011 outpatient weights'!M85*ave_outpatient_cost_2011*'2011 population'!M85</f>
        <v>53292344.570325576</v>
      </c>
      <c r="N85" s="2">
        <f>'2011 outpatient weights'!N85*ave_outpatient_cost_2011*'2011 population'!N85</f>
        <v>53419794.499750361</v>
      </c>
    </row>
    <row r="86" spans="2:14" x14ac:dyDescent="0.25">
      <c r="B86">
        <v>82</v>
      </c>
      <c r="D86" s="2">
        <f>'2011 outpatient weights'!D86*ave_outpatient_cost_2011*'2011 population'!D86</f>
        <v>42248245.906567067</v>
      </c>
      <c r="E86" s="2">
        <f>'2011 outpatient weights'!E86*ave_outpatient_cost_2011*'2011 population'!E86</f>
        <v>47396379.63667801</v>
      </c>
      <c r="F86" s="2">
        <f>'2011 outpatient weights'!F86*ave_outpatient_cost_2011*'2011 population'!F86</f>
        <v>53382309.226390131</v>
      </c>
      <c r="G86" s="2">
        <f>'2011 outpatient weights'!G86*ave_outpatient_cost_2011*'2011 population'!G86</f>
        <v>55479141.704978138</v>
      </c>
      <c r="H86" s="2">
        <f>'2011 outpatient weights'!H86*ave_outpatient_cost_2011*'2011 population'!H86</f>
        <v>53719676.686632216</v>
      </c>
      <c r="I86" s="2"/>
      <c r="J86" s="2">
        <f>'2011 outpatient weights'!J86*ave_outpatient_cost_2011*'2011 population'!J86</f>
        <v>32207815.437028788</v>
      </c>
      <c r="K86" s="2">
        <f>'2011 outpatient weights'!K86*ave_outpatient_cost_2011*'2011 population'!K86</f>
        <v>37638025.849175468</v>
      </c>
      <c r="L86" s="2">
        <f>'2011 outpatient weights'!L86*ave_outpatient_cost_2011*'2011 population'!L86</f>
        <v>45948979.519056022</v>
      </c>
      <c r="M86" s="2">
        <f>'2011 outpatient weights'!M86*ave_outpatient_cost_2011*'2011 population'!M86</f>
        <v>48020040.872208878</v>
      </c>
      <c r="N86" s="2">
        <f>'2011 outpatient weights'!N86*ave_outpatient_cost_2011*'2011 population'!N86</f>
        <v>49787471.511143833</v>
      </c>
    </row>
    <row r="87" spans="2:14" x14ac:dyDescent="0.25">
      <c r="B87">
        <v>83</v>
      </c>
      <c r="D87" s="2">
        <f>'2011 outpatient weights'!D87*ave_outpatient_cost_2011*'2011 population'!D87</f>
        <v>38297766.660315566</v>
      </c>
      <c r="E87" s="2">
        <f>'2011 outpatient weights'!E87*ave_outpatient_cost_2011*'2011 population'!E87</f>
        <v>44744765.112358555</v>
      </c>
      <c r="F87" s="2">
        <f>'2011 outpatient weights'!F87*ave_outpatient_cost_2011*'2011 population'!F87</f>
        <v>49550377.157140367</v>
      </c>
      <c r="G87" s="2">
        <f>'2011 outpatient weights'!G87*ave_outpatient_cost_2011*'2011 population'!G87</f>
        <v>50436903.87210986</v>
      </c>
      <c r="H87" s="2">
        <f>'2011 outpatient weights'!H87*ave_outpatient_cost_2011*'2011 population'!H87</f>
        <v>49498366.340353042</v>
      </c>
      <c r="I87" s="2"/>
      <c r="J87" s="2">
        <f>'2011 outpatient weights'!J87*ave_outpatient_cost_2011*'2011 population'!J87</f>
        <v>28194079.791981883</v>
      </c>
      <c r="K87" s="2">
        <f>'2011 outpatient weights'!K87*ave_outpatient_cost_2011*'2011 population'!K87</f>
        <v>34543616.533288278</v>
      </c>
      <c r="L87" s="2">
        <f>'2011 outpatient weights'!L87*ave_outpatient_cost_2011*'2011 population'!L87</f>
        <v>41731886.266029865</v>
      </c>
      <c r="M87" s="2">
        <f>'2011 outpatient weights'!M87*ave_outpatient_cost_2011*'2011 population'!M87</f>
        <v>44343204.121487066</v>
      </c>
      <c r="N87" s="2">
        <f>'2011 outpatient weights'!N87*ave_outpatient_cost_2011*'2011 population'!N87</f>
        <v>44783656.083469793</v>
      </c>
    </row>
    <row r="88" spans="2:14" x14ac:dyDescent="0.25">
      <c r="B88">
        <v>84</v>
      </c>
      <c r="D88" s="2">
        <f>'2011 outpatient weights'!D88*ave_outpatient_cost_2011*'2011 population'!D88</f>
        <v>35022959.46638225</v>
      </c>
      <c r="E88" s="2">
        <f>'2011 outpatient weights'!E88*ave_outpatient_cost_2011*'2011 population'!E88</f>
        <v>40931107.113871895</v>
      </c>
      <c r="F88" s="2">
        <f>'2011 outpatient weights'!F88*ave_outpatient_cost_2011*'2011 population'!F88</f>
        <v>46446127.956996098</v>
      </c>
      <c r="G88" s="2">
        <f>'2011 outpatient weights'!G88*ave_outpatient_cost_2011*'2011 population'!G88</f>
        <v>48033160.717884943</v>
      </c>
      <c r="H88" s="2">
        <f>'2011 outpatient weights'!H88*ave_outpatient_cost_2011*'2011 population'!H88</f>
        <v>45170222.964997195</v>
      </c>
      <c r="I88" s="2"/>
      <c r="J88" s="2">
        <f>'2011 outpatient weights'!J88*ave_outpatient_cost_2011*'2011 population'!J88</f>
        <v>25434226.54083477</v>
      </c>
      <c r="K88" s="2">
        <f>'2011 outpatient weights'!K88*ave_outpatient_cost_2011*'2011 population'!K88</f>
        <v>30594542.984787777</v>
      </c>
      <c r="L88" s="2">
        <f>'2011 outpatient weights'!L88*ave_outpatient_cost_2011*'2011 population'!L88</f>
        <v>37226624.974046923</v>
      </c>
      <c r="M88" s="2">
        <f>'2011 outpatient weights'!M88*ave_outpatient_cost_2011*'2011 population'!M88</f>
        <v>40052546.019491449</v>
      </c>
      <c r="N88" s="2">
        <f>'2011 outpatient weights'!N88*ave_outpatient_cost_2011*'2011 population'!N88</f>
        <v>40006157.993708156</v>
      </c>
    </row>
    <row r="89" spans="2:14" x14ac:dyDescent="0.25">
      <c r="B89" s="15" t="s">
        <v>21</v>
      </c>
      <c r="C89" s="5"/>
      <c r="D89" s="9">
        <f>'2011 outpatient weights'!D89*ave_outpatient_cost_2011*'2011 population'!D89</f>
        <v>195935523.85393539</v>
      </c>
      <c r="E89" s="9">
        <f>'2011 outpatient weights'!E89*ave_outpatient_cost_2011*'2011 population'!E89</f>
        <v>237826722.53174624</v>
      </c>
      <c r="F89" s="9">
        <f>'2011 outpatient weights'!F89*ave_outpatient_cost_2011*'2011 population'!F89</f>
        <v>268864528.87401879</v>
      </c>
      <c r="G89" s="9">
        <f>'2011 outpatient weights'!G89*ave_outpatient_cost_2011*'2011 population'!G89</f>
        <v>275852252.39428312</v>
      </c>
      <c r="H89" s="9">
        <f>'2011 outpatient weights'!H89*ave_outpatient_cost_2011*'2011 population'!H89</f>
        <v>258696179.90913871</v>
      </c>
      <c r="I89" s="9"/>
      <c r="J89" s="9">
        <f>'2011 outpatient weights'!J89*ave_outpatient_cost_2011*'2011 population'!J89</f>
        <v>116038475.08210181</v>
      </c>
      <c r="K89" s="9">
        <f>'2011 outpatient weights'!K89*ave_outpatient_cost_2011*'2011 population'!K89</f>
        <v>144945243.63384509</v>
      </c>
      <c r="L89" s="9">
        <f>'2011 outpatient weights'!L89*ave_outpatient_cost_2011*'2011 population'!L89</f>
        <v>177543843.04565427</v>
      </c>
      <c r="M89" s="9">
        <f>'2011 outpatient weights'!M89*ave_outpatient_cost_2011*'2011 population'!M89</f>
        <v>190896565.98248613</v>
      </c>
      <c r="N89" s="9">
        <f>'2011 outpatient weights'!N89*ave_outpatient_cost_2011*'2011 population'!N89</f>
        <v>190830966.75410572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10.85546875" bestFit="1" customWidth="1"/>
    <col min="3" max="3" width="10" bestFit="1" customWidth="1"/>
    <col min="4" max="4" width="9" bestFit="1" customWidth="1"/>
  </cols>
  <sheetData>
    <row r="2" spans="2:14" x14ac:dyDescent="0.25">
      <c r="B2" s="8" t="s">
        <v>13</v>
      </c>
      <c r="C2" s="8"/>
      <c r="D2" s="114" t="s">
        <v>14</v>
      </c>
      <c r="E2" s="114"/>
      <c r="F2" s="114"/>
      <c r="G2" s="114"/>
      <c r="H2" s="114"/>
      <c r="I2" s="8"/>
      <c r="J2" s="114" t="s">
        <v>15</v>
      </c>
      <c r="K2" s="114"/>
      <c r="L2" s="114"/>
      <c r="M2" s="114"/>
      <c r="N2" s="114"/>
    </row>
    <row r="3" spans="2:14" x14ac:dyDescent="0.25">
      <c r="B3" s="5"/>
      <c r="C3" s="6" t="s">
        <v>26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26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C4" s="56">
        <f>VLOOKUP(B4,'Primary care summary'!$C$18:$E$24,2,TRUE)*SUM('2011 population'!D4:H4)</f>
        <v>1151995.7554309999</v>
      </c>
      <c r="D4" s="2">
        <f>IF(age_sex_only,('2011 population'!D4/SUM('2011 population'!$D4:$H4)),('2011 outpatient appointments'!D4/SUM('2011 outpatient appointments'!$D4:$H4)))*'2011 GP visits'!$C4</f>
        <v>295132.90238565247</v>
      </c>
      <c r="E4" s="2">
        <f>IF(age_sex_only,('2011 population'!E4/SUM('2011 population'!$D4:$H4)),('2011 outpatient appointments'!E4/SUM('2011 outpatient appointments'!$D4:$H4)))*'2011 GP visits'!$C4</f>
        <v>246045.95251819998</v>
      </c>
      <c r="F4" s="2">
        <f>IF(age_sex_only,('2011 population'!F4/SUM('2011 population'!$D4:$H4)),('2011 outpatient appointments'!F4/SUM('2011 outpatient appointments'!$D4:$H4)))*'2011 GP visits'!$C4</f>
        <v>213603.28767403748</v>
      </c>
      <c r="G4" s="2">
        <f>IF(age_sex_only,('2011 population'!G4/SUM('2011 population'!$D4:$H4)),('2011 outpatient appointments'!G4/SUM('2011 outpatient appointments'!$D4:$H4)))*'2011 GP visits'!$C4</f>
        <v>205393.60654768499</v>
      </c>
      <c r="H4" s="2">
        <f>IF(age_sex_only,('2011 population'!H4/SUM('2011 population'!$D4:$H4)),('2011 outpatient appointments'!H4/SUM('2011 outpatient appointments'!$D4:$H4)))*'2011 GP visits'!$C4</f>
        <v>191820.00630542496</v>
      </c>
      <c r="I4" s="56">
        <f>VLOOKUP(B4,'Primary care summary'!$C$18:$E$24,3,TRUE)*SUM('2011 population'!J4:N4)</f>
        <v>1332559.8767909999</v>
      </c>
      <c r="J4" s="2">
        <f>IF(age_sex_only,('2011 population'!J4/SUM('2011 population'!$J4:$N4)),('2011 outpatient appointments'!J4/SUM('2011 outpatient appointments'!$J4:$N4)))*'2011 GP visits'!$I4</f>
        <v>350051.46098058304</v>
      </c>
      <c r="K4" s="2">
        <f>IF(age_sex_only,('2011 population'!K4/SUM('2011 population'!$J4:$N4)),('2011 outpatient appointments'!K4/SUM('2011 outpatient appointments'!$J4:$N4)))*'2011 GP visits'!$I4</f>
        <v>288895.79794865905</v>
      </c>
      <c r="L4" s="2">
        <f>IF(age_sex_only,('2011 population'!L4/SUM('2011 population'!$J4:$N4)),('2011 outpatient appointments'!L4/SUM('2011 outpatient appointments'!$J4:$N4)))*'2011 GP visits'!$I4</f>
        <v>246023.08976819311</v>
      </c>
      <c r="M4" s="2">
        <f>IF(age_sex_only,('2011 population'!M4/SUM('2011 population'!$J4:$N4)),('2011 outpatient appointments'!M4/SUM('2011 outpatient appointments'!$J4:$N4)))*'2011 GP visits'!$I4</f>
        <v>232419.52827412097</v>
      </c>
      <c r="N4" s="2">
        <f>IF(age_sex_only,('2011 population'!N4/SUM('2011 population'!$J4:$N4)),('2011 outpatient appointments'!N4/SUM('2011 outpatient appointments'!$J4:$N4)))*'2011 GP visits'!$I4</f>
        <v>215169.99981944374</v>
      </c>
    </row>
    <row r="5" spans="2:14" x14ac:dyDescent="0.25">
      <c r="B5">
        <v>1</v>
      </c>
      <c r="C5" s="56">
        <f>VLOOKUP(B5,'Primary care summary'!$C$18:$E$24,2,TRUE)*SUM('2011 population'!D5:H5)</f>
        <v>1129511.1999289999</v>
      </c>
      <c r="D5" s="2">
        <f>IF(age_sex_only,('2011 population'!D5/SUM('2011 population'!$D5:$H5)),('2011 outpatient appointments'!D5/SUM('2011 outpatient appointments'!$D5:$H5)))*'2011 GP visits'!$C5</f>
        <v>312922.4874959428</v>
      </c>
      <c r="E5" s="2">
        <f>IF(age_sex_only,('2011 population'!E5/SUM('2011 population'!$D5:$H5)),('2011 outpatient appointments'!E5/SUM('2011 outpatient appointments'!$D5:$H5)))*'2011 GP visits'!$C5</f>
        <v>247451.12497971428</v>
      </c>
      <c r="F5" s="2">
        <f>IF(age_sex_only,('2011 population'!F5/SUM('2011 population'!$D5:$H5)),('2011 outpatient appointments'!F5/SUM('2011 outpatient appointments'!$D5:$H5)))*'2011 GP visits'!$C5</f>
        <v>206048.63032903272</v>
      </c>
      <c r="G5" s="2">
        <f>IF(age_sex_only,('2011 population'!G5/SUM('2011 population'!$D5:$H5)),('2011 outpatient appointments'!G5/SUM('2011 outpatient appointments'!$D5:$H5)))*'2011 GP visits'!$C5</f>
        <v>188816.05159242122</v>
      </c>
      <c r="H5" s="2">
        <f>IF(age_sex_only,('2011 population'!H5/SUM('2011 population'!$D5:$H5)),('2011 outpatient appointments'!H5/SUM('2011 outpatient appointments'!$D5:$H5)))*'2011 GP visits'!$C5</f>
        <v>174272.90553188894</v>
      </c>
      <c r="I5" s="56">
        <f>VLOOKUP(B5,'Primary care summary'!$C$18:$E$24,3,TRUE)*SUM('2011 population'!J5:N5)</f>
        <v>1305278.957554</v>
      </c>
      <c r="J5" s="2">
        <f>IF(age_sex_only,('2011 population'!J5/SUM('2011 population'!$J5:$N5)),('2011 outpatient appointments'!J5/SUM('2011 outpatient appointments'!$J5:$N5)))*'2011 GP visits'!$I5</f>
        <v>362636.04726213193</v>
      </c>
      <c r="K5" s="2">
        <f>IF(age_sex_only,('2011 population'!K5/SUM('2011 population'!$J5:$N5)),('2011 outpatient appointments'!K5/SUM('2011 outpatient appointments'!$J5:$N5)))*'2011 GP visits'!$I5</f>
        <v>291001.65006862674</v>
      </c>
      <c r="L5" s="2">
        <f>IF(age_sex_only,('2011 population'!L5/SUM('2011 population'!$J5:$N5)),('2011 outpatient appointments'!L5/SUM('2011 outpatient appointments'!$J5:$N5)))*'2011 GP visits'!$I5</f>
        <v>243069.70811489417</v>
      </c>
      <c r="M5" s="2">
        <f>IF(age_sex_only,('2011 population'!M5/SUM('2011 population'!$J5:$N5)),('2011 outpatient appointments'!M5/SUM('2011 outpatient appointments'!$J5:$N5)))*'2011 GP visits'!$I5</f>
        <v>210334.42204600482</v>
      </c>
      <c r="N5" s="2">
        <f>IF(age_sex_only,('2011 population'!N5/SUM('2011 population'!$J5:$N5)),('2011 outpatient appointments'!N5/SUM('2011 outpatient appointments'!$J5:$N5)))*'2011 GP visits'!$I5</f>
        <v>198237.13006234233</v>
      </c>
    </row>
    <row r="6" spans="2:14" x14ac:dyDescent="0.25">
      <c r="B6">
        <v>2</v>
      </c>
      <c r="C6" s="56">
        <f>VLOOKUP(B6,'Primary care summary'!$C$18:$E$24,2,TRUE)*SUM('2011 population'!D6:H6)</f>
        <v>1111716.9268189999</v>
      </c>
      <c r="D6" s="2">
        <f>IF(age_sex_only,('2011 population'!D6/SUM('2011 population'!$D6:$H6)),('2011 outpatient appointments'!D6/SUM('2011 outpatient appointments'!$D6:$H6)))*'2011 GP visits'!$C6</f>
        <v>314907.82030107226</v>
      </c>
      <c r="E6" s="2">
        <f>IF(age_sex_only,('2011 population'!E6/SUM('2011 population'!$D6:$H6)),('2011 outpatient appointments'!E6/SUM('2011 outpatient appointments'!$D6:$H6)))*'2011 GP visits'!$C6</f>
        <v>241367.24678150131</v>
      </c>
      <c r="F6" s="2">
        <f>IF(age_sex_only,('2011 population'!F6/SUM('2011 population'!$D6:$H6)),('2011 outpatient appointments'!F6/SUM('2011 outpatient appointments'!$D6:$H6)))*'2011 GP visits'!$C6</f>
        <v>203659.04480051802</v>
      </c>
      <c r="G6" s="2">
        <f>IF(age_sex_only,('2011 population'!G6/SUM('2011 population'!$D6:$H6)),('2011 outpatient appointments'!G6/SUM('2011 outpatient appointments'!$D6:$H6)))*'2011 GP visits'!$C6</f>
        <v>181157.99080028577</v>
      </c>
      <c r="H6" s="2">
        <f>IF(age_sex_only,('2011 population'!H6/SUM('2011 population'!$D6:$H6)),('2011 outpatient appointments'!H6/SUM('2011 outpatient appointments'!$D6:$H6)))*'2011 GP visits'!$C6</f>
        <v>170624.82413562259</v>
      </c>
      <c r="I6" s="56">
        <f>VLOOKUP(B6,'Primary care summary'!$C$18:$E$24,3,TRUE)*SUM('2011 population'!J6:N6)</f>
        <v>1284065.0619939999</v>
      </c>
      <c r="J6" s="2">
        <f>IF(age_sex_only,('2011 population'!J6/SUM('2011 population'!$J6:$N6)),('2011 outpatient appointments'!J6/SUM('2011 outpatient appointments'!$J6:$N6)))*'2011 GP visits'!$I6</f>
        <v>365615.38972028048</v>
      </c>
      <c r="K6" s="2">
        <f>IF(age_sex_only,('2011 population'!K6/SUM('2011 population'!$J6:$N6)),('2011 outpatient appointments'!K6/SUM('2011 outpatient appointments'!$J6:$N6)))*'2011 GP visits'!$I6</f>
        <v>285492.57342084637</v>
      </c>
      <c r="L6" s="2">
        <f>IF(age_sex_only,('2011 population'!L6/SUM('2011 population'!$J6:$N6)),('2011 outpatient appointments'!L6/SUM('2011 outpatient appointments'!$J6:$N6)))*'2011 GP visits'!$I6</f>
        <v>230872.61803136294</v>
      </c>
      <c r="M6" s="2">
        <f>IF(age_sex_only,('2011 population'!M6/SUM('2011 population'!$J6:$N6)),('2011 outpatient appointments'!M6/SUM('2011 outpatient appointments'!$J6:$N6)))*'2011 GP visits'!$I6</f>
        <v>205345.84818930918</v>
      </c>
      <c r="N6" s="2">
        <f>IF(age_sex_only,('2011 population'!N6/SUM('2011 population'!$J6:$N6)),('2011 outpatient appointments'!N6/SUM('2011 outpatient appointments'!$J6:$N6)))*'2011 GP visits'!$I6</f>
        <v>196738.63263220084</v>
      </c>
    </row>
    <row r="7" spans="2:14" x14ac:dyDescent="0.25">
      <c r="B7">
        <v>3</v>
      </c>
      <c r="C7" s="56">
        <f>VLOOKUP(B7,'Primary care summary'!$C$18:$E$24,2,TRUE)*SUM('2011 population'!D7:H7)</f>
        <v>1117411.7799279999</v>
      </c>
      <c r="D7" s="2">
        <f>IF(age_sex_only,('2011 population'!D7/SUM('2011 population'!$D7:$H7)),('2011 outpatient appointments'!D7/SUM('2011 outpatient appointments'!$D7:$H7)))*'2011 GP visits'!$C7</f>
        <v>307370.29185682273</v>
      </c>
      <c r="E7" s="2">
        <f>IF(age_sex_only,('2011 population'!E7/SUM('2011 population'!$D7:$H7)),('2011 outpatient appointments'!E7/SUM('2011 outpatient appointments'!$D7:$H7)))*'2011 GP visits'!$C7</f>
        <v>241366.29237606717</v>
      </c>
      <c r="F7" s="2">
        <f>IF(age_sex_only,('2011 population'!F7/SUM('2011 population'!$D7:$H7)),('2011 outpatient appointments'!F7/SUM('2011 outpatient appointments'!$D7:$H7)))*'2011 GP visits'!$C7</f>
        <v>205629.98712899612</v>
      </c>
      <c r="G7" s="2">
        <f>IF(age_sex_only,('2011 population'!G7/SUM('2011 population'!$D7:$H7)),('2011 outpatient appointments'!G7/SUM('2011 outpatient appointments'!$D7:$H7)))*'2011 GP visits'!$C7</f>
        <v>182961.71244447445</v>
      </c>
      <c r="H7" s="2">
        <f>IF(age_sex_only,('2011 population'!H7/SUM('2011 population'!$D7:$H7)),('2011 outpatient appointments'!H7/SUM('2011 outpatient appointments'!$D7:$H7)))*'2011 GP visits'!$C7</f>
        <v>180083.49612163941</v>
      </c>
      <c r="I7" s="56">
        <f>VLOOKUP(B7,'Primary care summary'!$C$18:$E$24,3,TRUE)*SUM('2011 population'!J7:N7)</f>
        <v>1289620.5449270001</v>
      </c>
      <c r="J7" s="2">
        <f>IF(age_sex_only,('2011 population'!J7/SUM('2011 population'!$J7:$N7)),('2011 outpatient appointments'!J7/SUM('2011 outpatient appointments'!$J7:$N7)))*'2011 GP visits'!$I7</f>
        <v>357401.87545951951</v>
      </c>
      <c r="K7" s="2">
        <f>IF(age_sex_only,('2011 population'!K7/SUM('2011 population'!$J7:$N7)),('2011 outpatient appointments'!K7/SUM('2011 outpatient appointments'!$J7:$N7)))*'2011 GP visits'!$I7</f>
        <v>279901.55875469302</v>
      </c>
      <c r="L7" s="2">
        <f>IF(age_sex_only,('2011 population'!L7/SUM('2011 population'!$J7:$N7)),('2011 outpatient appointments'!L7/SUM('2011 outpatient appointments'!$J7:$N7)))*'2011 GP visits'!$I7</f>
        <v>235773.00705419583</v>
      </c>
      <c r="M7" s="2">
        <f>IF(age_sex_only,('2011 population'!M7/SUM('2011 population'!$J7:$N7)),('2011 outpatient appointments'!M7/SUM('2011 outpatient appointments'!$J7:$N7)))*'2011 GP visits'!$I7</f>
        <v>211264.73781408547</v>
      </c>
      <c r="N7" s="2">
        <f>IF(age_sex_only,('2011 population'!N7/SUM('2011 population'!$J7:$N7)),('2011 outpatient appointments'!N7/SUM('2011 outpatient appointments'!$J7:$N7)))*'2011 GP visits'!$I7</f>
        <v>205279.36584450628</v>
      </c>
    </row>
    <row r="8" spans="2:14" x14ac:dyDescent="0.25">
      <c r="B8">
        <v>4</v>
      </c>
      <c r="C8" s="56">
        <f>VLOOKUP(B8,'Primary care summary'!$C$18:$E$24,2,TRUE)*SUM('2011 population'!D8:H8)</f>
        <v>1071825.526504</v>
      </c>
      <c r="D8" s="2">
        <f>IF(age_sex_only,('2011 population'!D8/SUM('2011 population'!$D8:$H8)),('2011 outpatient appointments'!D8/SUM('2011 outpatient appointments'!$D8:$H8)))*'2011 GP visits'!$C8</f>
        <v>288215.94546812651</v>
      </c>
      <c r="E8" s="2">
        <f>IF(age_sex_only,('2011 population'!E8/SUM('2011 population'!$D8:$H8)),('2011 outpatient appointments'!E8/SUM('2011 outpatient appointments'!$D8:$H8)))*'2011 GP visits'!$C8</f>
        <v>227834.16645359696</v>
      </c>
      <c r="F8" s="2">
        <f>IF(age_sex_only,('2011 population'!F8/SUM('2011 population'!$D8:$H8)),('2011 outpatient appointments'!F8/SUM('2011 outpatient appointments'!$D8:$H8)))*'2011 GP visits'!$C8</f>
        <v>198264.71637507324</v>
      </c>
      <c r="G8" s="2">
        <f>IF(age_sex_only,('2011 population'!G8/SUM('2011 population'!$D8:$H8)),('2011 outpatient appointments'!G8/SUM('2011 outpatient appointments'!$D8:$H8)))*'2011 GP visits'!$C8</f>
        <v>181256.00433911805</v>
      </c>
      <c r="H8" s="2">
        <f>IF(age_sex_only,('2011 population'!H8/SUM('2011 population'!$D8:$H8)),('2011 outpatient appointments'!H8/SUM('2011 outpatient appointments'!$D8:$H8)))*'2011 GP visits'!$C8</f>
        <v>176254.69386808519</v>
      </c>
      <c r="I8" s="56">
        <f>VLOOKUP(B8,'Primary care summary'!$C$18:$E$24,3,TRUE)*SUM('2011 population'!J8:N8)</f>
        <v>1238695.911596</v>
      </c>
      <c r="J8" s="2">
        <f>IF(age_sex_only,('2011 population'!J8/SUM('2011 population'!$J8:$N8)),('2011 outpatient appointments'!J8/SUM('2011 outpatient appointments'!$J8:$N8)))*'2011 GP visits'!$I8</f>
        <v>335973.24040216953</v>
      </c>
      <c r="K8" s="2">
        <f>IF(age_sex_only,('2011 population'!K8/SUM('2011 population'!$J8:$N8)),('2011 outpatient appointments'!K8/SUM('2011 outpatient appointments'!$J8:$N8)))*'2011 GP visits'!$I8</f>
        <v>266617.87607794005</v>
      </c>
      <c r="L8" s="2">
        <f>IF(age_sex_only,('2011 population'!L8/SUM('2011 population'!$J8:$N8)),('2011 outpatient appointments'!L8/SUM('2011 outpatient appointments'!$J8:$N8)))*'2011 GP visits'!$I8</f>
        <v>224591.61203494811</v>
      </c>
      <c r="M8" s="2">
        <f>IF(age_sex_only,('2011 population'!M8/SUM('2011 population'!$J8:$N8)),('2011 outpatient appointments'!M8/SUM('2011 outpatient appointments'!$J8:$N8)))*'2011 GP visits'!$I8</f>
        <v>205930.54437270545</v>
      </c>
      <c r="N8" s="2">
        <f>IF(age_sex_only,('2011 population'!N8/SUM('2011 population'!$J8:$N8)),('2011 outpatient appointments'!N8/SUM('2011 outpatient appointments'!$J8:$N8)))*'2011 GP visits'!$I8</f>
        <v>205582.63870823683</v>
      </c>
    </row>
    <row r="9" spans="2:14" x14ac:dyDescent="0.25">
      <c r="B9">
        <v>5</v>
      </c>
      <c r="C9" s="56">
        <f>VLOOKUP(B9,'Primary care summary'!$C$18:$E$24,2,TRUE)*SUM('2011 population'!D9:H9)</f>
        <v>505342.360162</v>
      </c>
      <c r="D9" s="2">
        <f>IF(age_sex_only,('2011 population'!D9/SUM('2011 population'!$D9:$H9)),('2011 outpatient appointments'!D9/SUM('2011 outpatient appointments'!$D9:$H9)))*'2011 GP visits'!$C9</f>
        <v>136186.21766280022</v>
      </c>
      <c r="E9" s="2">
        <f>IF(age_sex_only,('2011 population'!E9/SUM('2011 population'!$D9:$H9)),('2011 outpatient appointments'!E9/SUM('2011 outpatient appointments'!$D9:$H9)))*'2011 GP visits'!$C9</f>
        <v>107064.29168594943</v>
      </c>
      <c r="F9" s="2">
        <f>IF(age_sex_only,('2011 population'!F9/SUM('2011 population'!$D9:$H9)),('2011 outpatient appointments'!F9/SUM('2011 outpatient appointments'!$D9:$H9)))*'2011 GP visits'!$C9</f>
        <v>91381.145783642627</v>
      </c>
      <c r="G9" s="2">
        <f>IF(age_sex_only,('2011 population'!G9/SUM('2011 population'!$D9:$H9)),('2011 outpatient appointments'!G9/SUM('2011 outpatient appointments'!$D9:$H9)))*'2011 GP visits'!$C9</f>
        <v>87175.701345790658</v>
      </c>
      <c r="H9" s="2">
        <f>IF(age_sex_only,('2011 population'!H9/SUM('2011 population'!$D9:$H9)),('2011 outpatient appointments'!H9/SUM('2011 outpatient appointments'!$D9:$H9)))*'2011 GP visits'!$C9</f>
        <v>83535.003683817093</v>
      </c>
      <c r="I9" s="56">
        <f>VLOOKUP(B9,'Primary care summary'!$C$18:$E$24,3,TRUE)*SUM('2011 population'!J9:N9)</f>
        <v>503415.31233600003</v>
      </c>
      <c r="J9" s="2">
        <f>IF(age_sex_only,('2011 population'!J9/SUM('2011 population'!$J9:$N9)),('2011 outpatient appointments'!J9/SUM('2011 outpatient appointments'!$J9:$N9)))*'2011 GP visits'!$I9</f>
        <v>137922.81166355131</v>
      </c>
      <c r="K9" s="2">
        <f>IF(age_sex_only,('2011 population'!K9/SUM('2011 population'!$J9:$N9)),('2011 outpatient appointments'!K9/SUM('2011 outpatient appointments'!$J9:$N9)))*'2011 GP visits'!$I9</f>
        <v>106615.77111627941</v>
      </c>
      <c r="L9" s="2">
        <f>IF(age_sex_only,('2011 population'!L9/SUM('2011 population'!$J9:$N9)),('2011 outpatient appointments'!L9/SUM('2011 outpatient appointments'!$J9:$N9)))*'2011 GP visits'!$I9</f>
        <v>91225.613370001694</v>
      </c>
      <c r="M9" s="2">
        <f>IF(age_sex_only,('2011 population'!M9/SUM('2011 population'!$J9:$N9)),('2011 outpatient appointments'!M9/SUM('2011 outpatient appointments'!$J9:$N9)))*'2011 GP visits'!$I9</f>
        <v>85487.764208377499</v>
      </c>
      <c r="N9" s="2">
        <f>IF(age_sex_only,('2011 population'!N9/SUM('2011 population'!$J9:$N9)),('2011 outpatient appointments'!N9/SUM('2011 outpatient appointments'!$J9:$N9)))*'2011 GP visits'!$I9</f>
        <v>82163.351977790109</v>
      </c>
    </row>
    <row r="10" spans="2:14" x14ac:dyDescent="0.25">
      <c r="B10">
        <v>6</v>
      </c>
      <c r="C10" s="56">
        <f>VLOOKUP(B10,'Primary care summary'!$C$18:$E$24,2,TRUE)*SUM('2011 population'!D10:H10)</f>
        <v>495502.74806800002</v>
      </c>
      <c r="D10" s="2">
        <f>IF(age_sex_only,('2011 population'!D10/SUM('2011 population'!$D10:$H10)),('2011 outpatient appointments'!D10/SUM('2011 outpatient appointments'!$D10:$H10)))*'2011 GP visits'!$C10</f>
        <v>133597.57872421079</v>
      </c>
      <c r="E10" s="2">
        <f>IF(age_sex_only,('2011 population'!E10/SUM('2011 population'!$D10:$H10)),('2011 outpatient appointments'!E10/SUM('2011 outpatient appointments'!$D10:$H10)))*'2011 GP visits'!$C10</f>
        <v>103776.17755435381</v>
      </c>
      <c r="F10" s="2">
        <f>IF(age_sex_only,('2011 population'!F10/SUM('2011 population'!$D10:$H10)),('2011 outpatient appointments'!F10/SUM('2011 outpatient appointments'!$D10:$H10)))*'2011 GP visits'!$C10</f>
        <v>89212.108124246501</v>
      </c>
      <c r="G10" s="2">
        <f>IF(age_sex_only,('2011 population'!G10/SUM('2011 population'!$D10:$H10)),('2011 outpatient appointments'!G10/SUM('2011 outpatient appointments'!$D10:$H10)))*'2011 GP visits'!$C10</f>
        <v>84839.365374389919</v>
      </c>
      <c r="H10" s="2">
        <f>IF(age_sex_only,('2011 population'!H10/SUM('2011 population'!$D10:$H10)),('2011 outpatient appointments'!H10/SUM('2011 outpatient appointments'!$D10:$H10)))*'2011 GP visits'!$C10</f>
        <v>84077.518290798966</v>
      </c>
      <c r="I10" s="56">
        <f>VLOOKUP(B10,'Primary care summary'!$C$18:$E$24,3,TRUE)*SUM('2011 population'!J10:N10)</f>
        <v>491392.35253199999</v>
      </c>
      <c r="J10" s="2">
        <f>IF(age_sex_only,('2011 population'!J10/SUM('2011 population'!$J10:$N10)),('2011 outpatient appointments'!J10/SUM('2011 outpatient appointments'!$J10:$N10)))*'2011 GP visits'!$I10</f>
        <v>132675.68407458652</v>
      </c>
      <c r="K10" s="2">
        <f>IF(age_sex_only,('2011 population'!K10/SUM('2011 population'!$J10:$N10)),('2011 outpatient appointments'!K10/SUM('2011 outpatient appointments'!$J10:$N10)))*'2011 GP visits'!$I10</f>
        <v>103053.67843635316</v>
      </c>
      <c r="L10" s="2">
        <f>IF(age_sex_only,('2011 population'!L10/SUM('2011 population'!$J10:$N10)),('2011 outpatient appointments'!L10/SUM('2011 outpatient appointments'!$J10:$N10)))*'2011 GP visits'!$I10</f>
        <v>88931.009846189161</v>
      </c>
      <c r="M10" s="2">
        <f>IF(age_sex_only,('2011 population'!M10/SUM('2011 population'!$J10:$N10)),('2011 outpatient appointments'!M10/SUM('2011 outpatient appointments'!$J10:$N10)))*'2011 GP visits'!$I10</f>
        <v>84037.337527476324</v>
      </c>
      <c r="N10" s="2">
        <f>IF(age_sex_only,('2011 population'!N10/SUM('2011 population'!$J10:$N10)),('2011 outpatient appointments'!N10/SUM('2011 outpatient appointments'!$J10:$N10)))*'2011 GP visits'!$I10</f>
        <v>82694.642647394838</v>
      </c>
    </row>
    <row r="11" spans="2:14" x14ac:dyDescent="0.25">
      <c r="B11">
        <v>7</v>
      </c>
      <c r="C11" s="56">
        <f>VLOOKUP(B11,'Primary care summary'!$C$18:$E$24,2,TRUE)*SUM('2011 population'!D11:H11)</f>
        <v>488012.34545000002</v>
      </c>
      <c r="D11" s="2">
        <f>IF(age_sex_only,('2011 population'!D11/SUM('2011 population'!$D11:$H11)),('2011 outpatient appointments'!D11/SUM('2011 outpatient appointments'!$D11:$H11)))*'2011 GP visits'!$C11</f>
        <v>128556.13979270605</v>
      </c>
      <c r="E11" s="2">
        <f>IF(age_sex_only,('2011 population'!E11/SUM('2011 population'!$D11:$H11)),('2011 outpatient appointments'!E11/SUM('2011 outpatient appointments'!$D11:$H11)))*'2011 GP visits'!$C11</f>
        <v>102848.79544472517</v>
      </c>
      <c r="F11" s="2">
        <f>IF(age_sex_only,('2011 population'!F11/SUM('2011 population'!$D11:$H11)),('2011 outpatient appointments'!F11/SUM('2011 outpatient appointments'!$D11:$H11)))*'2011 GP visits'!$C11</f>
        <v>87780.386470633821</v>
      </c>
      <c r="G11" s="2">
        <f>IF(age_sex_only,('2011 population'!G11/SUM('2011 population'!$D11:$H11)),('2011 outpatient appointments'!G11/SUM('2011 outpatient appointments'!$D11:$H11)))*'2011 GP visits'!$C11</f>
        <v>84315.342826247972</v>
      </c>
      <c r="H11" s="2">
        <f>IF(age_sex_only,('2011 population'!H11/SUM('2011 population'!$D11:$H11)),('2011 outpatient appointments'!H11/SUM('2011 outpatient appointments'!$D11:$H11)))*'2011 GP visits'!$C11</f>
        <v>84511.680915687015</v>
      </c>
      <c r="I11" s="56">
        <f>VLOOKUP(B11,'Primary care summary'!$C$18:$E$24,3,TRUE)*SUM('2011 population'!J11:N11)</f>
        <v>485513.12360400002</v>
      </c>
      <c r="J11" s="2">
        <f>IF(age_sex_only,('2011 population'!J11/SUM('2011 population'!$J11:$N11)),('2011 outpatient appointments'!J11/SUM('2011 outpatient appointments'!$J11:$N11)))*'2011 GP visits'!$I11</f>
        <v>129403.64592697966</v>
      </c>
      <c r="K11" s="2">
        <f>IF(age_sex_only,('2011 population'!K11/SUM('2011 population'!$J11:$N11)),('2011 outpatient appointments'!K11/SUM('2011 outpatient appointments'!$J11:$N11)))*'2011 GP visits'!$I11</f>
        <v>103249.92259317549</v>
      </c>
      <c r="L11" s="2">
        <f>IF(age_sex_only,('2011 population'!L11/SUM('2011 population'!$J11:$N11)),('2011 outpatient appointments'!L11/SUM('2011 outpatient appointments'!$J11:$N11)))*'2011 GP visits'!$I11</f>
        <v>88260.742016190896</v>
      </c>
      <c r="M11" s="2">
        <f>IF(age_sex_only,('2011 population'!M11/SUM('2011 population'!$J11:$N11)),('2011 outpatient appointments'!M11/SUM('2011 outpatient appointments'!$J11:$N11)))*'2011 GP visits'!$I11</f>
        <v>81854.048707656664</v>
      </c>
      <c r="N11" s="2">
        <f>IF(age_sex_only,('2011 population'!N11/SUM('2011 population'!$J11:$N11)),('2011 outpatient appointments'!N11/SUM('2011 outpatient appointments'!$J11:$N11)))*'2011 GP visits'!$I11</f>
        <v>82744.764359997309</v>
      </c>
    </row>
    <row r="12" spans="2:14" x14ac:dyDescent="0.25">
      <c r="B12">
        <v>8</v>
      </c>
      <c r="C12" s="56">
        <f>VLOOKUP(B12,'Primary care summary'!$C$18:$E$24,2,TRUE)*SUM('2011 population'!D12:H12)</f>
        <v>470032.371644</v>
      </c>
      <c r="D12" s="2">
        <f>IF(age_sex_only,('2011 population'!D12/SUM('2011 population'!$D12:$H12)),('2011 outpatient appointments'!D12/SUM('2011 outpatient appointments'!$D12:$H12)))*'2011 GP visits'!$C12</f>
        <v>122447.38116014191</v>
      </c>
      <c r="E12" s="2">
        <f>IF(age_sex_only,('2011 population'!E12/SUM('2011 population'!$D12:$H12)),('2011 outpatient appointments'!E12/SUM('2011 outpatient appointments'!$D12:$H12)))*'2011 GP visits'!$C12</f>
        <v>96838.277576164925</v>
      </c>
      <c r="F12" s="2">
        <f>IF(age_sex_only,('2011 population'!F12/SUM('2011 population'!$D12:$H12)),('2011 outpatient appointments'!F12/SUM('2011 outpatient appointments'!$D12:$H12)))*'2011 GP visits'!$C12</f>
        <v>85509.166913227338</v>
      </c>
      <c r="G12" s="2">
        <f>IF(age_sex_only,('2011 population'!G12/SUM('2011 population'!$D12:$H12)),('2011 outpatient appointments'!G12/SUM('2011 outpatient appointments'!$D12:$H12)))*'2011 GP visits'!$C12</f>
        <v>80658.239085399182</v>
      </c>
      <c r="H12" s="2">
        <f>IF(age_sex_only,('2011 population'!H12/SUM('2011 population'!$D12:$H12)),('2011 outpatient appointments'!H12/SUM('2011 outpatient appointments'!$D12:$H12)))*'2011 GP visits'!$C12</f>
        <v>84579.306909066639</v>
      </c>
      <c r="I12" s="56">
        <f>VLOOKUP(B12,'Primary care summary'!$C$18:$E$24,3,TRUE)*SUM('2011 population'!J12:N12)</f>
        <v>469701.60895199998</v>
      </c>
      <c r="J12" s="2">
        <f>IF(age_sex_only,('2011 population'!J12/SUM('2011 population'!$J12:$N12)),('2011 outpatient appointments'!J12/SUM('2011 outpatient appointments'!$J12:$N12)))*'2011 GP visits'!$I12</f>
        <v>123911.79941098834</v>
      </c>
      <c r="K12" s="2">
        <f>IF(age_sex_only,('2011 population'!K12/SUM('2011 population'!$J12:$N12)),('2011 outpatient appointments'!K12/SUM('2011 outpatient appointments'!$J12:$N12)))*'2011 GP visits'!$I12</f>
        <v>99225.963578995812</v>
      </c>
      <c r="L12" s="2">
        <f>IF(age_sex_only,('2011 population'!L12/SUM('2011 population'!$J12:$N12)),('2011 outpatient appointments'!L12/SUM('2011 outpatient appointments'!$J12:$N12)))*'2011 GP visits'!$I12</f>
        <v>85596.691686840451</v>
      </c>
      <c r="M12" s="2">
        <f>IF(age_sex_only,('2011 population'!M12/SUM('2011 population'!$J12:$N12)),('2011 outpatient appointments'!M12/SUM('2011 outpatient appointments'!$J12:$N12)))*'2011 GP visits'!$I12</f>
        <v>78560.69645239861</v>
      </c>
      <c r="N12" s="2">
        <f>IF(age_sex_only,('2011 population'!N12/SUM('2011 population'!$J12:$N12)),('2011 outpatient appointments'!N12/SUM('2011 outpatient appointments'!$J12:$N12)))*'2011 GP visits'!$I12</f>
        <v>82406.457822776763</v>
      </c>
    </row>
    <row r="13" spans="2:14" x14ac:dyDescent="0.25">
      <c r="B13">
        <v>9</v>
      </c>
      <c r="C13" s="56">
        <f>VLOOKUP(B13,'Primary care summary'!$C$18:$E$24,2,TRUE)*SUM('2011 population'!D13:H13)</f>
        <v>458384.904178</v>
      </c>
      <c r="D13" s="2">
        <f>IF(age_sex_only,('2011 population'!D13/SUM('2011 population'!$D13:$H13)),('2011 outpatient appointments'!D13/SUM('2011 outpatient appointments'!$D13:$H13)))*'2011 GP visits'!$C13</f>
        <v>118713.94140761202</v>
      </c>
      <c r="E13" s="2">
        <f>IF(age_sex_only,('2011 population'!E13/SUM('2011 population'!$D13:$H13)),('2011 outpatient appointments'!E13/SUM('2011 outpatient appointments'!$D13:$H13)))*'2011 GP visits'!$C13</f>
        <v>96405.7201397522</v>
      </c>
      <c r="F13" s="2">
        <f>IF(age_sex_only,('2011 population'!F13/SUM('2011 population'!$D13:$H13)),('2011 outpatient appointments'!F13/SUM('2011 outpatient appointments'!$D13:$H13)))*'2011 GP visits'!$C13</f>
        <v>81934.299037692981</v>
      </c>
      <c r="G13" s="2">
        <f>IF(age_sex_only,('2011 population'!G13/SUM('2011 population'!$D13:$H13)),('2011 outpatient appointments'!G13/SUM('2011 outpatient appointments'!$D13:$H13)))*'2011 GP visits'!$C13</f>
        <v>78574.233241316339</v>
      </c>
      <c r="H13" s="2">
        <f>IF(age_sex_only,('2011 population'!H13/SUM('2011 population'!$D13:$H13)),('2011 outpatient appointments'!H13/SUM('2011 outpatient appointments'!$D13:$H13)))*'2011 GP visits'!$C13</f>
        <v>82756.710351626476</v>
      </c>
      <c r="I13" s="56">
        <f>VLOOKUP(B13,'Primary care summary'!$C$18:$E$24,3,TRUE)*SUM('2011 population'!J13:N13)</f>
        <v>453362.67424800002</v>
      </c>
      <c r="J13" s="2">
        <f>IF(age_sex_only,('2011 population'!J13/SUM('2011 population'!$J13:$N13)),('2011 outpatient appointments'!J13/SUM('2011 outpatient appointments'!$J13:$N13)))*'2011 GP visits'!$I13</f>
        <v>120659.71821508947</v>
      </c>
      <c r="K13" s="2">
        <f>IF(age_sex_only,('2011 population'!K13/SUM('2011 population'!$J13:$N13)),('2011 outpatient appointments'!K13/SUM('2011 outpatient appointments'!$J13:$N13)))*'2011 GP visits'!$I13</f>
        <v>92597.396010517201</v>
      </c>
      <c r="L13" s="2">
        <f>IF(age_sex_only,('2011 population'!L13/SUM('2011 population'!$J13:$N13)),('2011 outpatient appointments'!L13/SUM('2011 outpatient appointments'!$J13:$N13)))*'2011 GP visits'!$I13</f>
        <v>82305.659822248403</v>
      </c>
      <c r="M13" s="2">
        <f>IF(age_sex_only,('2011 population'!M13/SUM('2011 population'!$J13:$N13)),('2011 outpatient appointments'!M13/SUM('2011 outpatient appointments'!$J13:$N13)))*'2011 GP visits'!$I13</f>
        <v>76744.412093556137</v>
      </c>
      <c r="N13" s="2">
        <f>IF(age_sex_only,('2011 population'!N13/SUM('2011 population'!$J13:$N13)),('2011 outpatient appointments'!N13/SUM('2011 outpatient appointments'!$J13:$N13)))*'2011 GP visits'!$I13</f>
        <v>81055.488106588804</v>
      </c>
    </row>
    <row r="14" spans="2:14" x14ac:dyDescent="0.25">
      <c r="B14">
        <v>10</v>
      </c>
      <c r="C14" s="56">
        <f>VLOOKUP(B14,'Primary care summary'!$C$18:$E$24,2,TRUE)*SUM('2011 population'!D14:H14)</f>
        <v>458557.00131600001</v>
      </c>
      <c r="D14" s="2">
        <f>IF(age_sex_only,('2011 population'!D14/SUM('2011 population'!$D14:$H14)),('2011 outpatient appointments'!D14/SUM('2011 outpatient appointments'!$D14:$H14)))*'2011 GP visits'!$C14</f>
        <v>115536.76403237175</v>
      </c>
      <c r="E14" s="2">
        <f>IF(age_sex_only,('2011 population'!E14/SUM('2011 population'!$D14:$H14)),('2011 outpatient appointments'!E14/SUM('2011 outpatient appointments'!$D14:$H14)))*'2011 GP visits'!$C14</f>
        <v>92528.912745101276</v>
      </c>
      <c r="F14" s="2">
        <f>IF(age_sex_only,('2011 population'!F14/SUM('2011 population'!$D14:$H14)),('2011 outpatient appointments'!F14/SUM('2011 outpatient appointments'!$D14:$H14)))*'2011 GP visits'!$C14</f>
        <v>86321.317966627685</v>
      </c>
      <c r="G14" s="2">
        <f>IF(age_sex_only,('2011 population'!G14/SUM('2011 population'!$D14:$H14)),('2011 outpatient appointments'!G14/SUM('2011 outpatient appointments'!$D14:$H14)))*'2011 GP visits'!$C14</f>
        <v>81413.743037049077</v>
      </c>
      <c r="H14" s="2">
        <f>IF(age_sex_only,('2011 population'!H14/SUM('2011 population'!$D14:$H14)),('2011 outpatient appointments'!H14/SUM('2011 outpatient appointments'!$D14:$H14)))*'2011 GP visits'!$C14</f>
        <v>82756.263534850252</v>
      </c>
      <c r="I14" s="56">
        <f>VLOOKUP(B14,'Primary care summary'!$C$18:$E$24,3,TRUE)*SUM('2011 population'!J14:N14)</f>
        <v>450964.73443200003</v>
      </c>
      <c r="J14" s="2">
        <f>IF(age_sex_only,('2011 population'!J14/SUM('2011 population'!$J14:$N14)),('2011 outpatient appointments'!J14/SUM('2011 outpatient appointments'!$J14:$N14)))*'2011 GP visits'!$I14</f>
        <v>117271.21738616492</v>
      </c>
      <c r="K14" s="2">
        <f>IF(age_sex_only,('2011 population'!K14/SUM('2011 population'!$J14:$N14)),('2011 outpatient appointments'!K14/SUM('2011 outpatient appointments'!$J14:$N14)))*'2011 GP visits'!$I14</f>
        <v>94392.880410305428</v>
      </c>
      <c r="L14" s="2">
        <f>IF(age_sex_only,('2011 population'!L14/SUM('2011 population'!$J14:$N14)),('2011 outpatient appointments'!L14/SUM('2011 outpatient appointments'!$J14:$N14)))*'2011 GP visits'!$I14</f>
        <v>81453.442671112469</v>
      </c>
      <c r="M14" s="2">
        <f>IF(age_sex_only,('2011 population'!M14/SUM('2011 population'!$J14:$N14)),('2011 outpatient appointments'!M14/SUM('2011 outpatient appointments'!$J14:$N14)))*'2011 GP visits'!$I14</f>
        <v>77966.829236871214</v>
      </c>
      <c r="N14" s="2">
        <f>IF(age_sex_only,('2011 population'!N14/SUM('2011 population'!$J14:$N14)),('2011 outpatient appointments'!N14/SUM('2011 outpatient appointments'!$J14:$N14)))*'2011 GP visits'!$I14</f>
        <v>79880.364727545981</v>
      </c>
    </row>
    <row r="15" spans="2:14" x14ac:dyDescent="0.25">
      <c r="B15">
        <v>11</v>
      </c>
      <c r="C15" s="56">
        <f>VLOOKUP(B15,'Primary care summary'!$C$18:$E$24,2,TRUE)*SUM('2011 population'!D15:H15)</f>
        <v>467748.32516200002</v>
      </c>
      <c r="D15" s="2">
        <f>IF(age_sex_only,('2011 population'!D15/SUM('2011 population'!$D15:$H15)),('2011 outpatient appointments'!D15/SUM('2011 outpatient appointments'!$D15:$H15)))*'2011 GP visits'!$C15</f>
        <v>113803.68583939139</v>
      </c>
      <c r="E15" s="2">
        <f>IF(age_sex_only,('2011 population'!E15/SUM('2011 population'!$D15:$H15)),('2011 outpatient appointments'!E15/SUM('2011 outpatient appointments'!$D15:$H15)))*'2011 GP visits'!$C15</f>
        <v>95558.748955729927</v>
      </c>
      <c r="F15" s="2">
        <f>IF(age_sex_only,('2011 population'!F15/SUM('2011 population'!$D15:$H15)),('2011 outpatient appointments'!F15/SUM('2011 outpatient appointments'!$D15:$H15)))*'2011 GP visits'!$C15</f>
        <v>86719.350590712187</v>
      </c>
      <c r="G15" s="2">
        <f>IF(age_sex_only,('2011 population'!G15/SUM('2011 population'!$D15:$H15)),('2011 outpatient appointments'!G15/SUM('2011 outpatient appointments'!$D15:$H15)))*'2011 GP visits'!$C15</f>
        <v>83743.546673963749</v>
      </c>
      <c r="H15" s="2">
        <f>IF(age_sex_only,('2011 population'!H15/SUM('2011 population'!$D15:$H15)),('2011 outpatient appointments'!H15/SUM('2011 outpatient appointments'!$D15:$H15)))*'2011 GP visits'!$C15</f>
        <v>87922.993102202759</v>
      </c>
      <c r="I15" s="56">
        <f>VLOOKUP(B15,'Primary care summary'!$C$18:$E$24,3,TRUE)*SUM('2011 population'!J15:N15)</f>
        <v>464441.66302799998</v>
      </c>
      <c r="J15" s="2">
        <f>IF(age_sex_only,('2011 population'!J15/SUM('2011 population'!$J15:$N15)),('2011 outpatient appointments'!J15/SUM('2011 outpatient appointments'!$J15:$N15)))*'2011 GP visits'!$I15</f>
        <v>115299.93517610517</v>
      </c>
      <c r="K15" s="2">
        <f>IF(age_sex_only,('2011 population'!K15/SUM('2011 population'!$J15:$N15)),('2011 outpatient appointments'!K15/SUM('2011 outpatient appointments'!$J15:$N15)))*'2011 GP visits'!$I15</f>
        <v>95590.337766085693</v>
      </c>
      <c r="L15" s="2">
        <f>IF(age_sex_only,('2011 population'!L15/SUM('2011 population'!$J15:$N15)),('2011 outpatient appointments'!L15/SUM('2011 outpatient appointments'!$J15:$N15)))*'2011 GP visits'!$I15</f>
        <v>86239.56927307522</v>
      </c>
      <c r="M15" s="2">
        <f>IF(age_sex_only,('2011 population'!M15/SUM('2011 population'!$J15:$N15)),('2011 outpatient appointments'!M15/SUM('2011 outpatient appointments'!$J15:$N15)))*'2011 GP visits'!$I15</f>
        <v>81092.412748138653</v>
      </c>
      <c r="N15" s="2">
        <f>IF(age_sex_only,('2011 population'!N15/SUM('2011 population'!$J15:$N15)),('2011 outpatient appointments'!N15/SUM('2011 outpatient appointments'!$J15:$N15)))*'2011 GP visits'!$I15</f>
        <v>86219.408064595249</v>
      </c>
    </row>
    <row r="16" spans="2:14" x14ac:dyDescent="0.25">
      <c r="B16">
        <v>12</v>
      </c>
      <c r="C16" s="56">
        <f>VLOOKUP(B16,'Primary care summary'!$C$18:$E$24,2,TRUE)*SUM('2011 population'!D16:H16)</f>
        <v>479587.93991800002</v>
      </c>
      <c r="D16" s="2">
        <f>IF(age_sex_only,('2011 population'!D16/SUM('2011 population'!$D16:$H16)),('2011 outpatient appointments'!D16/SUM('2011 outpatient appointments'!$D16:$H16)))*'2011 GP visits'!$C16</f>
        <v>110431.54968688707</v>
      </c>
      <c r="E16" s="2">
        <f>IF(age_sex_only,('2011 population'!E16/SUM('2011 population'!$D16:$H16)),('2011 outpatient appointments'!E16/SUM('2011 outpatient appointments'!$D16:$H16)))*'2011 GP visits'!$C16</f>
        <v>97212.161157450959</v>
      </c>
      <c r="F16" s="2">
        <f>IF(age_sex_only,('2011 population'!F16/SUM('2011 population'!$D16:$H16)),('2011 outpatient appointments'!F16/SUM('2011 outpatient appointments'!$D16:$H16)))*'2011 GP visits'!$C16</f>
        <v>89997.773661169384</v>
      </c>
      <c r="G16" s="2">
        <f>IF(age_sex_only,('2011 population'!G16/SUM('2011 population'!$D16:$H16)),('2011 outpatient appointments'!G16/SUM('2011 outpatient appointments'!$D16:$H16)))*'2011 GP visits'!$C16</f>
        <v>89382.045881584621</v>
      </c>
      <c r="H16" s="2">
        <f>IF(age_sex_only,('2011 population'!H16/SUM('2011 population'!$D16:$H16)),('2011 outpatient appointments'!H16/SUM('2011 outpatient appointments'!$D16:$H16)))*'2011 GP visits'!$C16</f>
        <v>92564.409530907971</v>
      </c>
      <c r="I16" s="56">
        <f>VLOOKUP(B16,'Primary care summary'!$C$18:$E$24,3,TRUE)*SUM('2011 population'!J16:N16)</f>
        <v>476673.69024000003</v>
      </c>
      <c r="J16" s="2">
        <f>IF(age_sex_only,('2011 population'!J16/SUM('2011 population'!$J16:$N16)),('2011 outpatient appointments'!J16/SUM('2011 outpatient appointments'!$J16:$N16)))*'2011 GP visits'!$I16</f>
        <v>115386.25762452037</v>
      </c>
      <c r="K16" s="2">
        <f>IF(age_sex_only,('2011 population'!K16/SUM('2011 population'!$J16:$N16)),('2011 outpatient appointments'!K16/SUM('2011 outpatient appointments'!$J16:$N16)))*'2011 GP visits'!$I16</f>
        <v>98307.950423353584</v>
      </c>
      <c r="L16" s="2">
        <f>IF(age_sex_only,('2011 population'!L16/SUM('2011 population'!$J16:$N16)),('2011 outpatient appointments'!L16/SUM('2011 outpatient appointments'!$J16:$N16)))*'2011 GP visits'!$I16</f>
        <v>88741.075681461021</v>
      </c>
      <c r="M16" s="2">
        <f>IF(age_sex_only,('2011 population'!M16/SUM('2011 population'!$J16:$N16)),('2011 outpatient appointments'!M16/SUM('2011 outpatient appointments'!$J16:$N16)))*'2011 GP visits'!$I16</f>
        <v>86158.548475266885</v>
      </c>
      <c r="N16" s="2">
        <f>IF(age_sex_only,('2011 population'!N16/SUM('2011 population'!$J16:$N16)),('2011 outpatient appointments'!N16/SUM('2011 outpatient appointments'!$J16:$N16)))*'2011 GP visits'!$I16</f>
        <v>88079.858035398152</v>
      </c>
    </row>
    <row r="17" spans="2:14" x14ac:dyDescent="0.25">
      <c r="B17">
        <v>13</v>
      </c>
      <c r="C17" s="56">
        <f>VLOOKUP(B17,'Primary care summary'!$C$18:$E$24,2,TRUE)*SUM('2011 population'!D17:H17)</f>
        <v>489081.68689000001</v>
      </c>
      <c r="D17" s="2">
        <f>IF(age_sex_only,('2011 population'!D17/SUM('2011 population'!$D17:$H17)),('2011 outpatient appointments'!D17/SUM('2011 outpatient appointments'!$D17:$H17)))*'2011 GP visits'!$C17</f>
        <v>109859.93985659569</v>
      </c>
      <c r="E17" s="2">
        <f>IF(age_sex_only,('2011 population'!E17/SUM('2011 population'!$D17:$H17)),('2011 outpatient appointments'!E17/SUM('2011 outpatient appointments'!$D17:$H17)))*'2011 GP visits'!$C17</f>
        <v>96341.370501104466</v>
      </c>
      <c r="F17" s="2">
        <f>IF(age_sex_only,('2011 population'!F17/SUM('2011 population'!$D17:$H17)),('2011 outpatient appointments'!F17/SUM('2011 outpatient appointments'!$D17:$H17)))*'2011 GP visits'!$C17</f>
        <v>94467.276489525349</v>
      </c>
      <c r="G17" s="2">
        <f>IF(age_sex_only,('2011 population'!G17/SUM('2011 population'!$D17:$H17)),('2011 outpatient appointments'!G17/SUM('2011 outpatient appointments'!$D17:$H17)))*'2011 GP visits'!$C17</f>
        <v>91965.870674907201</v>
      </c>
      <c r="H17" s="2">
        <f>IF(age_sex_only,('2011 population'!H17/SUM('2011 population'!$D17:$H17)),('2011 outpatient appointments'!H17/SUM('2011 outpatient appointments'!$D17:$H17)))*'2011 GP visits'!$C17</f>
        <v>96447.229367867301</v>
      </c>
      <c r="I17" s="56">
        <f>VLOOKUP(B17,'Primary care summary'!$C$18:$E$24,3,TRUE)*SUM('2011 population'!J17:N17)</f>
        <v>484299.89909999998</v>
      </c>
      <c r="J17" s="2">
        <f>IF(age_sex_only,('2011 population'!J17/SUM('2011 population'!$J17:$N17)),('2011 outpatient appointments'!J17/SUM('2011 outpatient appointments'!$J17:$N17)))*'2011 GP visits'!$I17</f>
        <v>114700.41148049242</v>
      </c>
      <c r="K17" s="2">
        <f>IF(age_sex_only,('2011 population'!K17/SUM('2011 population'!$J17:$N17)),('2011 outpatient appointments'!K17/SUM('2011 outpatient appointments'!$J17:$N17)))*'2011 GP visits'!$I17</f>
        <v>99407.591008544376</v>
      </c>
      <c r="L17" s="2">
        <f>IF(age_sex_only,('2011 population'!L17/SUM('2011 population'!$J17:$N17)),('2011 outpatient appointments'!L17/SUM('2011 outpatient appointments'!$J17:$N17)))*'2011 GP visits'!$I17</f>
        <v>89452.525226326266</v>
      </c>
      <c r="M17" s="2">
        <f>IF(age_sex_only,('2011 population'!M17/SUM('2011 population'!$J17:$N17)),('2011 outpatient appointments'!M17/SUM('2011 outpatient appointments'!$J17:$N17)))*'2011 GP visits'!$I17</f>
        <v>89149.359835524752</v>
      </c>
      <c r="N17" s="2">
        <f>IF(age_sex_only,('2011 population'!N17/SUM('2011 population'!$J17:$N17)),('2011 outpatient appointments'!N17/SUM('2011 outpatient appointments'!$J17:$N17)))*'2011 GP visits'!$I17</f>
        <v>91590.011549112183</v>
      </c>
    </row>
    <row r="18" spans="2:14" x14ac:dyDescent="0.25">
      <c r="B18">
        <v>14</v>
      </c>
      <c r="C18" s="56">
        <f>VLOOKUP(B18,'Primary care summary'!$C$18:$E$24,2,TRUE)*SUM('2011 population'!D18:H18)</f>
        <v>500592.14498400001</v>
      </c>
      <c r="D18" s="2">
        <f>IF(age_sex_only,('2011 population'!D18/SUM('2011 population'!$D18:$H18)),('2011 outpatient appointments'!D18/SUM('2011 outpatient appointments'!$D18:$H18)))*'2011 GP visits'!$C18</f>
        <v>107828.13824820975</v>
      </c>
      <c r="E18" s="2">
        <f>IF(age_sex_only,('2011 population'!E18/SUM('2011 population'!$D18:$H18)),('2011 outpatient appointments'!E18/SUM('2011 outpatient appointments'!$D18:$H18)))*'2011 GP visits'!$C18</f>
        <v>101269.37293186336</v>
      </c>
      <c r="F18" s="2">
        <f>IF(age_sex_only,('2011 population'!F18/SUM('2011 population'!$D18:$H18)),('2011 outpatient appointments'!F18/SUM('2011 outpatient appointments'!$D18:$H18)))*'2011 GP visits'!$C18</f>
        <v>98234.012859068142</v>
      </c>
      <c r="G18" s="2">
        <f>IF(age_sex_only,('2011 population'!G18/SUM('2011 population'!$D18:$H18)),('2011 outpatient appointments'!G18/SUM('2011 outpatient appointments'!$D18:$H18)))*'2011 GP visits'!$C18</f>
        <v>93943.428696019284</v>
      </c>
      <c r="H18" s="2">
        <f>IF(age_sex_only,('2011 population'!H18/SUM('2011 population'!$D18:$H18)),('2011 outpatient appointments'!H18/SUM('2011 outpatient appointments'!$D18:$H18)))*'2011 GP visits'!$C18</f>
        <v>99317.192248839478</v>
      </c>
      <c r="I18" s="56">
        <f>VLOOKUP(B18,'Primary care summary'!$C$18:$E$24,3,TRUE)*SUM('2011 population'!J18:N18)</f>
        <v>497806.92073200003</v>
      </c>
      <c r="J18" s="2">
        <f>IF(age_sex_only,('2011 population'!J18/SUM('2011 population'!$J18:$N18)),('2011 outpatient appointments'!J18/SUM('2011 outpatient appointments'!$J18:$N18)))*'2011 GP visits'!$I18</f>
        <v>114627.47390315562</v>
      </c>
      <c r="K18" s="2">
        <f>IF(age_sex_only,('2011 population'!K18/SUM('2011 population'!$J18:$N18)),('2011 outpatient appointments'!K18/SUM('2011 outpatient appointments'!$J18:$N18)))*'2011 GP visits'!$I18</f>
        <v>99430.513728055434</v>
      </c>
      <c r="L18" s="2">
        <f>IF(age_sex_only,('2011 population'!L18/SUM('2011 population'!$J18:$N18)),('2011 outpatient appointments'!L18/SUM('2011 outpatient appointments'!$J18:$N18)))*'2011 GP visits'!$I18</f>
        <v>94892.475904909967</v>
      </c>
      <c r="M18" s="2">
        <f>IF(age_sex_only,('2011 population'!M18/SUM('2011 population'!$J18:$N18)),('2011 outpatient appointments'!M18/SUM('2011 outpatient appointments'!$J18:$N18)))*'2011 GP visits'!$I18</f>
        <v>93183.980543229525</v>
      </c>
      <c r="N18" s="2">
        <f>IF(age_sex_only,('2011 population'!N18/SUM('2011 population'!$J18:$N18)),('2011 outpatient appointments'!N18/SUM('2011 outpatient appointments'!$J18:$N18)))*'2011 GP visits'!$I18</f>
        <v>95672.476652649464</v>
      </c>
    </row>
    <row r="19" spans="2:14" x14ac:dyDescent="0.25">
      <c r="B19">
        <v>15</v>
      </c>
      <c r="C19" s="56">
        <f>VLOOKUP(B19,'Primary care summary'!$C$18:$E$24,2,TRUE)*SUM('2011 population'!D19:H19)</f>
        <v>500090.89118400001</v>
      </c>
      <c r="D19" s="2">
        <f>IF(age_sex_only,('2011 population'!D19/SUM('2011 population'!$D19:$H19)),('2011 outpatient appointments'!D19/SUM('2011 outpatient appointments'!$D19:$H19)))*'2011 GP visits'!$C19</f>
        <v>112398.31408672473</v>
      </c>
      <c r="E19" s="2">
        <f>IF(age_sex_only,('2011 population'!E19/SUM('2011 population'!$D19:$H19)),('2011 outpatient appointments'!E19/SUM('2011 outpatient appointments'!$D19:$H19)))*'2011 GP visits'!$C19</f>
        <v>100987.4604395683</v>
      </c>
      <c r="F19" s="2">
        <f>IF(age_sex_only,('2011 population'!F19/SUM('2011 population'!$D19:$H19)),('2011 outpatient appointments'!F19/SUM('2011 outpatient appointments'!$D19:$H19)))*'2011 GP visits'!$C19</f>
        <v>99103.873045854838</v>
      </c>
      <c r="G19" s="2">
        <f>IF(age_sex_only,('2011 population'!G19/SUM('2011 population'!$D19:$H19)),('2011 outpatient appointments'!G19/SUM('2011 outpatient appointments'!$D19:$H19)))*'2011 GP visits'!$C19</f>
        <v>92742.470513023189</v>
      </c>
      <c r="H19" s="2">
        <f>IF(age_sex_only,('2011 population'!H19/SUM('2011 population'!$D19:$H19)),('2011 outpatient appointments'!H19/SUM('2011 outpatient appointments'!$D19:$H19)))*'2011 GP visits'!$C19</f>
        <v>94858.773098828955</v>
      </c>
      <c r="I19" s="56">
        <f>VLOOKUP(B19,'Primary care summary'!$C$18:$E$24,3,TRUE)*SUM('2011 population'!J19:N19)</f>
        <v>496978.57032</v>
      </c>
      <c r="J19" s="2">
        <f>IF(age_sex_only,('2011 population'!J19/SUM('2011 population'!$J19:$N19)),('2011 outpatient appointments'!J19/SUM('2011 outpatient appointments'!$J19:$N19)))*'2011 GP visits'!$I19</f>
        <v>113244.07546675116</v>
      </c>
      <c r="K19" s="2">
        <f>IF(age_sex_only,('2011 population'!K19/SUM('2011 population'!$J19:$N19)),('2011 outpatient appointments'!K19/SUM('2011 outpatient appointments'!$J19:$N19)))*'2011 GP visits'!$I19</f>
        <v>98753.349746996071</v>
      </c>
      <c r="L19" s="2">
        <f>IF(age_sex_only,('2011 population'!L19/SUM('2011 population'!$J19:$N19)),('2011 outpatient appointments'!L19/SUM('2011 outpatient appointments'!$J19:$N19)))*'2011 GP visits'!$I19</f>
        <v>94542.329528662143</v>
      </c>
      <c r="M19" s="2">
        <f>IF(age_sex_only,('2011 population'!M19/SUM('2011 population'!$J19:$N19)),('2011 outpatient appointments'!M19/SUM('2011 outpatient appointments'!$J19:$N19)))*'2011 GP visits'!$I19</f>
        <v>93206.937301979196</v>
      </c>
      <c r="N19" s="2">
        <f>IF(age_sex_only,('2011 population'!N19/SUM('2011 population'!$J19:$N19)),('2011 outpatient appointments'!N19/SUM('2011 outpatient appointments'!$J19:$N19)))*'2011 GP visits'!$I19</f>
        <v>97231.878275611409</v>
      </c>
    </row>
    <row r="20" spans="2:14" x14ac:dyDescent="0.25">
      <c r="B20">
        <v>16</v>
      </c>
      <c r="C20" s="56">
        <f>VLOOKUP(B20,'Primary care summary'!$C$18:$E$24,2,TRUE)*SUM('2011 population'!D20:H20)</f>
        <v>961915.62333099998</v>
      </c>
      <c r="D20" s="2">
        <f>IF(age_sex_only,('2011 population'!D20/SUM('2011 population'!$D20:$H20)),('2011 outpatient appointments'!D20/SUM('2011 outpatient appointments'!$D20:$H20)))*'2011 GP visits'!$C20</f>
        <v>223541.87916672375</v>
      </c>
      <c r="E20" s="2">
        <f>IF(age_sex_only,('2011 population'!E20/SUM('2011 population'!$D20:$H20)),('2011 outpatient appointments'!E20/SUM('2011 outpatient appointments'!$D20:$H20)))*'2011 GP visits'!$C20</f>
        <v>195562.69442870389</v>
      </c>
      <c r="F20" s="2">
        <f>IF(age_sex_only,('2011 population'!F20/SUM('2011 population'!$D20:$H20)),('2011 outpatient appointments'!F20/SUM('2011 outpatient appointments'!$D20:$H20)))*'2011 GP visits'!$C20</f>
        <v>181437.308530006</v>
      </c>
      <c r="G20" s="2">
        <f>IF(age_sex_only,('2011 population'!G20/SUM('2011 population'!$D20:$H20)),('2011 outpatient appointments'!G20/SUM('2011 outpatient appointments'!$D20:$H20)))*'2011 GP visits'!$C20</f>
        <v>182423.5983772132</v>
      </c>
      <c r="H20" s="2">
        <f>IF(age_sex_only,('2011 population'!H20/SUM('2011 population'!$D20:$H20)),('2011 outpatient appointments'!H20/SUM('2011 outpatient appointments'!$D20:$H20)))*'2011 GP visits'!$C20</f>
        <v>178950.14282835307</v>
      </c>
      <c r="I20" s="56">
        <f>VLOOKUP(B20,'Primary care summary'!$C$18:$E$24,3,TRUE)*SUM('2011 population'!J20:N20)</f>
        <v>504910.356852</v>
      </c>
      <c r="J20" s="2">
        <f>IF(age_sex_only,('2011 population'!J20/SUM('2011 population'!$J20:$N20)),('2011 outpatient appointments'!J20/SUM('2011 outpatient appointments'!$J20:$N20)))*'2011 GP visits'!$I20</f>
        <v>112065.19769163971</v>
      </c>
      <c r="K20" s="2">
        <f>IF(age_sex_only,('2011 population'!K20/SUM('2011 population'!$J20:$N20)),('2011 outpatient appointments'!K20/SUM('2011 outpatient appointments'!$J20:$N20)))*'2011 GP visits'!$I20</f>
        <v>100573.97498063435</v>
      </c>
      <c r="L20" s="2">
        <f>IF(age_sex_only,('2011 population'!L20/SUM('2011 population'!$J20:$N20)),('2011 outpatient appointments'!L20/SUM('2011 outpatient appointments'!$J20:$N20)))*'2011 GP visits'!$I20</f>
        <v>96507.977943238075</v>
      </c>
      <c r="M20" s="2">
        <f>IF(age_sex_only,('2011 population'!M20/SUM('2011 population'!$J20:$N20)),('2011 outpatient appointments'!M20/SUM('2011 outpatient appointments'!$J20:$N20)))*'2011 GP visits'!$I20</f>
        <v>96328.375620113831</v>
      </c>
      <c r="N20" s="2">
        <f>IF(age_sex_only,('2011 population'!N20/SUM('2011 population'!$J20:$N20)),('2011 outpatient appointments'!N20/SUM('2011 outpatient appointments'!$J20:$N20)))*'2011 GP visits'!$I20</f>
        <v>99434.830616374034</v>
      </c>
    </row>
    <row r="21" spans="2:14" x14ac:dyDescent="0.25">
      <c r="B21">
        <v>17</v>
      </c>
      <c r="C21" s="56">
        <f>VLOOKUP(B21,'Primary care summary'!$C$18:$E$24,2,TRUE)*SUM('2011 population'!D21:H21)</f>
        <v>992058.52181999991</v>
      </c>
      <c r="D21" s="2">
        <f>IF(age_sex_only,('2011 population'!D21/SUM('2011 population'!$D21:$H21)),('2011 outpatient appointments'!D21/SUM('2011 outpatient appointments'!$D21:$H21)))*'2011 GP visits'!$C21</f>
        <v>243958.05770150491</v>
      </c>
      <c r="E21" s="2">
        <f>IF(age_sex_only,('2011 population'!E21/SUM('2011 population'!$D21:$H21)),('2011 outpatient appointments'!E21/SUM('2011 outpatient appointments'!$D21:$H21)))*'2011 GP visits'!$C21</f>
        <v>206164.77691194185</v>
      </c>
      <c r="F21" s="2">
        <f>IF(age_sex_only,('2011 population'!F21/SUM('2011 population'!$D21:$H21)),('2011 outpatient appointments'!F21/SUM('2011 outpatient appointments'!$D21:$H21)))*'2011 GP visits'!$C21</f>
        <v>187076.8837074422</v>
      </c>
      <c r="G21" s="2">
        <f>IF(age_sex_only,('2011 population'!G21/SUM('2011 population'!$D21:$H21)),('2011 outpatient appointments'!G21/SUM('2011 outpatient appointments'!$D21:$H21)))*'2011 GP visits'!$C21</f>
        <v>177459.59956161625</v>
      </c>
      <c r="H21" s="2">
        <f>IF(age_sex_only,('2011 population'!H21/SUM('2011 population'!$D21:$H21)),('2011 outpatient appointments'!H21/SUM('2011 outpatient appointments'!$D21:$H21)))*'2011 GP visits'!$C21</f>
        <v>177399.20393749472</v>
      </c>
      <c r="I21" s="56">
        <f>VLOOKUP(B21,'Primary care summary'!$C$18:$E$24,3,TRUE)*SUM('2011 population'!J21:N21)</f>
        <v>520390.841388</v>
      </c>
      <c r="J21" s="2">
        <f>IF(age_sex_only,('2011 population'!J21/SUM('2011 population'!$J21:$N21)),('2011 outpatient appointments'!J21/SUM('2011 outpatient appointments'!$J21:$N21)))*'2011 GP visits'!$I21</f>
        <v>111685.64455593553</v>
      </c>
      <c r="K21" s="2">
        <f>IF(age_sex_only,('2011 population'!K21/SUM('2011 population'!$J21:$N21)),('2011 outpatient appointments'!K21/SUM('2011 outpatient appointments'!$J21:$N21)))*'2011 GP visits'!$I21</f>
        <v>103278.60427438402</v>
      </c>
      <c r="L21" s="2">
        <f>IF(age_sex_only,('2011 population'!L21/SUM('2011 population'!$J21:$N21)),('2011 outpatient appointments'!L21/SUM('2011 outpatient appointments'!$J21:$N21)))*'2011 GP visits'!$I21</f>
        <v>102006.31091052439</v>
      </c>
      <c r="M21" s="2">
        <f>IF(age_sex_only,('2011 population'!M21/SUM('2011 population'!$J21:$N21)),('2011 outpatient appointments'!M21/SUM('2011 outpatient appointments'!$J21:$N21)))*'2011 GP visits'!$I21</f>
        <v>99642.664107306118</v>
      </c>
      <c r="N21" s="2">
        <f>IF(age_sex_only,('2011 population'!N21/SUM('2011 population'!$J21:$N21)),('2011 outpatient appointments'!N21/SUM('2011 outpatient appointments'!$J21:$N21)))*'2011 GP visits'!$I21</f>
        <v>103777.61753984993</v>
      </c>
    </row>
    <row r="22" spans="2:14" x14ac:dyDescent="0.25">
      <c r="B22">
        <v>18</v>
      </c>
      <c r="C22" s="56">
        <f>VLOOKUP(B22,'Primary care summary'!$C$18:$E$24,2,TRUE)*SUM('2011 population'!D22:H22)</f>
        <v>1017724.910509</v>
      </c>
      <c r="D22" s="2">
        <f>IF(age_sex_only,('2011 population'!D22/SUM('2011 population'!$D22:$H22)),('2011 outpatient appointments'!D22/SUM('2011 outpatient appointments'!$D22:$H22)))*'2011 GP visits'!$C22</f>
        <v>277405.24007274216</v>
      </c>
      <c r="E22" s="2">
        <f>IF(age_sex_only,('2011 population'!E22/SUM('2011 population'!$D22:$H22)),('2011 outpatient appointments'!E22/SUM('2011 outpatient appointments'!$D22:$H22)))*'2011 GP visits'!$C22</f>
        <v>218982.81288695874</v>
      </c>
      <c r="F22" s="2">
        <f>IF(age_sex_only,('2011 population'!F22/SUM('2011 population'!$D22:$H22)),('2011 outpatient appointments'!F22/SUM('2011 outpatient appointments'!$D22:$H22)))*'2011 GP visits'!$C22</f>
        <v>188392.13876632799</v>
      </c>
      <c r="G22" s="2">
        <f>IF(age_sex_only,('2011 population'!G22/SUM('2011 population'!$D22:$H22)),('2011 outpatient appointments'!G22/SUM('2011 outpatient appointments'!$D22:$H22)))*'2011 GP visits'!$C22</f>
        <v>170273.11077560569</v>
      </c>
      <c r="H22" s="2">
        <f>IF(age_sex_only,('2011 population'!H22/SUM('2011 population'!$D22:$H22)),('2011 outpatient appointments'!H22/SUM('2011 outpatient appointments'!$D22:$H22)))*'2011 GP visits'!$C22</f>
        <v>162671.60800736534</v>
      </c>
      <c r="I22" s="56">
        <f>VLOOKUP(B22,'Primary care summary'!$C$18:$E$24,3,TRUE)*SUM('2011 population'!J22:N22)</f>
        <v>534076.71649200004</v>
      </c>
      <c r="J22" s="2">
        <f>IF(age_sex_only,('2011 population'!J22/SUM('2011 population'!$J22:$N22)),('2011 outpatient appointments'!J22/SUM('2011 outpatient appointments'!$J22:$N22)))*'2011 GP visits'!$I22</f>
        <v>117783.04211681633</v>
      </c>
      <c r="K22" s="2">
        <f>IF(age_sex_only,('2011 population'!K22/SUM('2011 population'!$J22:$N22)),('2011 outpatient appointments'!K22/SUM('2011 outpatient appointments'!$J22:$N22)))*'2011 GP visits'!$I22</f>
        <v>106422.09575889797</v>
      </c>
      <c r="L22" s="2">
        <f>IF(age_sex_only,('2011 population'!L22/SUM('2011 population'!$J22:$N22)),('2011 outpatient appointments'!L22/SUM('2011 outpatient appointments'!$J22:$N22)))*'2011 GP visits'!$I22</f>
        <v>103672.27284789797</v>
      </c>
      <c r="M22" s="2">
        <f>IF(age_sex_only,('2011 population'!M22/SUM('2011 population'!$J22:$N22)),('2011 outpatient appointments'!M22/SUM('2011 outpatient appointments'!$J22:$N22)))*'2011 GP visits'!$I22</f>
        <v>100519.22571563267</v>
      </c>
      <c r="N22" s="2">
        <f>IF(age_sex_only,('2011 population'!N22/SUM('2011 population'!$J22:$N22)),('2011 outpatient appointments'!N22/SUM('2011 outpatient appointments'!$J22:$N22)))*'2011 GP visits'!$I22</f>
        <v>105680.0800527551</v>
      </c>
    </row>
    <row r="23" spans="2:14" x14ac:dyDescent="0.25">
      <c r="B23">
        <v>19</v>
      </c>
      <c r="C23" s="56">
        <f>VLOOKUP(B23,'Primary care summary'!$C$18:$E$24,2,TRUE)*SUM('2011 population'!D23:H23)</f>
        <v>1070391.048306</v>
      </c>
      <c r="D23" s="2">
        <f>IF(age_sex_only,('2011 population'!D23/SUM('2011 population'!$D23:$H23)),('2011 outpatient appointments'!D23/SUM('2011 outpatient appointments'!$D23:$H23)))*'2011 GP visits'!$C23</f>
        <v>322639.31178886746</v>
      </c>
      <c r="E23" s="2">
        <f>IF(age_sex_only,('2011 population'!E23/SUM('2011 population'!$D23:$H23)),('2011 outpatient appointments'!E23/SUM('2011 outpatient appointments'!$D23:$H23)))*'2011 GP visits'!$C23</f>
        <v>239729.64628152744</v>
      </c>
      <c r="F23" s="2">
        <f>IF(age_sex_only,('2011 population'!F23/SUM('2011 population'!$D23:$H23)),('2011 outpatient appointments'!F23/SUM('2011 outpatient appointments'!$D23:$H23)))*'2011 GP visits'!$C23</f>
        <v>193475.06872084682</v>
      </c>
      <c r="G23" s="2">
        <f>IF(age_sex_only,('2011 population'!G23/SUM('2011 population'!$D23:$H23)),('2011 outpatient appointments'!G23/SUM('2011 outpatient appointments'!$D23:$H23)))*'2011 GP visits'!$C23</f>
        <v>166159.13595676929</v>
      </c>
      <c r="H23" s="2">
        <f>IF(age_sex_only,('2011 population'!H23/SUM('2011 population'!$D23:$H23)),('2011 outpatient appointments'!H23/SUM('2011 outpatient appointments'!$D23:$H23)))*'2011 GP visits'!$C23</f>
        <v>148387.88555798892</v>
      </c>
      <c r="I23" s="56">
        <f>VLOOKUP(B23,'Primary care summary'!$C$18:$E$24,3,TRUE)*SUM('2011 population'!J23:N23)</f>
        <v>560688.84366000001</v>
      </c>
      <c r="J23" s="2">
        <f>IF(age_sex_only,('2011 population'!J23/SUM('2011 population'!$J23:$N23)),('2011 outpatient appointments'!J23/SUM('2011 outpatient appointments'!$J23:$N23)))*'2011 GP visits'!$I23</f>
        <v>130607.24851931358</v>
      </c>
      <c r="K23" s="2">
        <f>IF(age_sex_only,('2011 population'!K23/SUM('2011 population'!$J23:$N23)),('2011 outpatient appointments'!K23/SUM('2011 outpatient appointments'!$J23:$N23)))*'2011 GP visits'!$I23</f>
        <v>115880.68938566835</v>
      </c>
      <c r="L23" s="2">
        <f>IF(age_sex_only,('2011 population'!L23/SUM('2011 population'!$J23:$N23)),('2011 outpatient appointments'!L23/SUM('2011 outpatient appointments'!$J23:$N23)))*'2011 GP visits'!$I23</f>
        <v>108986.59148175121</v>
      </c>
      <c r="M23" s="2">
        <f>IF(age_sex_only,('2011 population'!M23/SUM('2011 population'!$J23:$N23)),('2011 outpatient appointments'!M23/SUM('2011 outpatient appointments'!$J23:$N23)))*'2011 GP visits'!$I23</f>
        <v>103550.30803043323</v>
      </c>
      <c r="N23" s="2">
        <f>IF(age_sex_only,('2011 population'!N23/SUM('2011 population'!$J23:$N23)),('2011 outpatient appointments'!N23/SUM('2011 outpatient appointments'!$J23:$N23)))*'2011 GP visits'!$I23</f>
        <v>101664.00624283367</v>
      </c>
    </row>
    <row r="24" spans="2:14" x14ac:dyDescent="0.25">
      <c r="B24">
        <v>20</v>
      </c>
      <c r="C24" s="56">
        <f>VLOOKUP(B24,'Primary care summary'!$C$18:$E$24,2,TRUE)*SUM('2011 population'!D24:H24)</f>
        <v>1098170.9891220001</v>
      </c>
      <c r="D24" s="2">
        <f>IF(age_sex_only,('2011 population'!D24/SUM('2011 population'!$D24:$H24)),('2011 outpatient appointments'!D24/SUM('2011 outpatient appointments'!$D24:$H24)))*'2011 GP visits'!$C24</f>
        <v>345217.93374900689</v>
      </c>
      <c r="E24" s="2">
        <f>IF(age_sex_only,('2011 population'!E24/SUM('2011 population'!$D24:$H24)),('2011 outpatient appointments'!E24/SUM('2011 outpatient appointments'!$D24:$H24)))*'2011 GP visits'!$C24</f>
        <v>257202.94249523655</v>
      </c>
      <c r="F24" s="2">
        <f>IF(age_sex_only,('2011 population'!F24/SUM('2011 population'!$D24:$H24)),('2011 outpatient appointments'!F24/SUM('2011 outpatient appointments'!$D24:$H24)))*'2011 GP visits'!$C24</f>
        <v>199055.66510041436</v>
      </c>
      <c r="G24" s="2">
        <f>IF(age_sex_only,('2011 population'!G24/SUM('2011 population'!$D24:$H24)),('2011 outpatient appointments'!G24/SUM('2011 outpatient appointments'!$D24:$H24)))*'2011 GP visits'!$C24</f>
        <v>159321.94192312285</v>
      </c>
      <c r="H24" s="2">
        <f>IF(age_sex_only,('2011 population'!H24/SUM('2011 population'!$D24:$H24)),('2011 outpatient appointments'!H24/SUM('2011 outpatient appointments'!$D24:$H24)))*'2011 GP visits'!$C24</f>
        <v>137372.50585421934</v>
      </c>
      <c r="I24" s="56">
        <f>VLOOKUP(B24,'Primary care summary'!$C$18:$E$24,3,TRUE)*SUM('2011 population'!J24:N24)</f>
        <v>581849.09296799998</v>
      </c>
      <c r="J24" s="2">
        <f>IF(age_sex_only,('2011 population'!J24/SUM('2011 population'!$J24:$N24)),('2011 outpatient appointments'!J24/SUM('2011 outpatient appointments'!$J24:$N24)))*'2011 GP visits'!$I24</f>
        <v>141290.86772799696</v>
      </c>
      <c r="K24" s="2">
        <f>IF(age_sex_only,('2011 population'!K24/SUM('2011 population'!$J24:$N24)),('2011 outpatient appointments'!K24/SUM('2011 outpatient appointments'!$J24:$N24)))*'2011 GP visits'!$I24</f>
        <v>122739.10696510806</v>
      </c>
      <c r="L24" s="2">
        <f>IF(age_sex_only,('2011 population'!L24/SUM('2011 population'!$J24:$N24)),('2011 outpatient appointments'!L24/SUM('2011 outpatient appointments'!$J24:$N24)))*'2011 GP visits'!$I24</f>
        <v>112466.62380295512</v>
      </c>
      <c r="M24" s="2">
        <f>IF(age_sex_only,('2011 population'!M24/SUM('2011 population'!$J24:$N24)),('2011 outpatient appointments'!M24/SUM('2011 outpatient appointments'!$J24:$N24)))*'2011 GP visits'!$I24</f>
        <v>105041.93308667674</v>
      </c>
      <c r="N24" s="2">
        <f>IF(age_sex_only,('2011 population'!N24/SUM('2011 population'!$J24:$N24)),('2011 outpatient appointments'!N24/SUM('2011 outpatient appointments'!$J24:$N24)))*'2011 GP visits'!$I24</f>
        <v>100310.56138526311</v>
      </c>
    </row>
    <row r="25" spans="2:14" x14ac:dyDescent="0.25">
      <c r="B25">
        <v>21</v>
      </c>
      <c r="C25" s="56">
        <f>VLOOKUP(B25,'Primary care summary'!$C$18:$E$24,2,TRUE)*SUM('2011 population'!D25:H25)</f>
        <v>1119428.015658</v>
      </c>
      <c r="D25" s="2">
        <f>IF(age_sex_only,('2011 population'!D25/SUM('2011 population'!$D25:$H25)),('2011 outpatient appointments'!D25/SUM('2011 outpatient appointments'!$D25:$H25)))*'2011 GP visits'!$C25</f>
        <v>363844.27459752309</v>
      </c>
      <c r="E25" s="2">
        <f>IF(age_sex_only,('2011 population'!E25/SUM('2011 population'!$D25:$H25)),('2011 outpatient appointments'!E25/SUM('2011 outpatient appointments'!$D25:$H25)))*'2011 GP visits'!$C25</f>
        <v>262595.403490617</v>
      </c>
      <c r="F25" s="2">
        <f>IF(age_sex_only,('2011 population'!F25/SUM('2011 population'!$D25:$H25)),('2011 outpatient appointments'!F25/SUM('2011 outpatient appointments'!$D25:$H25)))*'2011 GP visits'!$C25</f>
        <v>201641.39231378358</v>
      </c>
      <c r="G25" s="2">
        <f>IF(age_sex_only,('2011 population'!G25/SUM('2011 population'!$D25:$H25)),('2011 outpatient appointments'!G25/SUM('2011 outpatient appointments'!$D25:$H25)))*'2011 GP visits'!$C25</f>
        <v>158879.59486682632</v>
      </c>
      <c r="H25" s="2">
        <f>IF(age_sex_only,('2011 population'!H25/SUM('2011 population'!$D25:$H25)),('2011 outpatient appointments'!H25/SUM('2011 outpatient appointments'!$D25:$H25)))*'2011 GP visits'!$C25</f>
        <v>132467.35038925003</v>
      </c>
      <c r="I25" s="56">
        <f>VLOOKUP(B25,'Primary care summary'!$C$18:$E$24,3,TRUE)*SUM('2011 population'!J25:N25)</f>
        <v>587190.19246799999</v>
      </c>
      <c r="J25" s="2">
        <f>IF(age_sex_only,('2011 population'!J25/SUM('2011 population'!$J25:$N25)),('2011 outpatient appointments'!J25/SUM('2011 outpatient appointments'!$J25:$N25)))*'2011 GP visits'!$I25</f>
        <v>144888.49686869187</v>
      </c>
      <c r="K25" s="2">
        <f>IF(age_sex_only,('2011 population'!K25/SUM('2011 population'!$J25:$N25)),('2011 outpatient appointments'!K25/SUM('2011 outpatient appointments'!$J25:$N25)))*'2011 GP visits'!$I25</f>
        <v>128207.99234446781</v>
      </c>
      <c r="L25" s="2">
        <f>IF(age_sex_only,('2011 population'!L25/SUM('2011 population'!$J25:$N25)),('2011 outpatient appointments'!L25/SUM('2011 outpatient appointments'!$J25:$N25)))*'2011 GP visits'!$I25</f>
        <v>115658.22669150231</v>
      </c>
      <c r="M25" s="2">
        <f>IF(age_sex_only,('2011 population'!M25/SUM('2011 population'!$J25:$N25)),('2011 outpatient appointments'!M25/SUM('2011 outpatient appointments'!$J25:$N25)))*'2011 GP visits'!$I25</f>
        <v>102785.97784894508</v>
      </c>
      <c r="N25" s="2">
        <f>IF(age_sex_only,('2011 population'!N25/SUM('2011 population'!$J25:$N25)),('2011 outpatient appointments'!N25/SUM('2011 outpatient appointments'!$J25:$N25)))*'2011 GP visits'!$I25</f>
        <v>95649.498714392903</v>
      </c>
    </row>
    <row r="26" spans="2:14" x14ac:dyDescent="0.25">
      <c r="B26">
        <v>22</v>
      </c>
      <c r="C26" s="56">
        <f>VLOOKUP(B26,'Primary care summary'!$C$18:$E$24,2,TRUE)*SUM('2011 population'!D26:H26)</f>
        <v>1133234.8508840001</v>
      </c>
      <c r="D26" s="2">
        <f>IF(age_sex_only,('2011 population'!D26/SUM('2011 population'!$D26:$H26)),('2011 outpatient appointments'!D26/SUM('2011 outpatient appointments'!$D26:$H26)))*'2011 GP visits'!$C26</f>
        <v>374056.69739114499</v>
      </c>
      <c r="E26" s="2">
        <f>IF(age_sex_only,('2011 population'!E26/SUM('2011 population'!$D26:$H26)),('2011 outpatient appointments'!E26/SUM('2011 outpatient appointments'!$D26:$H26)))*'2011 GP visits'!$C26</f>
        <v>270151.46276971191</v>
      </c>
      <c r="F26" s="2">
        <f>IF(age_sex_only,('2011 population'!F26/SUM('2011 population'!$D26:$H26)),('2011 outpatient appointments'!F26/SUM('2011 outpatient appointments'!$D26:$H26)))*'2011 GP visits'!$C26</f>
        <v>203266.89667706843</v>
      </c>
      <c r="G26" s="2">
        <f>IF(age_sex_only,('2011 population'!G26/SUM('2011 population'!$D26:$H26)),('2011 outpatient appointments'!G26/SUM('2011 outpatient appointments'!$D26:$H26)))*'2011 GP visits'!$C26</f>
        <v>156027.48436726211</v>
      </c>
      <c r="H26" s="2">
        <f>IF(age_sex_only,('2011 population'!H26/SUM('2011 population'!$D26:$H26)),('2011 outpatient appointments'!H26/SUM('2011 outpatient appointments'!$D26:$H26)))*'2011 GP visits'!$C26</f>
        <v>129732.30967881264</v>
      </c>
      <c r="I26" s="56">
        <f>VLOOKUP(B26,'Primary care summary'!$C$18:$E$24,3,TRUE)*SUM('2011 population'!J26:N26)</f>
        <v>593715.03787200002</v>
      </c>
      <c r="J26" s="2">
        <f>IF(age_sex_only,('2011 population'!J26/SUM('2011 population'!$J26:$N26)),('2011 outpatient appointments'!J26/SUM('2011 outpatient appointments'!$J26:$N26)))*'2011 GP visits'!$I26</f>
        <v>154001.46093276452</v>
      </c>
      <c r="K26" s="2">
        <f>IF(age_sex_only,('2011 population'!K26/SUM('2011 population'!$J26:$N26)),('2011 outpatient appointments'!K26/SUM('2011 outpatient appointments'!$J26:$N26)))*'2011 GP visits'!$I26</f>
        <v>130898.98715975555</v>
      </c>
      <c r="L26" s="2">
        <f>IF(age_sex_only,('2011 population'!L26/SUM('2011 population'!$J26:$N26)),('2011 outpatient appointments'!L26/SUM('2011 outpatient appointments'!$J26:$N26)))*'2011 GP visits'!$I26</f>
        <v>115447.23502009826</v>
      </c>
      <c r="M26" s="2">
        <f>IF(age_sex_only,('2011 population'!M26/SUM('2011 population'!$J26:$N26)),('2011 outpatient appointments'!M26/SUM('2011 outpatient appointments'!$J26:$N26)))*'2011 GP visits'!$I26</f>
        <v>97149.634885847816</v>
      </c>
      <c r="N26" s="2">
        <f>IF(age_sex_only,('2011 population'!N26/SUM('2011 population'!$J26:$N26)),('2011 outpatient appointments'!N26/SUM('2011 outpatient appointments'!$J26:$N26)))*'2011 GP visits'!$I26</f>
        <v>96217.719873533846</v>
      </c>
    </row>
    <row r="27" spans="2:14" x14ac:dyDescent="0.25">
      <c r="B27">
        <v>23</v>
      </c>
      <c r="C27" s="56">
        <f>VLOOKUP(B27,'Primary care summary'!$C$18:$E$24,2,TRUE)*SUM('2011 population'!D27:H27)</f>
        <v>1162380.1271889999</v>
      </c>
      <c r="D27" s="2">
        <f>IF(age_sex_only,('2011 population'!D27/SUM('2011 population'!$D27:$H27)),('2011 outpatient appointments'!D27/SUM('2011 outpatient appointments'!$D27:$H27)))*'2011 GP visits'!$C27</f>
        <v>386280.7012971823</v>
      </c>
      <c r="E27" s="2">
        <f>IF(age_sex_only,('2011 population'!E27/SUM('2011 population'!$D27:$H27)),('2011 outpatient appointments'!E27/SUM('2011 outpatient appointments'!$D27:$H27)))*'2011 GP visits'!$C27</f>
        <v>279806.87028773059</v>
      </c>
      <c r="F27" s="2">
        <f>IF(age_sex_only,('2011 population'!F27/SUM('2011 population'!$D27:$H27)),('2011 outpatient appointments'!F27/SUM('2011 outpatient appointments'!$D27:$H27)))*'2011 GP visits'!$C27</f>
        <v>208781.50412581649</v>
      </c>
      <c r="G27" s="2">
        <f>IF(age_sex_only,('2011 population'!G27/SUM('2011 population'!$D27:$H27)),('2011 outpatient appointments'!G27/SUM('2011 outpatient appointments'!$D27:$H27)))*'2011 GP visits'!$C27</f>
        <v>158548.79785324435</v>
      </c>
      <c r="H27" s="2">
        <f>IF(age_sex_only,('2011 population'!H27/SUM('2011 population'!$D27:$H27)),('2011 outpatient appointments'!H27/SUM('2011 outpatient appointments'!$D27:$H27)))*'2011 GP visits'!$C27</f>
        <v>128962.25362502613</v>
      </c>
      <c r="I27" s="56">
        <f>VLOOKUP(B27,'Primary care summary'!$C$18:$E$24,3,TRUE)*SUM('2011 population'!J27:N27)</f>
        <v>617219.04076800006</v>
      </c>
      <c r="J27" s="2">
        <f>IF(age_sex_only,('2011 population'!J27/SUM('2011 population'!$J27:$N27)),('2011 outpatient appointments'!J27/SUM('2011 outpatient appointments'!$J27:$N27)))*'2011 GP visits'!$I27</f>
        <v>160273.44493225627</v>
      </c>
      <c r="K27" s="2">
        <f>IF(age_sex_only,('2011 population'!K27/SUM('2011 population'!$J27:$N27)),('2011 outpatient appointments'!K27/SUM('2011 outpatient appointments'!$J27:$N27)))*'2011 GP visits'!$I27</f>
        <v>136653.34269223196</v>
      </c>
      <c r="L27" s="2">
        <f>IF(age_sex_only,('2011 population'!L27/SUM('2011 population'!$J27:$N27)),('2011 outpatient appointments'!L27/SUM('2011 outpatient appointments'!$J27:$N27)))*'2011 GP visits'!$I27</f>
        <v>122658.50850603389</v>
      </c>
      <c r="M27" s="2">
        <f>IF(age_sex_only,('2011 population'!M27/SUM('2011 population'!$J27:$N27)),('2011 outpatient appointments'!M27/SUM('2011 outpatient appointments'!$J27:$N27)))*'2011 GP visits'!$I27</f>
        <v>102442.89922578886</v>
      </c>
      <c r="N27" s="2">
        <f>IF(age_sex_only,('2011 population'!N27/SUM('2011 population'!$J27:$N27)),('2011 outpatient appointments'!N27/SUM('2011 outpatient appointments'!$J27:$N27)))*'2011 GP visits'!$I27</f>
        <v>95190.845411689108</v>
      </c>
    </row>
    <row r="28" spans="2:14" x14ac:dyDescent="0.25">
      <c r="B28">
        <v>24</v>
      </c>
      <c r="C28" s="56">
        <f>VLOOKUP(B28,'Primary care summary'!$C$18:$E$24,2,TRUE)*SUM('2011 population'!D28:H28)</f>
        <v>1153618.9580089999</v>
      </c>
      <c r="D28" s="2">
        <f>IF(age_sex_only,('2011 population'!D28/SUM('2011 population'!$D28:$H28)),('2011 outpatient appointments'!D28/SUM('2011 outpatient appointments'!$D28:$H28)))*'2011 GP visits'!$C28</f>
        <v>393008.00987883832</v>
      </c>
      <c r="E28" s="2">
        <f>IF(age_sex_only,('2011 population'!E28/SUM('2011 population'!$D28:$H28)),('2011 outpatient appointments'!E28/SUM('2011 outpatient appointments'!$D28:$H28)))*'2011 GP visits'!$C28</f>
        <v>278719.09030515532</v>
      </c>
      <c r="F28" s="2">
        <f>IF(age_sex_only,('2011 population'!F28/SUM('2011 population'!$D28:$H28)),('2011 outpatient appointments'!F28/SUM('2011 outpatient appointments'!$D28:$H28)))*'2011 GP visits'!$C28</f>
        <v>203225.91237141253</v>
      </c>
      <c r="G28" s="2">
        <f>IF(age_sex_only,('2011 population'!G28/SUM('2011 population'!$D28:$H28)),('2011 outpatient appointments'!G28/SUM('2011 outpatient appointments'!$D28:$H28)))*'2011 GP visits'!$C28</f>
        <v>155261.76754655881</v>
      </c>
      <c r="H28" s="2">
        <f>IF(age_sex_only,('2011 population'!H28/SUM('2011 population'!$D28:$H28)),('2011 outpatient appointments'!H28/SUM('2011 outpatient appointments'!$D28:$H28)))*'2011 GP visits'!$C28</f>
        <v>123404.17790703496</v>
      </c>
      <c r="I28" s="56">
        <f>VLOOKUP(B28,'Primary care summary'!$C$18:$E$24,3,TRUE)*SUM('2011 population'!J28:N28)</f>
        <v>618705.05333999998</v>
      </c>
      <c r="J28" s="2">
        <f>IF(age_sex_only,('2011 population'!J28/SUM('2011 population'!$J28:$N28)),('2011 outpatient appointments'!J28/SUM('2011 outpatient appointments'!$J28:$N28)))*'2011 GP visits'!$I28</f>
        <v>167119.39915909004</v>
      </c>
      <c r="K28" s="2">
        <f>IF(age_sex_only,('2011 population'!K28/SUM('2011 population'!$J28:$N28)),('2011 outpatient appointments'!K28/SUM('2011 outpatient appointments'!$J28:$N28)))*'2011 GP visits'!$I28</f>
        <v>142538.91576963622</v>
      </c>
      <c r="L28" s="2">
        <f>IF(age_sex_only,('2011 population'!L28/SUM('2011 population'!$J28:$N28)),('2011 outpatient appointments'!L28/SUM('2011 outpatient appointments'!$J28:$N28)))*'2011 GP visits'!$I28</f>
        <v>120157.66153694189</v>
      </c>
      <c r="M28" s="2">
        <f>IF(age_sex_only,('2011 population'!M28/SUM('2011 population'!$J28:$N28)),('2011 outpatient appointments'!M28/SUM('2011 outpatient appointments'!$J28:$N28)))*'2011 GP visits'!$I28</f>
        <v>98921.27854491875</v>
      </c>
      <c r="N28" s="2">
        <f>IF(age_sex_only,('2011 population'!N28/SUM('2011 population'!$J28:$N28)),('2011 outpatient appointments'!N28/SUM('2011 outpatient appointments'!$J28:$N28)))*'2011 GP visits'!$I28</f>
        <v>89967.798329413068</v>
      </c>
    </row>
    <row r="29" spans="2:14" x14ac:dyDescent="0.25">
      <c r="B29">
        <v>25</v>
      </c>
      <c r="C29" s="56">
        <f>VLOOKUP(B29,'Primary care summary'!$C$18:$E$24,2,TRUE)*SUM('2011 population'!D29:H29)</f>
        <v>1170255.58693</v>
      </c>
      <c r="D29" s="2">
        <f>IF(age_sex_only,('2011 population'!D29/SUM('2011 population'!$D29:$H29)),('2011 outpatient appointments'!D29/SUM('2011 outpatient appointments'!$D29:$H29)))*'2011 GP visits'!$C29</f>
        <v>392543.25803018705</v>
      </c>
      <c r="E29" s="2">
        <f>IF(age_sex_only,('2011 population'!E29/SUM('2011 population'!$D29:$H29)),('2011 outpatient appointments'!E29/SUM('2011 outpatient appointments'!$D29:$H29)))*'2011 GP visits'!$C29</f>
        <v>284942.19835228927</v>
      </c>
      <c r="F29" s="2">
        <f>IF(age_sex_only,('2011 population'!F29/SUM('2011 population'!$D29:$H29)),('2011 outpatient appointments'!F29/SUM('2011 outpatient appointments'!$D29:$H29)))*'2011 GP visits'!$C29</f>
        <v>206560.46668515453</v>
      </c>
      <c r="G29" s="2">
        <f>IF(age_sex_only,('2011 population'!G29/SUM('2011 population'!$D29:$H29)),('2011 outpatient appointments'!G29/SUM('2011 outpatient appointments'!$D29:$H29)))*'2011 GP visits'!$C29</f>
        <v>161566.30801678868</v>
      </c>
      <c r="H29" s="2">
        <f>IF(age_sex_only,('2011 population'!H29/SUM('2011 population'!$D29:$H29)),('2011 outpatient appointments'!H29/SUM('2011 outpatient appointments'!$D29:$H29)))*'2011 GP visits'!$C29</f>
        <v>124643.35584558055</v>
      </c>
      <c r="I29" s="56">
        <f>VLOOKUP(B29,'Primary care summary'!$C$18:$E$24,3,TRUE)*SUM('2011 population'!J29:N29)</f>
        <v>612189.70322400006</v>
      </c>
      <c r="J29" s="2">
        <f>IF(age_sex_only,('2011 population'!J29/SUM('2011 population'!$J29:$N29)),('2011 outpatient appointments'!J29/SUM('2011 outpatient appointments'!$J29:$N29)))*'2011 GP visits'!$I29</f>
        <v>173142.23290213416</v>
      </c>
      <c r="K29" s="2">
        <f>IF(age_sex_only,('2011 population'!K29/SUM('2011 population'!$J29:$N29)),('2011 outpatient appointments'!K29/SUM('2011 outpatient appointments'!$J29:$N29)))*'2011 GP visits'!$I29</f>
        <v>140970.148739161</v>
      </c>
      <c r="L29" s="2">
        <f>IF(age_sex_only,('2011 population'!L29/SUM('2011 population'!$J29:$N29)),('2011 outpatient appointments'!L29/SUM('2011 outpatient appointments'!$J29:$N29)))*'2011 GP visits'!$I29</f>
        <v>118336.55828855741</v>
      </c>
      <c r="M29" s="2">
        <f>IF(age_sex_only,('2011 population'!M29/SUM('2011 population'!$J29:$N29)),('2011 outpatient appointments'!M29/SUM('2011 outpatient appointments'!$J29:$N29)))*'2011 GP visits'!$I29</f>
        <v>94644.483934010568</v>
      </c>
      <c r="N29" s="2">
        <f>IF(age_sex_only,('2011 population'!N29/SUM('2011 population'!$J29:$N29)),('2011 outpatient appointments'!N29/SUM('2011 outpatient appointments'!$J29:$N29)))*'2011 GP visits'!$I29</f>
        <v>85096.279360136934</v>
      </c>
    </row>
    <row r="30" spans="2:14" x14ac:dyDescent="0.25">
      <c r="B30">
        <v>26</v>
      </c>
      <c r="C30" s="56">
        <f>VLOOKUP(B30,'Primary care summary'!$C$18:$E$24,2,TRUE)*SUM('2011 population'!D30:H30)</f>
        <v>1176698.563535</v>
      </c>
      <c r="D30" s="2">
        <f>IF(age_sex_only,('2011 population'!D30/SUM('2011 population'!$D30:$H30)),('2011 outpatient appointments'!D30/SUM('2011 outpatient appointments'!$D30:$H30)))*'2011 GP visits'!$C30</f>
        <v>382968.70962662395</v>
      </c>
      <c r="E30" s="2">
        <f>IF(age_sex_only,('2011 population'!E30/SUM('2011 population'!$D30:$H30)),('2011 outpatient appointments'!E30/SUM('2011 outpatient appointments'!$D30:$H30)))*'2011 GP visits'!$C30</f>
        <v>291319.55866446049</v>
      </c>
      <c r="F30" s="2">
        <f>IF(age_sex_only,('2011 population'!F30/SUM('2011 population'!$D30:$H30)),('2011 outpatient appointments'!F30/SUM('2011 outpatient appointments'!$D30:$H30)))*'2011 GP visits'!$C30</f>
        <v>215134.39094304704</v>
      </c>
      <c r="G30" s="2">
        <f>IF(age_sex_only,('2011 population'!G30/SUM('2011 population'!$D30:$H30)),('2011 outpatient appointments'!G30/SUM('2011 outpatient appointments'!$D30:$H30)))*'2011 GP visits'!$C30</f>
        <v>159950.97330699861</v>
      </c>
      <c r="H30" s="2">
        <f>IF(age_sex_only,('2011 population'!H30/SUM('2011 population'!$D30:$H30)),('2011 outpatient appointments'!H30/SUM('2011 outpatient appointments'!$D30:$H30)))*'2011 GP visits'!$C30</f>
        <v>127324.93099386993</v>
      </c>
      <c r="I30" s="56">
        <f>VLOOKUP(B30,'Primary care summary'!$C$18:$E$24,3,TRUE)*SUM('2011 population'!J30:N30)</f>
        <v>617586.19190400001</v>
      </c>
      <c r="J30" s="2">
        <f>IF(age_sex_only,('2011 population'!J30/SUM('2011 population'!$J30:$N30)),('2011 outpatient appointments'!J30/SUM('2011 outpatient appointments'!$J30:$N30)))*'2011 GP visits'!$I30</f>
        <v>176952.27599380544</v>
      </c>
      <c r="K30" s="2">
        <f>IF(age_sex_only,('2011 population'!K30/SUM('2011 population'!$J30:$N30)),('2011 outpatient appointments'!K30/SUM('2011 outpatient appointments'!$J30:$N30)))*'2011 GP visits'!$I30</f>
        <v>145034.81866045509</v>
      </c>
      <c r="L30" s="2">
        <f>IF(age_sex_only,('2011 population'!L30/SUM('2011 population'!$J30:$N30)),('2011 outpatient appointments'!L30/SUM('2011 outpatient appointments'!$J30:$N30)))*'2011 GP visits'!$I30</f>
        <v>117743.56462106046</v>
      </c>
      <c r="M30" s="2">
        <f>IF(age_sex_only,('2011 population'!M30/SUM('2011 population'!$J30:$N30)),('2011 outpatient appointments'!M30/SUM('2011 outpatient appointments'!$J30:$N30)))*'2011 GP visits'!$I30</f>
        <v>95166.927884855177</v>
      </c>
      <c r="N30" s="2">
        <f>IF(age_sex_only,('2011 population'!N30/SUM('2011 population'!$J30:$N30)),('2011 outpatient appointments'!N30/SUM('2011 outpatient appointments'!$J30:$N30)))*'2011 GP visits'!$I30</f>
        <v>82688.604743823831</v>
      </c>
    </row>
    <row r="31" spans="2:14" x14ac:dyDescent="0.25">
      <c r="B31">
        <v>27</v>
      </c>
      <c r="C31" s="56">
        <f>VLOOKUP(B31,'Primary care summary'!$C$18:$E$24,2,TRUE)*SUM('2011 population'!D31:H31)</f>
        <v>1141967.2425009999</v>
      </c>
      <c r="D31" s="2">
        <f>IF(age_sex_only,('2011 population'!D31/SUM('2011 population'!$D31:$H31)),('2011 outpatient appointments'!D31/SUM('2011 outpatient appointments'!$D31:$H31)))*'2011 GP visits'!$C31</f>
        <v>365073.75085928355</v>
      </c>
      <c r="E31" s="2">
        <f>IF(age_sex_only,('2011 population'!E31/SUM('2011 population'!$D31:$H31)),('2011 outpatient appointments'!E31/SUM('2011 outpatient appointments'!$D31:$H31)))*'2011 GP visits'!$C31</f>
        <v>283679.22639067954</v>
      </c>
      <c r="F31" s="2">
        <f>IF(age_sex_only,('2011 population'!F31/SUM('2011 population'!$D31:$H31)),('2011 outpatient appointments'!F31/SUM('2011 outpatient appointments'!$D31:$H31)))*'2011 GP visits'!$C31</f>
        <v>210207.03600800352</v>
      </c>
      <c r="G31" s="2">
        <f>IF(age_sex_only,('2011 population'!G31/SUM('2011 population'!$D31:$H31)),('2011 outpatient appointments'!G31/SUM('2011 outpatient appointments'!$D31:$H31)))*'2011 GP visits'!$C31</f>
        <v>158264.36859106092</v>
      </c>
      <c r="H31" s="2">
        <f>IF(age_sex_only,('2011 population'!H31/SUM('2011 population'!$D31:$H31)),('2011 outpatient appointments'!H31/SUM('2011 outpatient appointments'!$D31:$H31)))*'2011 GP visits'!$C31</f>
        <v>124742.86065197235</v>
      </c>
      <c r="I31" s="56">
        <f>VLOOKUP(B31,'Primary care summary'!$C$18:$E$24,3,TRUE)*SUM('2011 population'!J31:N31)</f>
        <v>604913.14752</v>
      </c>
      <c r="J31" s="2">
        <f>IF(age_sex_only,('2011 population'!J31/SUM('2011 population'!$J31:$N31)),('2011 outpatient appointments'!J31/SUM('2011 outpatient appointments'!$J31:$N31)))*'2011 GP visits'!$I31</f>
        <v>176671.97353062383</v>
      </c>
      <c r="K31" s="2">
        <f>IF(age_sex_only,('2011 population'!K31/SUM('2011 population'!$J31:$N31)),('2011 outpatient appointments'!K31/SUM('2011 outpatient appointments'!$J31:$N31)))*'2011 GP visits'!$I31</f>
        <v>144365.06702431306</v>
      </c>
      <c r="L31" s="2">
        <f>IF(age_sex_only,('2011 population'!L31/SUM('2011 population'!$J31:$N31)),('2011 outpatient appointments'!L31/SUM('2011 outpatient appointments'!$J31:$N31)))*'2011 GP visits'!$I31</f>
        <v>115797.99888247841</v>
      </c>
      <c r="M31" s="2">
        <f>IF(age_sex_only,('2011 population'!M31/SUM('2011 population'!$J31:$N31)),('2011 outpatient appointments'!M31/SUM('2011 outpatient appointments'!$J31:$N31)))*'2011 GP visits'!$I31</f>
        <v>89925.075594173555</v>
      </c>
      <c r="N31" s="2">
        <f>IF(age_sex_only,('2011 population'!N31/SUM('2011 population'!$J31:$N31)),('2011 outpatient appointments'!N31/SUM('2011 outpatient appointments'!$J31:$N31)))*'2011 GP visits'!$I31</f>
        <v>78153.032488411132</v>
      </c>
    </row>
    <row r="32" spans="2:14" x14ac:dyDescent="0.25">
      <c r="B32">
        <v>28</v>
      </c>
      <c r="C32" s="56">
        <f>VLOOKUP(B32,'Primary care summary'!$C$18:$E$24,2,TRUE)*SUM('2011 population'!D32:H32)</f>
        <v>1105483.6876310001</v>
      </c>
      <c r="D32" s="2">
        <f>IF(age_sex_only,('2011 population'!D32/SUM('2011 population'!$D32:$H32)),('2011 outpatient appointments'!D32/SUM('2011 outpatient appointments'!$D32:$H32)))*'2011 GP visits'!$C32</f>
        <v>338664.65075724368</v>
      </c>
      <c r="E32" s="2">
        <f>IF(age_sex_only,('2011 population'!E32/SUM('2011 population'!$D32:$H32)),('2011 outpatient appointments'!E32/SUM('2011 outpatient appointments'!$D32:$H32)))*'2011 GP visits'!$C32</f>
        <v>272357.31290163449</v>
      </c>
      <c r="F32" s="2">
        <f>IF(age_sex_only,('2011 population'!F32/SUM('2011 population'!$D32:$H32)),('2011 outpatient appointments'!F32/SUM('2011 outpatient appointments'!$D32:$H32)))*'2011 GP visits'!$C32</f>
        <v>205268.13512051059</v>
      </c>
      <c r="G32" s="2">
        <f>IF(age_sex_only,('2011 population'!G32/SUM('2011 population'!$D32:$H32)),('2011 outpatient appointments'!G32/SUM('2011 outpatient appointments'!$D32:$H32)))*'2011 GP visits'!$C32</f>
        <v>160312.33940341708</v>
      </c>
      <c r="H32" s="2">
        <f>IF(age_sex_only,('2011 population'!H32/SUM('2011 population'!$D32:$H32)),('2011 outpatient appointments'!H32/SUM('2011 outpatient appointments'!$D32:$H32)))*'2011 GP visits'!$C32</f>
        <v>128881.24944819426</v>
      </c>
      <c r="I32" s="56">
        <f>VLOOKUP(B32,'Primary care summary'!$C$18:$E$24,3,TRUE)*SUM('2011 population'!J32:N32)</f>
        <v>589804.56176399998</v>
      </c>
      <c r="J32" s="2">
        <f>IF(age_sex_only,('2011 population'!J32/SUM('2011 population'!$J32:$N32)),('2011 outpatient appointments'!J32/SUM('2011 outpatient appointments'!$J32:$N32)))*'2011 GP visits'!$I32</f>
        <v>171396.08472323552</v>
      </c>
      <c r="K32" s="2">
        <f>IF(age_sex_only,('2011 population'!K32/SUM('2011 population'!$J32:$N32)),('2011 outpatient appointments'!K32/SUM('2011 outpatient appointments'!$J32:$N32)))*'2011 GP visits'!$I32</f>
        <v>141788.26936447702</v>
      </c>
      <c r="L32" s="2">
        <f>IF(age_sex_only,('2011 population'!L32/SUM('2011 population'!$J32:$N32)),('2011 outpatient appointments'!L32/SUM('2011 outpatient appointments'!$J32:$N32)))*'2011 GP visits'!$I32</f>
        <v>113507.98132193038</v>
      </c>
      <c r="M32" s="2">
        <f>IF(age_sex_only,('2011 population'!M32/SUM('2011 population'!$J32:$N32)),('2011 outpatient appointments'!M32/SUM('2011 outpatient appointments'!$J32:$N32)))*'2011 GP visits'!$I32</f>
        <v>87840.987946562411</v>
      </c>
      <c r="N32" s="2">
        <f>IF(age_sex_only,('2011 population'!N32/SUM('2011 population'!$J32:$N32)),('2011 outpatient appointments'!N32/SUM('2011 outpatient appointments'!$J32:$N32)))*'2011 GP visits'!$I32</f>
        <v>75271.238407794706</v>
      </c>
    </row>
    <row r="33" spans="2:14" x14ac:dyDescent="0.25">
      <c r="B33">
        <v>29</v>
      </c>
      <c r="C33" s="56">
        <f>VLOOKUP(B33,'Primary care summary'!$C$18:$E$24,2,TRUE)*SUM('2011 population'!D33:H33)</f>
        <v>1109090.4755269999</v>
      </c>
      <c r="D33" s="2">
        <f>IF(age_sex_only,('2011 population'!D33/SUM('2011 population'!$D33:$H33)),('2011 outpatient appointments'!D33/SUM('2011 outpatient appointments'!$D33:$H33)))*'2011 GP visits'!$C33</f>
        <v>327663.39778831217</v>
      </c>
      <c r="E33" s="2">
        <f>IF(age_sex_only,('2011 population'!E33/SUM('2011 population'!$D33:$H33)),('2011 outpatient appointments'!E33/SUM('2011 outpatient appointments'!$D33:$H33)))*'2011 GP visits'!$C33</f>
        <v>268598.2323563791</v>
      </c>
      <c r="F33" s="2">
        <f>IF(age_sex_only,('2011 population'!F33/SUM('2011 population'!$D33:$H33)),('2011 outpatient appointments'!F33/SUM('2011 outpatient appointments'!$D33:$H33)))*'2011 GP visits'!$C33</f>
        <v>210906.36323201822</v>
      </c>
      <c r="G33" s="2">
        <f>IF(age_sex_only,('2011 population'!G33/SUM('2011 population'!$D33:$H33)),('2011 outpatient appointments'!G33/SUM('2011 outpatient appointments'!$D33:$H33)))*'2011 GP visits'!$C33</f>
        <v>165156.66805893977</v>
      </c>
      <c r="H33" s="2">
        <f>IF(age_sex_only,('2011 population'!H33/SUM('2011 population'!$D33:$H33)),('2011 outpatient appointments'!H33/SUM('2011 outpatient appointments'!$D33:$H33)))*'2011 GP visits'!$C33</f>
        <v>136765.81409135068</v>
      </c>
      <c r="I33" s="56">
        <f>VLOOKUP(B33,'Primary care summary'!$C$18:$E$24,3,TRUE)*SUM('2011 population'!J33:N33)</f>
        <v>568712.36202</v>
      </c>
      <c r="J33" s="2">
        <f>IF(age_sex_only,('2011 population'!J33/SUM('2011 population'!$J33:$N33)),('2011 outpatient appointments'!J33/SUM('2011 outpatient appointments'!$J33:$N33)))*'2011 GP visits'!$I33</f>
        <v>166420.01012998325</v>
      </c>
      <c r="K33" s="2">
        <f>IF(age_sex_only,('2011 population'!K33/SUM('2011 population'!$J33:$N33)),('2011 outpatient appointments'!K33/SUM('2011 outpatient appointments'!$J33:$N33)))*'2011 GP visits'!$I33</f>
        <v>139162.41343686424</v>
      </c>
      <c r="L33" s="2">
        <f>IF(age_sex_only,('2011 population'!L33/SUM('2011 population'!$J33:$N33)),('2011 outpatient appointments'!L33/SUM('2011 outpatient appointments'!$J33:$N33)))*'2011 GP visits'!$I33</f>
        <v>109420.10503974279</v>
      </c>
      <c r="M33" s="2">
        <f>IF(age_sex_only,('2011 population'!M33/SUM('2011 population'!$J33:$N33)),('2011 outpatient appointments'!M33/SUM('2011 outpatient appointments'!$J33:$N33)))*'2011 GP visits'!$I33</f>
        <v>83731.691422761432</v>
      </c>
      <c r="N33" s="2">
        <f>IF(age_sex_only,('2011 population'!N33/SUM('2011 population'!$J33:$N33)),('2011 outpatient appointments'!N33/SUM('2011 outpatient appointments'!$J33:$N33)))*'2011 GP visits'!$I33</f>
        <v>69978.141990648277</v>
      </c>
    </row>
    <row r="34" spans="2:14" x14ac:dyDescent="0.25">
      <c r="B34">
        <v>30</v>
      </c>
      <c r="C34" s="56">
        <f>VLOOKUP(B34,'Primary care summary'!$C$18:$E$24,2,TRUE)*SUM('2011 population'!D34:H34)</f>
        <v>1126663.9739989999</v>
      </c>
      <c r="D34" s="2">
        <f>IF(age_sex_only,('2011 population'!D34/SUM('2011 population'!$D34:$H34)),('2011 outpatient appointments'!D34/SUM('2011 outpatient appointments'!$D34:$H34)))*'2011 GP visits'!$C34</f>
        <v>317711.0841120581</v>
      </c>
      <c r="E34" s="2">
        <f>IF(age_sex_only,('2011 population'!E34/SUM('2011 population'!$D34:$H34)),('2011 outpatient appointments'!E34/SUM('2011 outpatient appointments'!$D34:$H34)))*'2011 GP visits'!$C34</f>
        <v>268186.49080217828</v>
      </c>
      <c r="F34" s="2">
        <f>IF(age_sex_only,('2011 population'!F34/SUM('2011 population'!$D34:$H34)),('2011 outpatient appointments'!F34/SUM('2011 outpatient appointments'!$D34:$H34)))*'2011 GP visits'!$C34</f>
        <v>219059.13234586141</v>
      </c>
      <c r="G34" s="2">
        <f>IF(age_sex_only,('2011 population'!G34/SUM('2011 population'!$D34:$H34)),('2011 outpatient appointments'!G34/SUM('2011 outpatient appointments'!$D34:$H34)))*'2011 GP visits'!$C34</f>
        <v>174979.30476215194</v>
      </c>
      <c r="H34" s="2">
        <f>IF(age_sex_only,('2011 population'!H34/SUM('2011 population'!$D34:$H34)),('2011 outpatient appointments'!H34/SUM('2011 outpatient appointments'!$D34:$H34)))*'2011 GP visits'!$C34</f>
        <v>146727.96197675014</v>
      </c>
      <c r="I34" s="56">
        <f>VLOOKUP(B34,'Primary care summary'!$C$18:$E$24,3,TRUE)*SUM('2011 population'!J34:N34)</f>
        <v>573958.50864000001</v>
      </c>
      <c r="J34" s="2">
        <f>IF(age_sex_only,('2011 population'!J34/SUM('2011 population'!$J34:$N34)),('2011 outpatient appointments'!J34/SUM('2011 outpatient appointments'!$J34:$N34)))*'2011 GP visits'!$I34</f>
        <v>170125.33425198443</v>
      </c>
      <c r="K34" s="2">
        <f>IF(age_sex_only,('2011 population'!K34/SUM('2011 population'!$J34:$N34)),('2011 outpatient appointments'!K34/SUM('2011 outpatient appointments'!$J34:$N34)))*'2011 GP visits'!$I34</f>
        <v>138134.43252816034</v>
      </c>
      <c r="L34" s="2">
        <f>IF(age_sex_only,('2011 population'!L34/SUM('2011 population'!$J34:$N34)),('2011 outpatient appointments'!L34/SUM('2011 outpatient appointments'!$J34:$N34)))*'2011 GP visits'!$I34</f>
        <v>110961.72140512727</v>
      </c>
      <c r="M34" s="2">
        <f>IF(age_sex_only,('2011 population'!M34/SUM('2011 population'!$J34:$N34)),('2011 outpatient appointments'!M34/SUM('2011 outpatient appointments'!$J34:$N34)))*'2011 GP visits'!$I34</f>
        <v>84466.79230031003</v>
      </c>
      <c r="N34" s="2">
        <f>IF(age_sex_only,('2011 population'!N34/SUM('2011 population'!$J34:$N34)),('2011 outpatient appointments'!N34/SUM('2011 outpatient appointments'!$J34:$N34)))*'2011 GP visits'!$I34</f>
        <v>70270.228154417928</v>
      </c>
    </row>
    <row r="35" spans="2:14" x14ac:dyDescent="0.25">
      <c r="B35">
        <v>31</v>
      </c>
      <c r="C35" s="56">
        <f>VLOOKUP(B35,'Primary care summary'!$C$18:$E$24,2,TRUE)*SUM('2011 population'!D35:H35)</f>
        <v>1118037.100113</v>
      </c>
      <c r="D35" s="2">
        <f>IF(age_sex_only,('2011 population'!D35/SUM('2011 population'!$D35:$H35)),('2011 outpatient appointments'!D35/SUM('2011 outpatient appointments'!$D35:$H35)))*'2011 GP visits'!$C35</f>
        <v>295300.12697237893</v>
      </c>
      <c r="E35" s="2">
        <f>IF(age_sex_only,('2011 population'!E35/SUM('2011 population'!$D35:$H35)),('2011 outpatient appointments'!E35/SUM('2011 outpatient appointments'!$D35:$H35)))*'2011 GP visits'!$C35</f>
        <v>263266.82459388429</v>
      </c>
      <c r="F35" s="2">
        <f>IF(age_sex_only,('2011 population'!F35/SUM('2011 population'!$D35:$H35)),('2011 outpatient appointments'!F35/SUM('2011 outpatient appointments'!$D35:$H35)))*'2011 GP visits'!$C35</f>
        <v>219639.13980727704</v>
      </c>
      <c r="G35" s="2">
        <f>IF(age_sex_only,('2011 population'!G35/SUM('2011 population'!$D35:$H35)),('2011 outpatient appointments'!G35/SUM('2011 outpatient appointments'!$D35:$H35)))*'2011 GP visits'!$C35</f>
        <v>180545.05100622232</v>
      </c>
      <c r="H35" s="2">
        <f>IF(age_sex_only,('2011 population'!H35/SUM('2011 population'!$D35:$H35)),('2011 outpatient appointments'!H35/SUM('2011 outpatient appointments'!$D35:$H35)))*'2011 GP visits'!$C35</f>
        <v>159285.95773323745</v>
      </c>
      <c r="I35" s="56">
        <f>VLOOKUP(B35,'Primary care summary'!$C$18:$E$24,3,TRUE)*SUM('2011 population'!J35:N35)</f>
        <v>563773.229712</v>
      </c>
      <c r="J35" s="2">
        <f>IF(age_sex_only,('2011 population'!J35/SUM('2011 population'!$J35:$N35)),('2011 outpatient appointments'!J35/SUM('2011 outpatient appointments'!$J35:$N35)))*'2011 GP visits'!$I35</f>
        <v>164683.11297077866</v>
      </c>
      <c r="K35" s="2">
        <f>IF(age_sex_only,('2011 population'!K35/SUM('2011 population'!$J35:$N35)),('2011 outpatient appointments'!K35/SUM('2011 outpatient appointments'!$J35:$N35)))*'2011 GP visits'!$I35</f>
        <v>135631.80932565933</v>
      </c>
      <c r="L35" s="2">
        <f>IF(age_sex_only,('2011 population'!L35/SUM('2011 population'!$J35:$N35)),('2011 outpatient appointments'!L35/SUM('2011 outpatient appointments'!$J35:$N35)))*'2011 GP visits'!$I35</f>
        <v>111836.75505799981</v>
      </c>
      <c r="M35" s="2">
        <f>IF(age_sex_only,('2011 population'!M35/SUM('2011 population'!$J35:$N35)),('2011 outpatient appointments'!M35/SUM('2011 outpatient appointments'!$J35:$N35)))*'2011 GP visits'!$I35</f>
        <v>82629.230880458708</v>
      </c>
      <c r="N35" s="2">
        <f>IF(age_sex_only,('2011 population'!N35/SUM('2011 population'!$J35:$N35)),('2011 outpatient appointments'!N35/SUM('2011 outpatient appointments'!$J35:$N35)))*'2011 GP visits'!$I35</f>
        <v>68992.321477103469</v>
      </c>
    </row>
    <row r="36" spans="2:14" x14ac:dyDescent="0.25">
      <c r="B36">
        <v>32</v>
      </c>
      <c r="C36" s="56">
        <f>VLOOKUP(B36,'Primary care summary'!$C$18:$E$24,2,TRUE)*SUM('2011 population'!D36:H36)</f>
        <v>1071769.1738229999</v>
      </c>
      <c r="D36" s="2">
        <f>IF(age_sex_only,('2011 population'!D36/SUM('2011 population'!$D36:$H36)),('2011 outpatient appointments'!D36/SUM('2011 outpatient appointments'!$D36:$H36)))*'2011 GP visits'!$C36</f>
        <v>276483.31377652183</v>
      </c>
      <c r="E36" s="2">
        <f>IF(age_sex_only,('2011 population'!E36/SUM('2011 population'!$D36:$H36)),('2011 outpatient appointments'!E36/SUM('2011 outpatient appointments'!$D36:$H36)))*'2011 GP visits'!$C36</f>
        <v>245002.28822723366</v>
      </c>
      <c r="F36" s="2">
        <f>IF(age_sex_only,('2011 population'!F36/SUM('2011 population'!$D36:$H36)),('2011 outpatient appointments'!F36/SUM('2011 outpatient appointments'!$D36:$H36)))*'2011 GP visits'!$C36</f>
        <v>210282.67370450788</v>
      </c>
      <c r="G36" s="2">
        <f>IF(age_sex_only,('2011 population'!G36/SUM('2011 population'!$D36:$H36)),('2011 outpatient appointments'!G36/SUM('2011 outpatient appointments'!$D36:$H36)))*'2011 GP visits'!$C36</f>
        <v>178425.63220699286</v>
      </c>
      <c r="H36" s="2">
        <f>IF(age_sex_only,('2011 population'!H36/SUM('2011 population'!$D36:$H36)),('2011 outpatient appointments'!H36/SUM('2011 outpatient appointments'!$D36:$H36)))*'2011 GP visits'!$C36</f>
        <v>161575.26590774371</v>
      </c>
      <c r="I36" s="56">
        <f>VLOOKUP(B36,'Primary care summary'!$C$18:$E$24,3,TRUE)*SUM('2011 population'!J36:N36)</f>
        <v>540346.77166800003</v>
      </c>
      <c r="J36" s="2">
        <f>IF(age_sex_only,('2011 population'!J36/SUM('2011 population'!$J36:$N36)),('2011 outpatient appointments'!J36/SUM('2011 outpatient appointments'!$J36:$N36)))*'2011 GP visits'!$I36</f>
        <v>156801.02371088002</v>
      </c>
      <c r="K36" s="2">
        <f>IF(age_sex_only,('2011 population'!K36/SUM('2011 population'!$J36:$N36)),('2011 outpatient appointments'!K36/SUM('2011 outpatient appointments'!$J36:$N36)))*'2011 GP visits'!$I36</f>
        <v>130667.8185335348</v>
      </c>
      <c r="L36" s="2">
        <f>IF(age_sex_only,('2011 population'!L36/SUM('2011 population'!$J36:$N36)),('2011 outpatient appointments'!L36/SUM('2011 outpatient appointments'!$J36:$N36)))*'2011 GP visits'!$I36</f>
        <v>105502.64263289189</v>
      </c>
      <c r="M36" s="2">
        <f>IF(age_sex_only,('2011 population'!M36/SUM('2011 population'!$J36:$N36)),('2011 outpatient appointments'!M36/SUM('2011 outpatient appointments'!$J36:$N36)))*'2011 GP visits'!$I36</f>
        <v>80167.165285421739</v>
      </c>
      <c r="N36" s="2">
        <f>IF(age_sex_only,('2011 population'!N36/SUM('2011 population'!$J36:$N36)),('2011 outpatient appointments'!N36/SUM('2011 outpatient appointments'!$J36:$N36)))*'2011 GP visits'!$I36</f>
        <v>67208.1215052716</v>
      </c>
    </row>
    <row r="37" spans="2:14" x14ac:dyDescent="0.25">
      <c r="B37">
        <v>33</v>
      </c>
      <c r="C37" s="56">
        <f>VLOOKUP(B37,'Primary care summary'!$C$18:$E$24,2,TRUE)*SUM('2011 population'!D37:H37)</f>
        <v>1026079.9963</v>
      </c>
      <c r="D37" s="2">
        <f>IF(age_sex_only,('2011 population'!D37/SUM('2011 population'!$D37:$H37)),('2011 outpatient appointments'!D37/SUM('2011 outpatient appointments'!$D37:$H37)))*'2011 GP visits'!$C37</f>
        <v>254761.87452807673</v>
      </c>
      <c r="E37" s="2">
        <f>IF(age_sex_only,('2011 population'!E37/SUM('2011 population'!$D37:$H37)),('2011 outpatient appointments'!E37/SUM('2011 outpatient appointments'!$D37:$H37)))*'2011 GP visits'!$C37</f>
        <v>234407.61224643124</v>
      </c>
      <c r="F37" s="2">
        <f>IF(age_sex_only,('2011 population'!F37/SUM('2011 population'!$D37:$H37)),('2011 outpatient appointments'!F37/SUM('2011 outpatient appointments'!$D37:$H37)))*'2011 GP visits'!$C37</f>
        <v>200020.24144305839</v>
      </c>
      <c r="G37" s="2">
        <f>IF(age_sex_only,('2011 population'!G37/SUM('2011 population'!$D37:$H37)),('2011 outpatient appointments'!G37/SUM('2011 outpatient appointments'!$D37:$H37)))*'2011 GP visits'!$C37</f>
        <v>175629.71276174462</v>
      </c>
      <c r="H37" s="2">
        <f>IF(age_sex_only,('2011 population'!H37/SUM('2011 population'!$D37:$H37)),('2011 outpatient appointments'!H37/SUM('2011 outpatient appointments'!$D37:$H37)))*'2011 GP visits'!$C37</f>
        <v>161260.55532068902</v>
      </c>
      <c r="I37" s="56">
        <f>VLOOKUP(B37,'Primary care summary'!$C$18:$E$24,3,TRUE)*SUM('2011 population'!J37:N37)</f>
        <v>515021.256024</v>
      </c>
      <c r="J37" s="2">
        <f>IF(age_sex_only,('2011 population'!J37/SUM('2011 population'!$J37:$N37)),('2011 outpatient appointments'!J37/SUM('2011 outpatient appointments'!$J37:$N37)))*'2011 GP visits'!$I37</f>
        <v>146417.86406762962</v>
      </c>
      <c r="K37" s="2">
        <f>IF(age_sex_only,('2011 population'!K37/SUM('2011 population'!$J37:$N37)),('2011 outpatient appointments'!K37/SUM('2011 outpatient appointments'!$J37:$N37)))*'2011 GP visits'!$I37</f>
        <v>124936.33728270503</v>
      </c>
      <c r="L37" s="2">
        <f>IF(age_sex_only,('2011 population'!L37/SUM('2011 population'!$J37:$N37)),('2011 outpatient appointments'!L37/SUM('2011 outpatient appointments'!$J37:$N37)))*'2011 GP visits'!$I37</f>
        <v>101469.70743997305</v>
      </c>
      <c r="M37" s="2">
        <f>IF(age_sex_only,('2011 population'!M37/SUM('2011 population'!$J37:$N37)),('2011 outpatient appointments'!M37/SUM('2011 outpatient appointments'!$J37:$N37)))*'2011 GP visits'!$I37</f>
        <v>77757.981685550316</v>
      </c>
      <c r="N37" s="2">
        <f>IF(age_sex_only,('2011 population'!N37/SUM('2011 population'!$J37:$N37)),('2011 outpatient appointments'!N37/SUM('2011 outpatient appointments'!$J37:$N37)))*'2011 GP visits'!$I37</f>
        <v>64439.365548141992</v>
      </c>
    </row>
    <row r="38" spans="2:14" x14ac:dyDescent="0.25">
      <c r="B38">
        <v>34</v>
      </c>
      <c r="C38" s="56">
        <f>VLOOKUP(B38,'Primary care summary'!$C$18:$E$24,2,TRUE)*SUM('2011 population'!D38:H38)</f>
        <v>1006450.500827</v>
      </c>
      <c r="D38" s="2">
        <f>IF(age_sex_only,('2011 population'!D38/SUM('2011 population'!$D38:$H38)),('2011 outpatient appointments'!D38/SUM('2011 outpatient appointments'!$D38:$H38)))*'2011 GP visits'!$C38</f>
        <v>242870.9790733798</v>
      </c>
      <c r="E38" s="2">
        <f>IF(age_sex_only,('2011 population'!E38/SUM('2011 population'!$D38:$H38)),('2011 outpatient appointments'!E38/SUM('2011 outpatient appointments'!$D38:$H38)))*'2011 GP visits'!$C38</f>
        <v>227838.84659361796</v>
      </c>
      <c r="F38" s="2">
        <f>IF(age_sex_only,('2011 population'!F38/SUM('2011 population'!$D38:$H38)),('2011 outpatient appointments'!F38/SUM('2011 outpatient appointments'!$D38:$H38)))*'2011 GP visits'!$C38</f>
        <v>196942.13681389461</v>
      </c>
      <c r="G38" s="2">
        <f>IF(age_sex_only,('2011 population'!G38/SUM('2011 population'!$D38:$H38)),('2011 outpatient appointments'!G38/SUM('2011 outpatient appointments'!$D38:$H38)))*'2011 GP visits'!$C38</f>
        <v>172156.09229244947</v>
      </c>
      <c r="H38" s="2">
        <f>IF(age_sex_only,('2011 population'!H38/SUM('2011 population'!$D38:$H38)),('2011 outpatient appointments'!H38/SUM('2011 outpatient appointments'!$D38:$H38)))*'2011 GP visits'!$C38</f>
        <v>166642.4460536582</v>
      </c>
      <c r="I38" s="56">
        <f>VLOOKUP(B38,'Primary care summary'!$C$18:$E$24,3,TRUE)*SUM('2011 population'!J38:N38)</f>
        <v>507379.13173200004</v>
      </c>
      <c r="J38" s="2">
        <f>IF(age_sex_only,('2011 population'!J38/SUM('2011 population'!$J38:$N38)),('2011 outpatient appointments'!J38/SUM('2011 outpatient appointments'!$J38:$N38)))*'2011 GP visits'!$I38</f>
        <v>142755.48971453676</v>
      </c>
      <c r="K38" s="2">
        <f>IF(age_sex_only,('2011 population'!K38/SUM('2011 population'!$J38:$N38)),('2011 outpatient appointments'!K38/SUM('2011 outpatient appointments'!$J38:$N38)))*'2011 GP visits'!$I38</f>
        <v>123711.65742388391</v>
      </c>
      <c r="L38" s="2">
        <f>IF(age_sex_only,('2011 population'!L38/SUM('2011 population'!$J38:$N38)),('2011 outpatient appointments'!L38/SUM('2011 outpatient appointments'!$J38:$N38)))*'2011 GP visits'!$I38</f>
        <v>100238.31185753453</v>
      </c>
      <c r="M38" s="2">
        <f>IF(age_sex_only,('2011 population'!M38/SUM('2011 population'!$J38:$N38)),('2011 outpatient appointments'!M38/SUM('2011 outpatient appointments'!$J38:$N38)))*'2011 GP visits'!$I38</f>
        <v>76439.399778475708</v>
      </c>
      <c r="N38" s="2">
        <f>IF(age_sex_only,('2011 population'!N38/SUM('2011 population'!$J38:$N38)),('2011 outpatient appointments'!N38/SUM('2011 outpatient appointments'!$J38:$N38)))*'2011 GP visits'!$I38</f>
        <v>64234.272957569134</v>
      </c>
    </row>
    <row r="39" spans="2:14" x14ac:dyDescent="0.25">
      <c r="B39">
        <v>35</v>
      </c>
      <c r="C39" s="56">
        <f>VLOOKUP(B39,'Primary care summary'!$C$18:$E$24,2,TRUE)*SUM('2011 population'!D39:H39)</f>
        <v>1025104.756665</v>
      </c>
      <c r="D39" s="2">
        <f>IF(age_sex_only,('2011 population'!D39/SUM('2011 population'!$D39:$H39)),('2011 outpatient appointments'!D39/SUM('2011 outpatient appointments'!$D39:$H39)))*'2011 GP visits'!$C39</f>
        <v>244633.36090365451</v>
      </c>
      <c r="E39" s="2">
        <f>IF(age_sex_only,('2011 population'!E39/SUM('2011 population'!$D39:$H39)),('2011 outpatient appointments'!E39/SUM('2011 outpatient appointments'!$D39:$H39)))*'2011 GP visits'!$C39</f>
        <v>230899.4764365147</v>
      </c>
      <c r="F39" s="2">
        <f>IF(age_sex_only,('2011 population'!F39/SUM('2011 population'!$D39:$H39)),('2011 outpatient appointments'!F39/SUM('2011 outpatient appointments'!$D39:$H39)))*'2011 GP visits'!$C39</f>
        <v>197537.14237967561</v>
      </c>
      <c r="G39" s="2">
        <f>IF(age_sex_only,('2011 population'!G39/SUM('2011 population'!$D39:$H39)),('2011 outpatient appointments'!G39/SUM('2011 outpatient appointments'!$D39:$H39)))*'2011 GP visits'!$C39</f>
        <v>180641.49047758008</v>
      </c>
      <c r="H39" s="2">
        <f>IF(age_sex_only,('2011 population'!H39/SUM('2011 population'!$D39:$H39)),('2011 outpatient appointments'!H39/SUM('2011 outpatient appointments'!$D39:$H39)))*'2011 GP visits'!$C39</f>
        <v>171393.28646757515</v>
      </c>
      <c r="I39" s="56">
        <f>VLOOKUP(B39,'Primary care summary'!$C$18:$E$24,3,TRUE)*SUM('2011 population'!J39:N39)</f>
        <v>518290.800192</v>
      </c>
      <c r="J39" s="2">
        <f>IF(age_sex_only,('2011 population'!J39/SUM('2011 population'!$J39:$N39)),('2011 outpatient appointments'!J39/SUM('2011 outpatient appointments'!$J39:$N39)))*'2011 GP visits'!$I39</f>
        <v>145593.49610193761</v>
      </c>
      <c r="K39" s="2">
        <f>IF(age_sex_only,('2011 population'!K39/SUM('2011 population'!$J39:$N39)),('2011 outpatient appointments'!K39/SUM('2011 outpatient appointments'!$J39:$N39)))*'2011 GP visits'!$I39</f>
        <v>121805.57525440247</v>
      </c>
      <c r="L39" s="2">
        <f>IF(age_sex_only,('2011 population'!L39/SUM('2011 population'!$J39:$N39)),('2011 outpatient appointments'!L39/SUM('2011 outpatient appointments'!$J39:$N39)))*'2011 GP visits'!$I39</f>
        <v>101844.97257422371</v>
      </c>
      <c r="M39" s="2">
        <f>IF(age_sex_only,('2011 population'!M39/SUM('2011 population'!$J39:$N39)),('2011 outpatient appointments'!M39/SUM('2011 outpatient appointments'!$J39:$N39)))*'2011 GP visits'!$I39</f>
        <v>79647.250020963154</v>
      </c>
      <c r="N39" s="2">
        <f>IF(age_sex_only,('2011 population'!N39/SUM('2011 population'!$J39:$N39)),('2011 outpatient appointments'!N39/SUM('2011 outpatient appointments'!$J39:$N39)))*'2011 GP visits'!$I39</f>
        <v>69399.506240473056</v>
      </c>
    </row>
    <row r="40" spans="2:14" x14ac:dyDescent="0.25">
      <c r="B40">
        <v>36</v>
      </c>
      <c r="C40" s="56">
        <f>VLOOKUP(B40,'Primary care summary'!$C$18:$E$24,2,TRUE)*SUM('2011 population'!D40:H40)</f>
        <v>1053367.521038</v>
      </c>
      <c r="D40" s="2">
        <f>IF(age_sex_only,('2011 population'!D40/SUM('2011 population'!$D40:$H40)),('2011 outpatient appointments'!D40/SUM('2011 outpatient appointments'!$D40:$H40)))*'2011 GP visits'!$C40</f>
        <v>251127.99367001845</v>
      </c>
      <c r="E40" s="2">
        <f>IF(age_sex_only,('2011 population'!E40/SUM('2011 population'!$D40:$H40)),('2011 outpatient appointments'!E40/SUM('2011 outpatient appointments'!$D40:$H40)))*'2011 GP visits'!$C40</f>
        <v>233181.17649839868</v>
      </c>
      <c r="F40" s="2">
        <f>IF(age_sex_only,('2011 population'!F40/SUM('2011 population'!$D40:$H40)),('2011 outpatient appointments'!F40/SUM('2011 outpatient appointments'!$D40:$H40)))*'2011 GP visits'!$C40</f>
        <v>203639.60317151842</v>
      </c>
      <c r="G40" s="2">
        <f>IF(age_sex_only,('2011 population'!G40/SUM('2011 population'!$D40:$H40)),('2011 outpatient appointments'!G40/SUM('2011 outpatient appointments'!$D40:$H40)))*'2011 GP visits'!$C40</f>
        <v>185559.54623393764</v>
      </c>
      <c r="H40" s="2">
        <f>IF(age_sex_only,('2011 population'!H40/SUM('2011 population'!$D40:$H40)),('2011 outpatient appointments'!H40/SUM('2011 outpatient appointments'!$D40:$H40)))*'2011 GP visits'!$C40</f>
        <v>179859.20146412682</v>
      </c>
      <c r="I40" s="56">
        <f>VLOOKUP(B40,'Primary care summary'!$C$18:$E$24,3,TRUE)*SUM('2011 population'!J40:N40)</f>
        <v>531253.45085999998</v>
      </c>
      <c r="J40" s="2">
        <f>IF(age_sex_only,('2011 population'!J40/SUM('2011 population'!$J40:$N40)),('2011 outpatient appointments'!J40/SUM('2011 outpatient appointments'!$J40:$N40)))*'2011 GP visits'!$I40</f>
        <v>150144.96118665361</v>
      </c>
      <c r="K40" s="2">
        <f>IF(age_sex_only,('2011 population'!K40/SUM('2011 population'!$J40:$N40)),('2011 outpatient appointments'!K40/SUM('2011 outpatient appointments'!$J40:$N40)))*'2011 GP visits'!$I40</f>
        <v>124668.03590596464</v>
      </c>
      <c r="L40" s="2">
        <f>IF(age_sex_only,('2011 population'!L40/SUM('2011 population'!$J40:$N40)),('2011 outpatient appointments'!L40/SUM('2011 outpatient appointments'!$J40:$N40)))*'2011 GP visits'!$I40</f>
        <v>102718.41137593072</v>
      </c>
      <c r="M40" s="2">
        <f>IF(age_sex_only,('2011 population'!M40/SUM('2011 population'!$J40:$N40)),('2011 outpatient appointments'!M40/SUM('2011 outpatient appointments'!$J40:$N40)))*'2011 GP visits'!$I40</f>
        <v>81307.482474651042</v>
      </c>
      <c r="N40" s="2">
        <f>IF(age_sex_only,('2011 population'!N40/SUM('2011 population'!$J40:$N40)),('2011 outpatient appointments'!N40/SUM('2011 outpatient appointments'!$J40:$N40)))*'2011 GP visits'!$I40</f>
        <v>72414.559916799946</v>
      </c>
    </row>
    <row r="41" spans="2:14" x14ac:dyDescent="0.25">
      <c r="B41">
        <v>37</v>
      </c>
      <c r="C41" s="56">
        <f>VLOOKUP(B41,'Primary care summary'!$C$18:$E$24,2,TRUE)*SUM('2011 population'!D41:H41)</f>
        <v>1082272.984318</v>
      </c>
      <c r="D41" s="2">
        <f>IF(age_sex_only,('2011 population'!D41/SUM('2011 population'!$D41:$H41)),('2011 outpatient appointments'!D41/SUM('2011 outpatient appointments'!$D41:$H41)))*'2011 GP visits'!$C41</f>
        <v>254422.70425234881</v>
      </c>
      <c r="E41" s="2">
        <f>IF(age_sex_only,('2011 population'!E41/SUM('2011 population'!$D41:$H41)),('2011 outpatient appointments'!E41/SUM('2011 outpatient appointments'!$D41:$H41)))*'2011 GP visits'!$C41</f>
        <v>235365.54669974968</v>
      </c>
      <c r="F41" s="2">
        <f>IF(age_sex_only,('2011 population'!F41/SUM('2011 population'!$D41:$H41)),('2011 outpatient appointments'!F41/SUM('2011 outpatient appointments'!$D41:$H41)))*'2011 GP visits'!$C41</f>
        <v>209292.85048674716</v>
      </c>
      <c r="G41" s="2">
        <f>IF(age_sex_only,('2011 population'!G41/SUM('2011 population'!$D41:$H41)),('2011 outpatient appointments'!G41/SUM('2011 outpatient appointments'!$D41:$H41)))*'2011 GP visits'!$C41</f>
        <v>194298.20048164763</v>
      </c>
      <c r="H41" s="2">
        <f>IF(age_sex_only,('2011 population'!H41/SUM('2011 population'!$D41:$H41)),('2011 outpatient appointments'!H41/SUM('2011 outpatient appointments'!$D41:$H41)))*'2011 GP visits'!$C41</f>
        <v>188893.68239750672</v>
      </c>
      <c r="I41" s="56">
        <f>VLOOKUP(B41,'Primary care summary'!$C$18:$E$24,3,TRUE)*SUM('2011 population'!J41:N41)</f>
        <v>537175.34547599999</v>
      </c>
      <c r="J41" s="2">
        <f>IF(age_sex_only,('2011 population'!J41/SUM('2011 population'!$J41:$N41)),('2011 outpatient appointments'!J41/SUM('2011 outpatient appointments'!$J41:$N41)))*'2011 GP visits'!$I41</f>
        <v>151066.48779476585</v>
      </c>
      <c r="K41" s="2">
        <f>IF(age_sex_only,('2011 population'!K41/SUM('2011 population'!$J41:$N41)),('2011 outpatient appointments'!K41/SUM('2011 outpatient appointments'!$J41:$N41)))*'2011 GP visits'!$I41</f>
        <v>124610.62997461253</v>
      </c>
      <c r="L41" s="2">
        <f>IF(age_sex_only,('2011 population'!L41/SUM('2011 population'!$J41:$N41)),('2011 outpatient appointments'!L41/SUM('2011 outpatient appointments'!$J41:$N41)))*'2011 GP visits'!$I41</f>
        <v>99753.538544717478</v>
      </c>
      <c r="M41" s="2">
        <f>IF(age_sex_only,('2011 population'!M41/SUM('2011 population'!$J41:$N41)),('2011 outpatient appointments'!M41/SUM('2011 outpatient appointments'!$J41:$N41)))*'2011 GP visits'!$I41</f>
        <v>85454.40228099846</v>
      </c>
      <c r="N41" s="2">
        <f>IF(age_sex_only,('2011 population'!N41/SUM('2011 population'!$J41:$N41)),('2011 outpatient appointments'!N41/SUM('2011 outpatient appointments'!$J41:$N41)))*'2011 GP visits'!$I41</f>
        <v>76290.286880905667</v>
      </c>
    </row>
    <row r="42" spans="2:14" x14ac:dyDescent="0.25">
      <c r="B42">
        <v>38</v>
      </c>
      <c r="C42" s="56">
        <f>VLOOKUP(B42,'Primary care summary'!$C$18:$E$24,2,TRUE)*SUM('2011 population'!D42:H42)</f>
        <v>1137858.446006</v>
      </c>
      <c r="D42" s="2">
        <f>IF(age_sex_only,('2011 population'!D42/SUM('2011 population'!$D42:$H42)),('2011 outpatient appointments'!D42/SUM('2011 outpatient appointments'!$D42:$H42)))*'2011 GP visits'!$C42</f>
        <v>266209.77678511746</v>
      </c>
      <c r="E42" s="2">
        <f>IF(age_sex_only,('2011 population'!E42/SUM('2011 population'!$D42:$H42)),('2011 outpatient appointments'!E42/SUM('2011 outpatient appointments'!$D42:$H42)))*'2011 GP visits'!$C42</f>
        <v>247041.6436950808</v>
      </c>
      <c r="F42" s="2">
        <f>IF(age_sex_only,('2011 population'!F42/SUM('2011 population'!$D42:$H42)),('2011 outpatient appointments'!F42/SUM('2011 outpatient appointments'!$D42:$H42)))*'2011 GP visits'!$C42</f>
        <v>221952.53333837478</v>
      </c>
      <c r="G42" s="2">
        <f>IF(age_sex_only,('2011 population'!G42/SUM('2011 population'!$D42:$H42)),('2011 outpatient appointments'!G42/SUM('2011 outpatient appointments'!$D42:$H42)))*'2011 GP visits'!$C42</f>
        <v>203099.4160304924</v>
      </c>
      <c r="H42" s="2">
        <f>IF(age_sex_only,('2011 population'!H42/SUM('2011 population'!$D42:$H42)),('2011 outpatient appointments'!H42/SUM('2011 outpatient appointments'!$D42:$H42)))*'2011 GP visits'!$C42</f>
        <v>199555.07615693461</v>
      </c>
      <c r="I42" s="56">
        <f>VLOOKUP(B42,'Primary care summary'!$C$18:$E$24,3,TRUE)*SUM('2011 population'!J42:N42)</f>
        <v>560264.72079599998</v>
      </c>
      <c r="J42" s="2">
        <f>IF(age_sex_only,('2011 population'!J42/SUM('2011 population'!$J42:$N42)),('2011 outpatient appointments'!J42/SUM('2011 outpatient appointments'!$J42:$N42)))*'2011 GP visits'!$I42</f>
        <v>154617.02905861748</v>
      </c>
      <c r="K42" s="2">
        <f>IF(age_sex_only,('2011 population'!K42/SUM('2011 population'!$J42:$N42)),('2011 outpatient appointments'!K42/SUM('2011 outpatient appointments'!$J42:$N42)))*'2011 GP visits'!$I42</f>
        <v>127636.61448460726</v>
      </c>
      <c r="L42" s="2">
        <f>IF(age_sex_only,('2011 population'!L42/SUM('2011 population'!$J42:$N42)),('2011 outpatient appointments'!L42/SUM('2011 outpatient appointments'!$J42:$N42)))*'2011 GP visits'!$I42</f>
        <v>110204.94267306817</v>
      </c>
      <c r="M42" s="2">
        <f>IF(age_sex_only,('2011 population'!M42/SUM('2011 population'!$J42:$N42)),('2011 outpatient appointments'!M42/SUM('2011 outpatient appointments'!$J42:$N42)))*'2011 GP visits'!$I42</f>
        <v>87592.624139804626</v>
      </c>
      <c r="N42" s="2">
        <f>IF(age_sex_only,('2011 population'!N42/SUM('2011 population'!$J42:$N42)),('2011 outpatient appointments'!N42/SUM('2011 outpatient appointments'!$J42:$N42)))*'2011 GP visits'!$I42</f>
        <v>80213.510439902428</v>
      </c>
    </row>
    <row r="43" spans="2:14" x14ac:dyDescent="0.25">
      <c r="B43">
        <v>39</v>
      </c>
      <c r="C43" s="56">
        <f>VLOOKUP(B43,'Primary care summary'!$C$18:$E$24,2,TRUE)*SUM('2011 population'!D43:H43)</f>
        <v>1203493.6721949999</v>
      </c>
      <c r="D43" s="2">
        <f>IF(age_sex_only,('2011 population'!D43/SUM('2011 population'!$D43:$H43)),('2011 outpatient appointments'!D43/SUM('2011 outpatient appointments'!$D43:$H43)))*'2011 GP visits'!$C43</f>
        <v>279347.3750395549</v>
      </c>
      <c r="E43" s="2">
        <f>IF(age_sex_only,('2011 population'!E43/SUM('2011 population'!$D43:$H43)),('2011 outpatient appointments'!E43/SUM('2011 outpatient appointments'!$D43:$H43)))*'2011 GP visits'!$C43</f>
        <v>266021.41414188483</v>
      </c>
      <c r="F43" s="2">
        <f>IF(age_sex_only,('2011 population'!F43/SUM('2011 population'!$D43:$H43)),('2011 outpatient appointments'!F43/SUM('2011 outpatient appointments'!$D43:$H43)))*'2011 GP visits'!$C43</f>
        <v>229724.10218296407</v>
      </c>
      <c r="G43" s="2">
        <f>IF(age_sex_only,('2011 population'!G43/SUM('2011 population'!$D43:$H43)),('2011 outpatient appointments'!G43/SUM('2011 outpatient appointments'!$D43:$H43)))*'2011 GP visits'!$C43</f>
        <v>215854.44066845966</v>
      </c>
      <c r="H43" s="2">
        <f>IF(age_sex_only,('2011 population'!H43/SUM('2011 population'!$D43:$H43)),('2011 outpatient appointments'!H43/SUM('2011 outpatient appointments'!$D43:$H43)))*'2011 GP visits'!$C43</f>
        <v>212546.34016213645</v>
      </c>
      <c r="I43" s="56">
        <f>VLOOKUP(B43,'Primary care summary'!$C$18:$E$24,3,TRUE)*SUM('2011 population'!J43:N43)</f>
        <v>583365.17395199998</v>
      </c>
      <c r="J43" s="2">
        <f>IF(age_sex_only,('2011 population'!J43/SUM('2011 population'!$J43:$N43)),('2011 outpatient appointments'!J43/SUM('2011 outpatient appointments'!$J43:$N43)))*'2011 GP visits'!$I43</f>
        <v>158182.01080625536</v>
      </c>
      <c r="K43" s="2">
        <f>IF(age_sex_only,('2011 population'!K43/SUM('2011 population'!$J43:$N43)),('2011 outpatient appointments'!K43/SUM('2011 outpatient appointments'!$J43:$N43)))*'2011 GP visits'!$I43</f>
        <v>133642.70206236906</v>
      </c>
      <c r="L43" s="2">
        <f>IF(age_sex_only,('2011 population'!L43/SUM('2011 population'!$J43:$N43)),('2011 outpatient appointments'!L43/SUM('2011 outpatient appointments'!$J43:$N43)))*'2011 GP visits'!$I43</f>
        <v>111623.86868594987</v>
      </c>
      <c r="M43" s="2">
        <f>IF(age_sex_only,('2011 population'!M43/SUM('2011 population'!$J43:$N43)),('2011 outpatient appointments'!M43/SUM('2011 outpatient appointments'!$J43:$N43)))*'2011 GP visits'!$I43</f>
        <v>94123.488543255982</v>
      </c>
      <c r="N43" s="2">
        <f>IF(age_sex_only,('2011 population'!N43/SUM('2011 population'!$J43:$N43)),('2011 outpatient appointments'!N43/SUM('2011 outpatient appointments'!$J43:$N43)))*'2011 GP visits'!$I43</f>
        <v>85793.103854169705</v>
      </c>
    </row>
    <row r="44" spans="2:14" x14ac:dyDescent="0.25">
      <c r="B44">
        <v>40</v>
      </c>
      <c r="C44" s="56">
        <f>VLOOKUP(B44,'Primary care summary'!$C$18:$E$24,2,TRUE)*SUM('2011 population'!D44:H44)</f>
        <v>1233438.32525</v>
      </c>
      <c r="D44" s="2">
        <f>IF(age_sex_only,('2011 population'!D44/SUM('2011 population'!$D44:$H44)),('2011 outpatient appointments'!D44/SUM('2011 outpatient appointments'!$D44:$H44)))*'2011 GP visits'!$C44</f>
        <v>283479.57930123992</v>
      </c>
      <c r="E44" s="2">
        <f>IF(age_sex_only,('2011 population'!E44/SUM('2011 population'!$D44:$H44)),('2011 outpatient appointments'!E44/SUM('2011 outpatient appointments'!$D44:$H44)))*'2011 GP visits'!$C44</f>
        <v>269213.25993121683</v>
      </c>
      <c r="F44" s="2">
        <f>IF(age_sex_only,('2011 population'!F44/SUM('2011 population'!$D44:$H44)),('2011 outpatient appointments'!F44/SUM('2011 outpatient appointments'!$D44:$H44)))*'2011 GP visits'!$C44</f>
        <v>242205.05746242171</v>
      </c>
      <c r="G44" s="2">
        <f>IF(age_sex_only,('2011 population'!G44/SUM('2011 population'!$D44:$H44)),('2011 outpatient appointments'!G44/SUM('2011 outpatient appointments'!$D44:$H44)))*'2011 GP visits'!$C44</f>
        <v>223270.72117099311</v>
      </c>
      <c r="H44" s="2">
        <f>IF(age_sex_only,('2011 population'!H44/SUM('2011 population'!$D44:$H44)),('2011 outpatient appointments'!H44/SUM('2011 outpatient appointments'!$D44:$H44)))*'2011 GP visits'!$C44</f>
        <v>215269.70738412841</v>
      </c>
      <c r="I44" s="56">
        <f>VLOOKUP(B44,'Primary care summary'!$C$18:$E$24,3,TRUE)*SUM('2011 population'!J44:N44)</f>
        <v>595436.85009600001</v>
      </c>
      <c r="J44" s="2">
        <f>IF(age_sex_only,('2011 population'!J44/SUM('2011 population'!$J44:$N44)),('2011 outpatient appointments'!J44/SUM('2011 outpatient appointments'!$J44:$N44)))*'2011 GP visits'!$I44</f>
        <v>160997.01662272005</v>
      </c>
      <c r="K44" s="2">
        <f>IF(age_sex_only,('2011 population'!K44/SUM('2011 population'!$J44:$N44)),('2011 outpatient appointments'!K44/SUM('2011 outpatient appointments'!$J44:$N44)))*'2011 GP visits'!$I44</f>
        <v>133948.02477383448</v>
      </c>
      <c r="L44" s="2">
        <f>IF(age_sex_only,('2011 population'!L44/SUM('2011 population'!$J44:$N44)),('2011 outpatient appointments'!L44/SUM('2011 outpatient appointments'!$J44:$N44)))*'2011 GP visits'!$I44</f>
        <v>115006.45499356005</v>
      </c>
      <c r="M44" s="2">
        <f>IF(age_sex_only,('2011 population'!M44/SUM('2011 population'!$J44:$N44)),('2011 outpatient appointments'!M44/SUM('2011 outpatient appointments'!$J44:$N44)))*'2011 GP visits'!$I44</f>
        <v>98060.898996076721</v>
      </c>
      <c r="N44" s="2">
        <f>IF(age_sex_only,('2011 population'!N44/SUM('2011 population'!$J44:$N44)),('2011 outpatient appointments'!N44/SUM('2011 outpatient appointments'!$J44:$N44)))*'2011 GP visits'!$I44</f>
        <v>87424.454709808721</v>
      </c>
    </row>
    <row r="45" spans="2:14" x14ac:dyDescent="0.25">
      <c r="B45">
        <v>41</v>
      </c>
      <c r="C45" s="56">
        <f>VLOOKUP(B45,'Primary care summary'!$C$18:$E$24,2,TRUE)*SUM('2011 population'!D45:H45)</f>
        <v>1216206.9600269999</v>
      </c>
      <c r="D45" s="2">
        <f>IF(age_sex_only,('2011 population'!D45/SUM('2011 population'!$D45:$H45)),('2011 outpatient appointments'!D45/SUM('2011 outpatient appointments'!$D45:$H45)))*'2011 GP visits'!$C45</f>
        <v>288937.20903245668</v>
      </c>
      <c r="E45" s="2">
        <f>IF(age_sex_only,('2011 population'!E45/SUM('2011 population'!$D45:$H45)),('2011 outpatient appointments'!E45/SUM('2011 outpatient appointments'!$D45:$H45)))*'2011 GP visits'!$C45</f>
        <v>264660.27701055439</v>
      </c>
      <c r="F45" s="2">
        <f>IF(age_sex_only,('2011 population'!F45/SUM('2011 population'!$D45:$H45)),('2011 outpatient appointments'!F45/SUM('2011 outpatient appointments'!$D45:$H45)))*'2011 GP visits'!$C45</f>
        <v>236676.30065066789</v>
      </c>
      <c r="G45" s="2">
        <f>IF(age_sex_only,('2011 population'!G45/SUM('2011 population'!$D45:$H45)),('2011 outpatient appointments'!G45/SUM('2011 outpatient appointments'!$D45:$H45)))*'2011 GP visits'!$C45</f>
        <v>215240.94802505849</v>
      </c>
      <c r="H45" s="2">
        <f>IF(age_sex_only,('2011 population'!H45/SUM('2011 population'!$D45:$H45)),('2011 outpatient appointments'!H45/SUM('2011 outpatient appointments'!$D45:$H45)))*'2011 GP visits'!$C45</f>
        <v>210692.22530826254</v>
      </c>
      <c r="I45" s="56">
        <f>VLOOKUP(B45,'Primary care summary'!$C$18:$E$24,3,TRUE)*SUM('2011 population'!J45:N45)</f>
        <v>591040.53175199998</v>
      </c>
      <c r="J45" s="2">
        <f>IF(age_sex_only,('2011 population'!J45/SUM('2011 population'!$J45:$N45)),('2011 outpatient appointments'!J45/SUM('2011 outpatient appointments'!$J45:$N45)))*'2011 GP visits'!$I45</f>
        <v>158712.82934331894</v>
      </c>
      <c r="K45" s="2">
        <f>IF(age_sex_only,('2011 population'!K45/SUM('2011 population'!$J45:$N45)),('2011 outpatient appointments'!K45/SUM('2011 outpatient appointments'!$J45:$N45)))*'2011 GP visits'!$I45</f>
        <v>135015.24506356099</v>
      </c>
      <c r="L45" s="2">
        <f>IF(age_sex_only,('2011 population'!L45/SUM('2011 population'!$J45:$N45)),('2011 outpatient appointments'!L45/SUM('2011 outpatient appointments'!$J45:$N45)))*'2011 GP visits'!$I45</f>
        <v>111172.67114868657</v>
      </c>
      <c r="M45" s="2">
        <f>IF(age_sex_only,('2011 population'!M45/SUM('2011 population'!$J45:$N45)),('2011 outpatient appointments'!M45/SUM('2011 outpatient appointments'!$J45:$N45)))*'2011 GP visits'!$I45</f>
        <v>98548.109724009162</v>
      </c>
      <c r="N45" s="2">
        <f>IF(age_sex_only,('2011 population'!N45/SUM('2011 population'!$J45:$N45)),('2011 outpatient appointments'!N45/SUM('2011 outpatient appointments'!$J45:$N45)))*'2011 GP visits'!$I45</f>
        <v>87591.67647242434</v>
      </c>
    </row>
    <row r="46" spans="2:14" x14ac:dyDescent="0.25">
      <c r="B46">
        <v>42</v>
      </c>
      <c r="C46" s="56">
        <f>VLOOKUP(B46,'Primary care summary'!$C$18:$E$24,2,TRUE)*SUM('2011 population'!D46:H46)</f>
        <v>1250193.26193</v>
      </c>
      <c r="D46" s="2">
        <f>IF(age_sex_only,('2011 population'!D46/SUM('2011 population'!$D46:$H46)),('2011 outpatient appointments'!D46/SUM('2011 outpatient appointments'!$D46:$H46)))*'2011 GP visits'!$C46</f>
        <v>300022.97249550658</v>
      </c>
      <c r="E46" s="2">
        <f>IF(age_sex_only,('2011 population'!E46/SUM('2011 population'!$D46:$H46)),('2011 outpatient appointments'!E46/SUM('2011 outpatient appointments'!$D46:$H46)))*'2011 GP visits'!$C46</f>
        <v>273521.08260583022</v>
      </c>
      <c r="F46" s="2">
        <f>IF(age_sex_only,('2011 population'!F46/SUM('2011 population'!$D46:$H46)),('2011 outpatient appointments'!F46/SUM('2011 outpatient appointments'!$D46:$H46)))*'2011 GP visits'!$C46</f>
        <v>241592.60578313674</v>
      </c>
      <c r="G46" s="2">
        <f>IF(age_sex_only,('2011 population'!G46/SUM('2011 population'!$D46:$H46)),('2011 outpatient appointments'!G46/SUM('2011 outpatient appointments'!$D46:$H46)))*'2011 GP visits'!$C46</f>
        <v>219695.1530086727</v>
      </c>
      <c r="H46" s="2">
        <f>IF(age_sex_only,('2011 population'!H46/SUM('2011 population'!$D46:$H46)),('2011 outpatient appointments'!H46/SUM('2011 outpatient appointments'!$D46:$H46)))*'2011 GP visits'!$C46</f>
        <v>215361.44803685378</v>
      </c>
      <c r="I46" s="56">
        <f>VLOOKUP(B46,'Primary care summary'!$C$18:$E$24,3,TRUE)*SUM('2011 population'!J46:N46)</f>
        <v>606981.53775600006</v>
      </c>
      <c r="J46" s="2">
        <f>IF(age_sex_only,('2011 population'!J46/SUM('2011 population'!$J46:$N46)),('2011 outpatient appointments'!J46/SUM('2011 outpatient appointments'!$J46:$N46)))*'2011 GP visits'!$I46</f>
        <v>161195.45540867426</v>
      </c>
      <c r="K46" s="2">
        <f>IF(age_sex_only,('2011 population'!K46/SUM('2011 population'!$J46:$N46)),('2011 outpatient appointments'!K46/SUM('2011 outpatient appointments'!$J46:$N46)))*'2011 GP visits'!$I46</f>
        <v>136461.72885990879</v>
      </c>
      <c r="L46" s="2">
        <f>IF(age_sex_only,('2011 population'!L46/SUM('2011 population'!$J46:$N46)),('2011 outpatient appointments'!L46/SUM('2011 outpatient appointments'!$J46:$N46)))*'2011 GP visits'!$I46</f>
        <v>118145.93839708307</v>
      </c>
      <c r="M46" s="2">
        <f>IF(age_sex_only,('2011 population'!M46/SUM('2011 population'!$J46:$N46)),('2011 outpatient appointments'!M46/SUM('2011 outpatient appointments'!$J46:$N46)))*'2011 GP visits'!$I46</f>
        <v>99034.207753163631</v>
      </c>
      <c r="N46" s="2">
        <f>IF(age_sex_only,('2011 population'!N46/SUM('2011 population'!$J46:$N46)),('2011 outpatient appointments'!N46/SUM('2011 outpatient appointments'!$J46:$N46)))*'2011 GP visits'!$I46</f>
        <v>92144.207337170301</v>
      </c>
    </row>
    <row r="47" spans="2:14" x14ac:dyDescent="0.25">
      <c r="B47">
        <v>43</v>
      </c>
      <c r="C47" s="56">
        <f>VLOOKUP(B47,'Primary care summary'!$C$18:$E$24,2,TRUE)*SUM('2011 population'!D47:H47)</f>
        <v>1249307.5524909999</v>
      </c>
      <c r="D47" s="2">
        <f>IF(age_sex_only,('2011 population'!D47/SUM('2011 population'!$D47:$H47)),('2011 outpatient appointments'!D47/SUM('2011 outpatient appointments'!$D47:$H47)))*'2011 GP visits'!$C47</f>
        <v>298354.73235806252</v>
      </c>
      <c r="E47" s="2">
        <f>IF(age_sex_only,('2011 population'!E47/SUM('2011 population'!$D47:$H47)),('2011 outpatient appointments'!E47/SUM('2011 outpatient appointments'!$D47:$H47)))*'2011 GP visits'!$C47</f>
        <v>273885.2945339182</v>
      </c>
      <c r="F47" s="2">
        <f>IF(age_sex_only,('2011 population'!F47/SUM('2011 population'!$D47:$H47)),('2011 outpatient appointments'!F47/SUM('2011 outpatient appointments'!$D47:$H47)))*'2011 GP visits'!$C47</f>
        <v>241161.17806434698</v>
      </c>
      <c r="G47" s="2">
        <f>IF(age_sex_only,('2011 population'!G47/SUM('2011 population'!$D47:$H47)),('2011 outpatient appointments'!G47/SUM('2011 outpatient appointments'!$D47:$H47)))*'2011 GP visits'!$C47</f>
        <v>222285.1500337146</v>
      </c>
      <c r="H47" s="2">
        <f>IF(age_sex_only,('2011 population'!H47/SUM('2011 population'!$D47:$H47)),('2011 outpatient appointments'!H47/SUM('2011 outpatient appointments'!$D47:$H47)))*'2011 GP visits'!$C47</f>
        <v>213621.19750095764</v>
      </c>
      <c r="I47" s="56">
        <f>VLOOKUP(B47,'Primary care summary'!$C$18:$E$24,3,TRUE)*SUM('2011 population'!J47:N47)</f>
        <v>613713.696948</v>
      </c>
      <c r="J47" s="2">
        <f>IF(age_sex_only,('2011 population'!J47/SUM('2011 population'!$J47:$N47)),('2011 outpatient appointments'!J47/SUM('2011 outpatient appointments'!$J47:$N47)))*'2011 GP visits'!$I47</f>
        <v>161419.52266848524</v>
      </c>
      <c r="K47" s="2">
        <f>IF(age_sex_only,('2011 population'!K47/SUM('2011 population'!$J47:$N47)),('2011 outpatient appointments'!K47/SUM('2011 outpatient appointments'!$J47:$N47)))*'2011 GP visits'!$I47</f>
        <v>136928.13172395271</v>
      </c>
      <c r="L47" s="2">
        <f>IF(age_sex_only,('2011 population'!L47/SUM('2011 population'!$J47:$N47)),('2011 outpatient appointments'!L47/SUM('2011 outpatient appointments'!$J47:$N47)))*'2011 GP visits'!$I47</f>
        <v>119640.52612095993</v>
      </c>
      <c r="M47" s="2">
        <f>IF(age_sex_only,('2011 population'!M47/SUM('2011 population'!$J47:$N47)),('2011 outpatient appointments'!M47/SUM('2011 outpatient appointments'!$J47:$N47)))*'2011 GP visits'!$I47</f>
        <v>102173.93529695559</v>
      </c>
      <c r="N47" s="2">
        <f>IF(age_sex_only,('2011 population'!N47/SUM('2011 population'!$J47:$N47)),('2011 outpatient appointments'!N47/SUM('2011 outpatient appointments'!$J47:$N47)))*'2011 GP visits'!$I47</f>
        <v>93551.581137646543</v>
      </c>
    </row>
    <row r="48" spans="2:14" x14ac:dyDescent="0.25">
      <c r="B48">
        <v>44</v>
      </c>
      <c r="C48" s="56">
        <f>VLOOKUP(B48,'Primary care summary'!$C$18:$E$24,2,TRUE)*SUM('2011 population'!D48:H48)</f>
        <v>1276070.6860809999</v>
      </c>
      <c r="D48" s="2">
        <f>IF(age_sex_only,('2011 population'!D48/SUM('2011 population'!$D48:$H48)),('2011 outpatient appointments'!D48/SUM('2011 outpatient appointments'!$D48:$H48)))*'2011 GP visits'!$C48</f>
        <v>302720.6002360842</v>
      </c>
      <c r="E48" s="2">
        <f>IF(age_sex_only,('2011 population'!E48/SUM('2011 population'!$D48:$H48)),('2011 outpatient appointments'!E48/SUM('2011 outpatient appointments'!$D48:$H48)))*'2011 GP visits'!$C48</f>
        <v>276323.07840538112</v>
      </c>
      <c r="F48" s="2">
        <f>IF(age_sex_only,('2011 population'!F48/SUM('2011 population'!$D48:$H48)),('2011 outpatient appointments'!F48/SUM('2011 outpatient appointments'!$D48:$H48)))*'2011 GP visits'!$C48</f>
        <v>249430.48700842276</v>
      </c>
      <c r="G48" s="2">
        <f>IF(age_sex_only,('2011 population'!G48/SUM('2011 population'!$D48:$H48)),('2011 outpatient appointments'!G48/SUM('2011 outpatient appointments'!$D48:$H48)))*'2011 GP visits'!$C48</f>
        <v>228759.26982740566</v>
      </c>
      <c r="H48" s="2">
        <f>IF(age_sex_only,('2011 population'!H48/SUM('2011 population'!$D48:$H48)),('2011 outpatient appointments'!H48/SUM('2011 outpatient appointments'!$D48:$H48)))*'2011 GP visits'!$C48</f>
        <v>218837.25060370623</v>
      </c>
      <c r="I48" s="56">
        <f>VLOOKUP(B48,'Primary care summary'!$C$18:$E$24,3,TRUE)*SUM('2011 population'!J48:N48)</f>
        <v>627032.42091600003</v>
      </c>
      <c r="J48" s="2">
        <f>IF(age_sex_only,('2011 population'!J48/SUM('2011 population'!$J48:$N48)),('2011 outpatient appointments'!J48/SUM('2011 outpatient appointments'!$J48:$N48)))*'2011 GP visits'!$I48</f>
        <v>165849.60186278241</v>
      </c>
      <c r="K48" s="2">
        <f>IF(age_sex_only,('2011 population'!K48/SUM('2011 population'!$J48:$N48)),('2011 outpatient appointments'!K48/SUM('2011 outpatient appointments'!$J48:$N48)))*'2011 GP visits'!$I48</f>
        <v>136928.26152801517</v>
      </c>
      <c r="L48" s="2">
        <f>IF(age_sex_only,('2011 population'!L48/SUM('2011 population'!$J48:$N48)),('2011 outpatient appointments'!L48/SUM('2011 outpatient appointments'!$J48:$N48)))*'2011 GP visits'!$I48</f>
        <v>121516.97635598325</v>
      </c>
      <c r="M48" s="2">
        <f>IF(age_sex_only,('2011 population'!M48/SUM('2011 population'!$J48:$N48)),('2011 outpatient appointments'!M48/SUM('2011 outpatient appointments'!$J48:$N48)))*'2011 GP visits'!$I48</f>
        <v>105511.64870618196</v>
      </c>
      <c r="N48" s="2">
        <f>IF(age_sex_only,('2011 population'!N48/SUM('2011 population'!$J48:$N48)),('2011 outpatient appointments'!N48/SUM('2011 outpatient appointments'!$J48:$N48)))*'2011 GP visits'!$I48</f>
        <v>97225.932463037258</v>
      </c>
    </row>
    <row r="49" spans="2:14" x14ac:dyDescent="0.25">
      <c r="B49">
        <v>45</v>
      </c>
      <c r="C49" s="56">
        <f>VLOOKUP(B49,'Primary care summary'!$C$18:$E$24,2,TRUE)*SUM('2011 population'!D49:H49)</f>
        <v>1611302.2505689999</v>
      </c>
      <c r="D49" s="2">
        <f>IF(age_sex_only,('2011 population'!D49/SUM('2011 population'!$D49:$H49)),('2011 outpatient appointments'!D49/SUM('2011 outpatient appointments'!$D49:$H49)))*'2011 GP visits'!$C49</f>
        <v>376399.61200634978</v>
      </c>
      <c r="E49" s="2">
        <f>IF(age_sex_only,('2011 population'!E49/SUM('2011 population'!$D49:$H49)),('2011 outpatient appointments'!E49/SUM('2011 outpatient appointments'!$D49:$H49)))*'2011 GP visits'!$C49</f>
        <v>350777.23957107641</v>
      </c>
      <c r="F49" s="2">
        <f>IF(age_sex_only,('2011 population'!F49/SUM('2011 population'!$D49:$H49)),('2011 outpatient appointments'!F49/SUM('2011 outpatient appointments'!$D49:$H49)))*'2011 GP visits'!$C49</f>
        <v>318037.82581114303</v>
      </c>
      <c r="G49" s="2">
        <f>IF(age_sex_only,('2011 population'!G49/SUM('2011 population'!$D49:$H49)),('2011 outpatient appointments'!G49/SUM('2011 outpatient appointments'!$D49:$H49)))*'2011 GP visits'!$C49</f>
        <v>292471.75503323844</v>
      </c>
      <c r="H49" s="2">
        <f>IF(age_sex_only,('2011 population'!H49/SUM('2011 population'!$D49:$H49)),('2011 outpatient appointments'!H49/SUM('2011 outpatient appointments'!$D49:$H49)))*'2011 GP visits'!$C49</f>
        <v>273615.81814719224</v>
      </c>
      <c r="I49" s="56">
        <f>VLOOKUP(B49,'Primary care summary'!$C$18:$E$24,3,TRUE)*SUM('2011 population'!J49:N49)</f>
        <v>1088225.397358</v>
      </c>
      <c r="J49" s="2">
        <f>IF(age_sex_only,('2011 population'!J49/SUM('2011 population'!$J49:$N49)),('2011 outpatient appointments'!J49/SUM('2011 outpatient appointments'!$J49:$N49)))*'2011 GP visits'!$I49</f>
        <v>279705.58403392584</v>
      </c>
      <c r="K49" s="2">
        <f>IF(age_sex_only,('2011 population'!K49/SUM('2011 population'!$J49:$N49)),('2011 outpatient appointments'!K49/SUM('2011 outpatient appointments'!$J49:$N49)))*'2011 GP visits'!$I49</f>
        <v>242368.48560727708</v>
      </c>
      <c r="L49" s="2">
        <f>IF(age_sex_only,('2011 population'!L49/SUM('2011 population'!$J49:$N49)),('2011 outpatient appointments'!L49/SUM('2011 outpatient appointments'!$J49:$N49)))*'2011 GP visits'!$I49</f>
        <v>209573.08194225858</v>
      </c>
      <c r="M49" s="2">
        <f>IF(age_sex_only,('2011 population'!M49/SUM('2011 population'!$J49:$N49)),('2011 outpatient appointments'!M49/SUM('2011 outpatient appointments'!$J49:$N49)))*'2011 GP visits'!$I49</f>
        <v>187701.30068608804</v>
      </c>
      <c r="N49" s="2">
        <f>IF(age_sex_only,('2011 population'!N49/SUM('2011 population'!$J49:$N49)),('2011 outpatient appointments'!N49/SUM('2011 outpatient appointments'!$J49:$N49)))*'2011 GP visits'!$I49</f>
        <v>168876.94508845056</v>
      </c>
    </row>
    <row r="50" spans="2:14" x14ac:dyDescent="0.25">
      <c r="B50">
        <v>46</v>
      </c>
      <c r="C50" s="56">
        <f>VLOOKUP(B50,'Primary care summary'!$C$18:$E$24,2,TRUE)*SUM('2011 population'!D50:H50)</f>
        <v>1611580.4081300001</v>
      </c>
      <c r="D50" s="2">
        <f>IF(age_sex_only,('2011 population'!D50/SUM('2011 population'!$D50:$H50)),('2011 outpatient appointments'!D50/SUM('2011 outpatient appointments'!$D50:$H50)))*'2011 GP visits'!$C50</f>
        <v>370102.34513099468</v>
      </c>
      <c r="E50" s="2">
        <f>IF(age_sex_only,('2011 population'!E50/SUM('2011 population'!$D50:$H50)),('2011 outpatient appointments'!E50/SUM('2011 outpatient appointments'!$D50:$H50)))*'2011 GP visits'!$C50</f>
        <v>350164.547246931</v>
      </c>
      <c r="F50" s="2">
        <f>IF(age_sex_only,('2011 population'!F50/SUM('2011 population'!$D50:$H50)),('2011 outpatient appointments'!F50/SUM('2011 outpatient appointments'!$D50:$H50)))*'2011 GP visits'!$C50</f>
        <v>316260.62313150911</v>
      </c>
      <c r="G50" s="2">
        <f>IF(age_sex_only,('2011 population'!G50/SUM('2011 population'!$D50:$H50)),('2011 outpatient appointments'!G50/SUM('2011 outpatient appointments'!$D50:$H50)))*'2011 GP visits'!$C50</f>
        <v>297981.20977864502</v>
      </c>
      <c r="H50" s="2">
        <f>IF(age_sex_only,('2011 population'!H50/SUM('2011 population'!$D50:$H50)),('2011 outpatient appointments'!H50/SUM('2011 outpatient appointments'!$D50:$H50)))*'2011 GP visits'!$C50</f>
        <v>277071.68284192029</v>
      </c>
      <c r="I50" s="56">
        <f>VLOOKUP(B50,'Primary care summary'!$C$18:$E$24,3,TRUE)*SUM('2011 population'!J50:N50)</f>
        <v>1091671.99771</v>
      </c>
      <c r="J50" s="2">
        <f>IF(age_sex_only,('2011 population'!J50/SUM('2011 population'!$J50:$N50)),('2011 outpatient appointments'!J50/SUM('2011 outpatient appointments'!$J50:$N50)))*'2011 GP visits'!$I50</f>
        <v>275528.16197566449</v>
      </c>
      <c r="K50" s="2">
        <f>IF(age_sex_only,('2011 population'!K50/SUM('2011 population'!$J50:$N50)),('2011 outpatient appointments'!K50/SUM('2011 outpatient appointments'!$J50:$N50)))*'2011 GP visits'!$I50</f>
        <v>241418.85610054177</v>
      </c>
      <c r="L50" s="2">
        <f>IF(age_sex_only,('2011 population'!L50/SUM('2011 population'!$J50:$N50)),('2011 outpatient appointments'!L50/SUM('2011 outpatient appointments'!$J50:$N50)))*'2011 GP visits'!$I50</f>
        <v>211325.91920238896</v>
      </c>
      <c r="M50" s="2">
        <f>IF(age_sex_only,('2011 population'!M50/SUM('2011 population'!$J50:$N50)),('2011 outpatient appointments'!M50/SUM('2011 outpatient appointments'!$J50:$N50)))*'2011 GP visits'!$I50</f>
        <v>188552.17639358068</v>
      </c>
      <c r="N50" s="2">
        <f>IF(age_sex_only,('2011 population'!N50/SUM('2011 population'!$J50:$N50)),('2011 outpatient appointments'!N50/SUM('2011 outpatient appointments'!$J50:$N50)))*'2011 GP visits'!$I50</f>
        <v>174846.88403782406</v>
      </c>
    </row>
    <row r="51" spans="2:14" x14ac:dyDescent="0.25">
      <c r="B51">
        <v>47</v>
      </c>
      <c r="C51" s="56">
        <f>VLOOKUP(B51,'Primary care summary'!$C$18:$E$24,2,TRUE)*SUM('2011 population'!D51:H51)</f>
        <v>1590867.748008</v>
      </c>
      <c r="D51" s="2">
        <f>IF(age_sex_only,('2011 population'!D51/SUM('2011 population'!$D51:$H51)),('2011 outpatient appointments'!D51/SUM('2011 outpatient appointments'!$D51:$H51)))*'2011 GP visits'!$C51</f>
        <v>364646.63494918507</v>
      </c>
      <c r="E51" s="2">
        <f>IF(age_sex_only,('2011 population'!E51/SUM('2011 population'!$D51:$H51)),('2011 outpatient appointments'!E51/SUM('2011 outpatient appointments'!$D51:$H51)))*'2011 GP visits'!$C51</f>
        <v>341268.55133494962</v>
      </c>
      <c r="F51" s="2">
        <f>IF(age_sex_only,('2011 population'!F51/SUM('2011 population'!$D51:$H51)),('2011 outpatient appointments'!F51/SUM('2011 outpatient appointments'!$D51:$H51)))*'2011 GP visits'!$C51</f>
        <v>316525.09804270405</v>
      </c>
      <c r="G51" s="2">
        <f>IF(age_sex_only,('2011 population'!G51/SUM('2011 population'!$D51:$H51)),('2011 outpatient appointments'!G51/SUM('2011 outpatient appointments'!$D51:$H51)))*'2011 GP visits'!$C51</f>
        <v>291498.08630074956</v>
      </c>
      <c r="H51" s="2">
        <f>IF(age_sex_only,('2011 population'!H51/SUM('2011 population'!$D51:$H51)),('2011 outpatient appointments'!H51/SUM('2011 outpatient appointments'!$D51:$H51)))*'2011 GP visits'!$C51</f>
        <v>276929.37738041166</v>
      </c>
      <c r="I51" s="56">
        <f>VLOOKUP(B51,'Primary care summary'!$C$18:$E$24,3,TRUE)*SUM('2011 population'!J51:N51)</f>
        <v>1071553.0204950001</v>
      </c>
      <c r="J51" s="2">
        <f>IF(age_sex_only,('2011 population'!J51/SUM('2011 population'!$J51:$N51)),('2011 outpatient appointments'!J51/SUM('2011 outpatient appointments'!$J51:$N51)))*'2011 GP visits'!$I51</f>
        <v>267710.0944099648</v>
      </c>
      <c r="K51" s="2">
        <f>IF(age_sex_only,('2011 population'!K51/SUM('2011 population'!$J51:$N51)),('2011 outpatient appointments'!K51/SUM('2011 outpatient appointments'!$J51:$N51)))*'2011 GP visits'!$I51</f>
        <v>234425.34712784205</v>
      </c>
      <c r="L51" s="2">
        <f>IF(age_sex_only,('2011 population'!L51/SUM('2011 population'!$J51:$N51)),('2011 outpatient appointments'!L51/SUM('2011 outpatient appointments'!$J51:$N51)))*'2011 GP visits'!$I51</f>
        <v>207335.81137555416</v>
      </c>
      <c r="M51" s="2">
        <f>IF(age_sex_only,('2011 population'!M51/SUM('2011 population'!$J51:$N51)),('2011 outpatient appointments'!M51/SUM('2011 outpatient appointments'!$J51:$N51)))*'2011 GP visits'!$I51</f>
        <v>188073.96295864749</v>
      </c>
      <c r="N51" s="2">
        <f>IF(age_sex_only,('2011 population'!N51/SUM('2011 population'!$J51:$N51)),('2011 outpatient appointments'!N51/SUM('2011 outpatient appointments'!$J51:$N51)))*'2011 GP visits'!$I51</f>
        <v>174007.80462299156</v>
      </c>
    </row>
    <row r="52" spans="2:14" x14ac:dyDescent="0.25">
      <c r="B52">
        <v>48</v>
      </c>
      <c r="C52" s="56">
        <f>VLOOKUP(B52,'Primary care summary'!$C$18:$E$24,2,TRUE)*SUM('2011 population'!D52:H52)</f>
        <v>1568320.8604909999</v>
      </c>
      <c r="D52" s="2">
        <f>IF(age_sex_only,('2011 population'!D52/SUM('2011 population'!$D52:$H52)),('2011 outpatient appointments'!D52/SUM('2011 outpatient appointments'!$D52:$H52)))*'2011 GP visits'!$C52</f>
        <v>358060.4701379055</v>
      </c>
      <c r="E52" s="2">
        <f>IF(age_sex_only,('2011 population'!E52/SUM('2011 population'!$D52:$H52)),('2011 outpatient appointments'!E52/SUM('2011 outpatient appointments'!$D52:$H52)))*'2011 GP visits'!$C52</f>
        <v>335956.63955446653</v>
      </c>
      <c r="F52" s="2">
        <f>IF(age_sex_only,('2011 population'!F52/SUM('2011 population'!$D52:$H52)),('2011 outpatient appointments'!F52/SUM('2011 outpatient appointments'!$D52:$H52)))*'2011 GP visits'!$C52</f>
        <v>309387.93373482284</v>
      </c>
      <c r="G52" s="2">
        <f>IF(age_sex_only,('2011 population'!G52/SUM('2011 population'!$D52:$H52)),('2011 outpatient appointments'!G52/SUM('2011 outpatient appointments'!$D52:$H52)))*'2011 GP visits'!$C52</f>
        <v>289764.06800932833</v>
      </c>
      <c r="H52" s="2">
        <f>IF(age_sex_only,('2011 population'!H52/SUM('2011 population'!$D52:$H52)),('2011 outpatient appointments'!H52/SUM('2011 outpatient appointments'!$D52:$H52)))*'2011 GP visits'!$C52</f>
        <v>275151.74905447668</v>
      </c>
      <c r="I52" s="56">
        <f>VLOOKUP(B52,'Primary care summary'!$C$18:$E$24,3,TRUE)*SUM('2011 population'!J52:N52)</f>
        <v>1045601.334992</v>
      </c>
      <c r="J52" s="2">
        <f>IF(age_sex_only,('2011 population'!J52/SUM('2011 population'!$J52:$N52)),('2011 outpatient appointments'!J52/SUM('2011 outpatient appointments'!$J52:$N52)))*'2011 GP visits'!$I52</f>
        <v>257240.31670292094</v>
      </c>
      <c r="K52" s="2">
        <f>IF(age_sex_only,('2011 population'!K52/SUM('2011 population'!$J52:$N52)),('2011 outpatient appointments'!K52/SUM('2011 outpatient appointments'!$J52:$N52)))*'2011 GP visits'!$I52</f>
        <v>231030.16820195338</v>
      </c>
      <c r="L52" s="2">
        <f>IF(age_sex_only,('2011 population'!L52/SUM('2011 population'!$J52:$N52)),('2011 outpatient appointments'!L52/SUM('2011 outpatient appointments'!$J52:$N52)))*'2011 GP visits'!$I52</f>
        <v>201710.90206856764</v>
      </c>
      <c r="M52" s="2">
        <f>IF(age_sex_only,('2011 population'!M52/SUM('2011 population'!$J52:$N52)),('2011 outpatient appointments'!M52/SUM('2011 outpatient appointments'!$J52:$N52)))*'2011 GP visits'!$I52</f>
        <v>186176.34697117654</v>
      </c>
      <c r="N52" s="2">
        <f>IF(age_sex_only,('2011 population'!N52/SUM('2011 population'!$J52:$N52)),('2011 outpatient appointments'!N52/SUM('2011 outpatient appointments'!$J52:$N52)))*'2011 GP visits'!$I52</f>
        <v>169443.60104738153</v>
      </c>
    </row>
    <row r="53" spans="2:14" x14ac:dyDescent="0.25">
      <c r="B53">
        <v>49</v>
      </c>
      <c r="C53" s="56">
        <f>VLOOKUP(B53,'Primary care summary'!$C$18:$E$24,2,TRUE)*SUM('2011 population'!D53:H53)</f>
        <v>1522981.178048</v>
      </c>
      <c r="D53" s="2">
        <f>IF(age_sex_only,('2011 population'!D53/SUM('2011 population'!$D53:$H53)),('2011 outpatient appointments'!D53/SUM('2011 outpatient appointments'!$D53:$H53)))*'2011 GP visits'!$C53</f>
        <v>342024.35158138577</v>
      </c>
      <c r="E53" s="2">
        <f>IF(age_sex_only,('2011 population'!E53/SUM('2011 population'!$D53:$H53)),('2011 outpatient appointments'!E53/SUM('2011 outpatient appointments'!$D53:$H53)))*'2011 GP visits'!$C53</f>
        <v>329746.14494875754</v>
      </c>
      <c r="F53" s="2">
        <f>IF(age_sex_only,('2011 population'!F53/SUM('2011 population'!$D53:$H53)),('2011 outpatient appointments'!F53/SUM('2011 outpatient appointments'!$D53:$H53)))*'2011 GP visits'!$C53</f>
        <v>296488.01176830952</v>
      </c>
      <c r="G53" s="2">
        <f>IF(age_sex_only,('2011 population'!G53/SUM('2011 population'!$D53:$H53)),('2011 outpatient appointments'!G53/SUM('2011 outpatient appointments'!$D53:$H53)))*'2011 GP visits'!$C53</f>
        <v>286075.59986454807</v>
      </c>
      <c r="H53" s="2">
        <f>IF(age_sex_only,('2011 population'!H53/SUM('2011 population'!$D53:$H53)),('2011 outpatient appointments'!H53/SUM('2011 outpatient appointments'!$D53:$H53)))*'2011 GP visits'!$C53</f>
        <v>268647.06988499913</v>
      </c>
      <c r="I53" s="56">
        <f>VLOOKUP(B53,'Primary care summary'!$C$18:$E$24,3,TRUE)*SUM('2011 population'!J53:N53)</f>
        <v>1011436.3566630001</v>
      </c>
      <c r="J53" s="2">
        <f>IF(age_sex_only,('2011 population'!J53/SUM('2011 population'!$J53:$N53)),('2011 outpatient appointments'!J53/SUM('2011 outpatient appointments'!$J53:$N53)))*'2011 GP visits'!$I53</f>
        <v>250964.89522062917</v>
      </c>
      <c r="K53" s="2">
        <f>IF(age_sex_only,('2011 population'!K53/SUM('2011 population'!$J53:$N53)),('2011 outpatient appointments'!K53/SUM('2011 outpatient appointments'!$J53:$N53)))*'2011 GP visits'!$I53</f>
        <v>222227.50788191569</v>
      </c>
      <c r="L53" s="2">
        <f>IF(age_sex_only,('2011 population'!L53/SUM('2011 population'!$J53:$N53)),('2011 outpatient appointments'!L53/SUM('2011 outpatient appointments'!$J53:$N53)))*'2011 GP visits'!$I53</f>
        <v>193115.0743560704</v>
      </c>
      <c r="M53" s="2">
        <f>IF(age_sex_only,('2011 population'!M53/SUM('2011 population'!$J53:$N53)),('2011 outpatient appointments'!M53/SUM('2011 outpatient appointments'!$J53:$N53)))*'2011 GP visits'!$I53</f>
        <v>178456.66804215958</v>
      </c>
      <c r="N53" s="2">
        <f>IF(age_sex_only,('2011 population'!N53/SUM('2011 population'!$J53:$N53)),('2011 outpatient appointments'!N53/SUM('2011 outpatient appointments'!$J53:$N53)))*'2011 GP visits'!$I53</f>
        <v>166672.21116222526</v>
      </c>
    </row>
    <row r="54" spans="2:14" x14ac:dyDescent="0.25">
      <c r="B54">
        <v>50</v>
      </c>
      <c r="C54" s="56">
        <f>VLOOKUP(B54,'Primary care summary'!$C$18:$E$24,2,TRUE)*SUM('2011 population'!D54:H54)</f>
        <v>1481910.6094760001</v>
      </c>
      <c r="D54" s="2">
        <f>IF(age_sex_only,('2011 population'!D54/SUM('2011 population'!$D54:$H54)),('2011 outpatient appointments'!D54/SUM('2011 outpatient appointments'!$D54:$H54)))*'2011 GP visits'!$C54</f>
        <v>339750.66683112958</v>
      </c>
      <c r="E54" s="2">
        <f>IF(age_sex_only,('2011 population'!E54/SUM('2011 population'!$D54:$H54)),('2011 outpatient appointments'!E54/SUM('2011 outpatient appointments'!$D54:$H54)))*'2011 GP visits'!$C54</f>
        <v>312663.67635878624</v>
      </c>
      <c r="F54" s="2">
        <f>IF(age_sex_only,('2011 population'!F54/SUM('2011 population'!$D54:$H54)),('2011 outpatient appointments'!F54/SUM('2011 outpatient appointments'!$D54:$H54)))*'2011 GP visits'!$C54</f>
        <v>292456.30992413039</v>
      </c>
      <c r="G54" s="2">
        <f>IF(age_sex_only,('2011 population'!G54/SUM('2011 population'!$D54:$H54)),('2011 outpatient appointments'!G54/SUM('2011 outpatient appointments'!$D54:$H54)))*'2011 GP visits'!$C54</f>
        <v>276136.94310728175</v>
      </c>
      <c r="H54" s="2">
        <f>IF(age_sex_only,('2011 population'!H54/SUM('2011 population'!$D54:$H54)),('2011 outpatient appointments'!H54/SUM('2011 outpatient appointments'!$D54:$H54)))*'2011 GP visits'!$C54</f>
        <v>260903.01325467217</v>
      </c>
      <c r="I54" s="56">
        <f>VLOOKUP(B54,'Primary care summary'!$C$18:$E$24,3,TRUE)*SUM('2011 population'!J54:N54)</f>
        <v>986437.45731500001</v>
      </c>
      <c r="J54" s="2">
        <f>IF(age_sex_only,('2011 population'!J54/SUM('2011 population'!$J54:$N54)),('2011 outpatient appointments'!J54/SUM('2011 outpatient appointments'!$J54:$N54)))*'2011 GP visits'!$I54</f>
        <v>241257.11737577964</v>
      </c>
      <c r="K54" s="2">
        <f>IF(age_sex_only,('2011 population'!K54/SUM('2011 population'!$J54:$N54)),('2011 outpatient appointments'!K54/SUM('2011 outpatient appointments'!$J54:$N54)))*'2011 GP visits'!$I54</f>
        <v>214161.01782957319</v>
      </c>
      <c r="L54" s="2">
        <f>IF(age_sex_only,('2011 population'!L54/SUM('2011 population'!$J54:$N54)),('2011 outpatient appointments'!L54/SUM('2011 outpatient appointments'!$J54:$N54)))*'2011 GP visits'!$I54</f>
        <v>191339.39861835082</v>
      </c>
      <c r="M54" s="2">
        <f>IF(age_sex_only,('2011 population'!M54/SUM('2011 population'!$J54:$N54)),('2011 outpatient appointments'!M54/SUM('2011 outpatient appointments'!$J54:$N54)))*'2011 GP visits'!$I54</f>
        <v>176097.20744762078</v>
      </c>
      <c r="N54" s="2">
        <f>IF(age_sex_only,('2011 population'!N54/SUM('2011 population'!$J54:$N54)),('2011 outpatient appointments'!N54/SUM('2011 outpatient appointments'!$J54:$N54)))*'2011 GP visits'!$I54</f>
        <v>163582.71604367561</v>
      </c>
    </row>
    <row r="55" spans="2:14" x14ac:dyDescent="0.25">
      <c r="B55">
        <v>51</v>
      </c>
      <c r="C55" s="56">
        <f>VLOOKUP(B55,'Primary care summary'!$C$18:$E$24,2,TRUE)*SUM('2011 population'!D55:H55)</f>
        <v>1418772.8743980001</v>
      </c>
      <c r="D55" s="2">
        <f>IF(age_sex_only,('2011 population'!D55/SUM('2011 population'!$D55:$H55)),('2011 outpatient appointments'!D55/SUM('2011 outpatient appointments'!$D55:$H55)))*'2011 GP visits'!$C55</f>
        <v>321013.45080744772</v>
      </c>
      <c r="E55" s="2">
        <f>IF(age_sex_only,('2011 population'!E55/SUM('2011 population'!$D55:$H55)),('2011 outpatient appointments'!E55/SUM('2011 outpatient appointments'!$D55:$H55)))*'2011 GP visits'!$C55</f>
        <v>298199.32754056779</v>
      </c>
      <c r="F55" s="2">
        <f>IF(age_sex_only,('2011 population'!F55/SUM('2011 population'!$D55:$H55)),('2011 outpatient appointments'!F55/SUM('2011 outpatient appointments'!$D55:$H55)))*'2011 GP visits'!$C55</f>
        <v>279467.1482198782</v>
      </c>
      <c r="G55" s="2">
        <f>IF(age_sex_only,('2011 population'!G55/SUM('2011 population'!$D55:$H55)),('2011 outpatient appointments'!G55/SUM('2011 outpatient appointments'!$D55:$H55)))*'2011 GP visits'!$C55</f>
        <v>266560.53172161069</v>
      </c>
      <c r="H55" s="2">
        <f>IF(age_sex_only,('2011 population'!H55/SUM('2011 population'!$D55:$H55)),('2011 outpatient appointments'!H55/SUM('2011 outpatient appointments'!$D55:$H55)))*'2011 GP visits'!$C55</f>
        <v>253532.41610849564</v>
      </c>
      <c r="I55" s="56">
        <f>VLOOKUP(B55,'Primary care summary'!$C$18:$E$24,3,TRUE)*SUM('2011 population'!J55:N55)</f>
        <v>942904.79597800004</v>
      </c>
      <c r="J55" s="2">
        <f>IF(age_sex_only,('2011 population'!J55/SUM('2011 population'!$J55:$N55)),('2011 outpatient appointments'!J55/SUM('2011 outpatient appointments'!$J55:$N55)))*'2011 GP visits'!$I55</f>
        <v>228998.57427562337</v>
      </c>
      <c r="K55" s="2">
        <f>IF(age_sex_only,('2011 population'!K55/SUM('2011 population'!$J55:$N55)),('2011 outpatient appointments'!K55/SUM('2011 outpatient appointments'!$J55:$N55)))*'2011 GP visits'!$I55</f>
        <v>205304.98048478001</v>
      </c>
      <c r="L55" s="2">
        <f>IF(age_sex_only,('2011 population'!L55/SUM('2011 population'!$J55:$N55)),('2011 outpatient appointments'!L55/SUM('2011 outpatient appointments'!$J55:$N55)))*'2011 GP visits'!$I55</f>
        <v>183355.81952366341</v>
      </c>
      <c r="M55" s="2">
        <f>IF(age_sex_only,('2011 population'!M55/SUM('2011 population'!$J55:$N55)),('2011 outpatient appointments'!M55/SUM('2011 outpatient appointments'!$J55:$N55)))*'2011 GP visits'!$I55</f>
        <v>170058.88999194885</v>
      </c>
      <c r="N55" s="2">
        <f>IF(age_sex_only,('2011 population'!N55/SUM('2011 population'!$J55:$N55)),('2011 outpatient appointments'!N55/SUM('2011 outpatient appointments'!$J55:$N55)))*'2011 GP visits'!$I55</f>
        <v>155186.53170198435</v>
      </c>
    </row>
    <row r="56" spans="2:14" x14ac:dyDescent="0.25">
      <c r="B56">
        <v>52</v>
      </c>
      <c r="C56" s="56">
        <f>VLOOKUP(B56,'Primary care summary'!$C$18:$E$24,2,TRUE)*SUM('2011 population'!D56:H56)</f>
        <v>1384228.9303369999</v>
      </c>
      <c r="D56" s="2">
        <f>IF(age_sex_only,('2011 population'!D56/SUM('2011 population'!$D56:$H56)),('2011 outpatient appointments'!D56/SUM('2011 outpatient appointments'!$D56:$H56)))*'2011 GP visits'!$C56</f>
        <v>311123.60687508574</v>
      </c>
      <c r="E56" s="2">
        <f>IF(age_sex_only,('2011 population'!E56/SUM('2011 population'!$D56:$H56)),('2011 outpatient appointments'!E56/SUM('2011 outpatient appointments'!$D56:$H56)))*'2011 GP visits'!$C56</f>
        <v>292272.56080875709</v>
      </c>
      <c r="F56" s="2">
        <f>IF(age_sex_only,('2011 population'!F56/SUM('2011 population'!$D56:$H56)),('2011 outpatient appointments'!F56/SUM('2011 outpatient appointments'!$D56:$H56)))*'2011 GP visits'!$C56</f>
        <v>277152.76312916598</v>
      </c>
      <c r="G56" s="2">
        <f>IF(age_sex_only,('2011 population'!G56/SUM('2011 population'!$D56:$H56)),('2011 outpatient appointments'!G56/SUM('2011 outpatient appointments'!$D56:$H56)))*'2011 GP visits'!$C56</f>
        <v>258254.62155824286</v>
      </c>
      <c r="H56" s="2">
        <f>IF(age_sex_only,('2011 population'!H56/SUM('2011 population'!$D56:$H56)),('2011 outpatient appointments'!H56/SUM('2011 outpatient appointments'!$D56:$H56)))*'2011 GP visits'!$C56</f>
        <v>245425.37796574825</v>
      </c>
      <c r="I56" s="56">
        <f>VLOOKUP(B56,'Primary care summary'!$C$18:$E$24,3,TRUE)*SUM('2011 population'!J56:N56)</f>
        <v>925613.7985390001</v>
      </c>
      <c r="J56" s="2">
        <f>IF(age_sex_only,('2011 population'!J56/SUM('2011 population'!$J56:$N56)),('2011 outpatient appointments'!J56/SUM('2011 outpatient appointments'!$J56:$N56)))*'2011 GP visits'!$I56</f>
        <v>223790.69605617126</v>
      </c>
      <c r="K56" s="2">
        <f>IF(age_sex_only,('2011 population'!K56/SUM('2011 population'!$J56:$N56)),('2011 outpatient appointments'!K56/SUM('2011 outpatient appointments'!$J56:$N56)))*'2011 GP visits'!$I56</f>
        <v>198578.503817555</v>
      </c>
      <c r="L56" s="2">
        <f>IF(age_sex_only,('2011 population'!L56/SUM('2011 population'!$J56:$N56)),('2011 outpatient appointments'!L56/SUM('2011 outpatient appointments'!$J56:$N56)))*'2011 GP visits'!$I56</f>
        <v>182611.74473127438</v>
      </c>
      <c r="M56" s="2">
        <f>IF(age_sex_only,('2011 population'!M56/SUM('2011 population'!$J56:$N56)),('2011 outpatient appointments'!M56/SUM('2011 outpatient appointments'!$J56:$N56)))*'2011 GP visits'!$I56</f>
        <v>166835.59328391112</v>
      </c>
      <c r="N56" s="2">
        <f>IF(age_sex_only,('2011 population'!N56/SUM('2011 population'!$J56:$N56)),('2011 outpatient appointments'!N56/SUM('2011 outpatient appointments'!$J56:$N56)))*'2011 GP visits'!$I56</f>
        <v>153797.26065008834</v>
      </c>
    </row>
    <row r="57" spans="2:14" x14ac:dyDescent="0.25">
      <c r="B57">
        <v>53</v>
      </c>
      <c r="C57" s="56">
        <f>VLOOKUP(B57,'Primary care summary'!$C$18:$E$24,2,TRUE)*SUM('2011 population'!D57:H57)</f>
        <v>1359904.2531910001</v>
      </c>
      <c r="D57" s="2">
        <f>IF(age_sex_only,('2011 population'!D57/SUM('2011 population'!$D57:$H57)),('2011 outpatient appointments'!D57/SUM('2011 outpatient appointments'!$D57:$H57)))*'2011 GP visits'!$C57</f>
        <v>299388.16304095992</v>
      </c>
      <c r="E57" s="2">
        <f>IF(age_sex_only,('2011 population'!E57/SUM('2011 population'!$D57:$H57)),('2011 outpatient appointments'!E57/SUM('2011 outpatient appointments'!$D57:$H57)))*'2011 GP visits'!$C57</f>
        <v>287543.83905924653</v>
      </c>
      <c r="F57" s="2">
        <f>IF(age_sex_only,('2011 population'!F57/SUM('2011 population'!$D57:$H57)),('2011 outpatient appointments'!F57/SUM('2011 outpatient appointments'!$D57:$H57)))*'2011 GP visits'!$C57</f>
        <v>271758.402313951</v>
      </c>
      <c r="G57" s="2">
        <f>IF(age_sex_only,('2011 population'!G57/SUM('2011 population'!$D57:$H57)),('2011 outpatient appointments'!G57/SUM('2011 outpatient appointments'!$D57:$H57)))*'2011 GP visits'!$C57</f>
        <v>256877.44884932842</v>
      </c>
      <c r="H57" s="2">
        <f>IF(age_sex_only,('2011 population'!H57/SUM('2011 population'!$D57:$H57)),('2011 outpatient appointments'!H57/SUM('2011 outpatient appointments'!$D57:$H57)))*'2011 GP visits'!$C57</f>
        <v>244336.39992751423</v>
      </c>
      <c r="I57" s="56">
        <f>VLOOKUP(B57,'Primary care summary'!$C$18:$E$24,3,TRUE)*SUM('2011 population'!J57:N57)</f>
        <v>913865.53099300002</v>
      </c>
      <c r="J57" s="2">
        <f>IF(age_sex_only,('2011 population'!J57/SUM('2011 population'!$J57:$N57)),('2011 outpatient appointments'!J57/SUM('2011 outpatient appointments'!$J57:$N57)))*'2011 GP visits'!$I57</f>
        <v>220901.50084615417</v>
      </c>
      <c r="K57" s="2">
        <f>IF(age_sex_only,('2011 population'!K57/SUM('2011 population'!$J57:$N57)),('2011 outpatient appointments'!K57/SUM('2011 outpatient appointments'!$J57:$N57)))*'2011 GP visits'!$I57</f>
        <v>196130.04596272256</v>
      </c>
      <c r="L57" s="2">
        <f>IF(age_sex_only,('2011 population'!L57/SUM('2011 population'!$J57:$N57)),('2011 outpatient appointments'!L57/SUM('2011 outpatient appointments'!$J57:$N57)))*'2011 GP visits'!$I57</f>
        <v>178833.78938363984</v>
      </c>
      <c r="M57" s="2">
        <f>IF(age_sex_only,('2011 population'!M57/SUM('2011 population'!$J57:$N57)),('2011 outpatient appointments'!M57/SUM('2011 outpatient appointments'!$J57:$N57)))*'2011 GP visits'!$I57</f>
        <v>164272.17821438931</v>
      </c>
      <c r="N57" s="2">
        <f>IF(age_sex_only,('2011 population'!N57/SUM('2011 population'!$J57:$N57)),('2011 outpatient appointments'!N57/SUM('2011 outpatient appointments'!$J57:$N57)))*'2011 GP visits'!$I57</f>
        <v>153728.01658609413</v>
      </c>
    </row>
    <row r="58" spans="2:14" x14ac:dyDescent="0.25">
      <c r="B58">
        <v>54</v>
      </c>
      <c r="C58" s="56">
        <f>VLOOKUP(B58,'Primary care summary'!$C$18:$E$24,2,TRUE)*SUM('2011 population'!D58:H58)</f>
        <v>1307767.851214</v>
      </c>
      <c r="D58" s="2">
        <f>IF(age_sex_only,('2011 population'!D58/SUM('2011 population'!$D58:$H58)),('2011 outpatient appointments'!D58/SUM('2011 outpatient appointments'!$D58:$H58)))*'2011 GP visits'!$C58</f>
        <v>284266.49120645231</v>
      </c>
      <c r="E58" s="2">
        <f>IF(age_sex_only,('2011 population'!E58/SUM('2011 population'!$D58:$H58)),('2011 outpatient appointments'!E58/SUM('2011 outpatient appointments'!$D58:$H58)))*'2011 GP visits'!$C58</f>
        <v>270906.5529639108</v>
      </c>
      <c r="F58" s="2">
        <f>IF(age_sex_only,('2011 population'!F58/SUM('2011 population'!$D58:$H58)),('2011 outpatient appointments'!F58/SUM('2011 outpatient appointments'!$D58:$H58)))*'2011 GP visits'!$C58</f>
        <v>261166.17101991689</v>
      </c>
      <c r="G58" s="2">
        <f>IF(age_sex_only,('2011 population'!G58/SUM('2011 population'!$D58:$H58)),('2011 outpatient appointments'!G58/SUM('2011 outpatient appointments'!$D58:$H58)))*'2011 GP visits'!$C58</f>
        <v>254310.76422091047</v>
      </c>
      <c r="H58" s="2">
        <f>IF(age_sex_only,('2011 population'!H58/SUM('2011 population'!$D58:$H58)),('2011 outpatient appointments'!H58/SUM('2011 outpatient appointments'!$D58:$H58)))*'2011 GP visits'!$C58</f>
        <v>237117.87180280953</v>
      </c>
      <c r="I58" s="56">
        <f>VLOOKUP(B58,'Primary care summary'!$C$18:$E$24,3,TRUE)*SUM('2011 population'!J58:N58)</f>
        <v>874762.63485200005</v>
      </c>
      <c r="J58" s="2">
        <f>IF(age_sex_only,('2011 population'!J58/SUM('2011 population'!$J58:$N58)),('2011 outpatient appointments'!J58/SUM('2011 outpatient appointments'!$J58:$N58)))*'2011 GP visits'!$I58</f>
        <v>206651.25634796679</v>
      </c>
      <c r="K58" s="2">
        <f>IF(age_sex_only,('2011 population'!K58/SUM('2011 population'!$J58:$N58)),('2011 outpatient appointments'!K58/SUM('2011 outpatient appointments'!$J58:$N58)))*'2011 GP visits'!$I58</f>
        <v>184883.35967402332</v>
      </c>
      <c r="L58" s="2">
        <f>IF(age_sex_only,('2011 population'!L58/SUM('2011 population'!$J58:$N58)),('2011 outpatient appointments'!L58/SUM('2011 outpatient appointments'!$J58:$N58)))*'2011 GP visits'!$I58</f>
        <v>170385.71547030908</v>
      </c>
      <c r="M58" s="2">
        <f>IF(age_sex_only,('2011 population'!M58/SUM('2011 population'!$J58:$N58)),('2011 outpatient appointments'!M58/SUM('2011 outpatient appointments'!$J58:$N58)))*'2011 GP visits'!$I58</f>
        <v>161740.34769620452</v>
      </c>
      <c r="N58" s="2">
        <f>IF(age_sex_only,('2011 population'!N58/SUM('2011 population'!$J58:$N58)),('2011 outpatient appointments'!N58/SUM('2011 outpatient appointments'!$J58:$N58)))*'2011 GP visits'!$I58</f>
        <v>151101.95566349628</v>
      </c>
    </row>
    <row r="59" spans="2:14" x14ac:dyDescent="0.25">
      <c r="B59">
        <v>55</v>
      </c>
      <c r="C59" s="56">
        <f>VLOOKUP(B59,'Primary care summary'!$C$18:$E$24,2,TRUE)*SUM('2011 population'!D59:H59)</f>
        <v>1259537.748898</v>
      </c>
      <c r="D59" s="2">
        <f>IF(age_sex_only,('2011 population'!D59/SUM('2011 population'!$D59:$H59)),('2011 outpatient appointments'!D59/SUM('2011 outpatient appointments'!$D59:$H59)))*'2011 GP visits'!$C59</f>
        <v>275786.54309274541</v>
      </c>
      <c r="E59" s="2">
        <f>IF(age_sex_only,('2011 population'!E59/SUM('2011 population'!$D59:$H59)),('2011 outpatient appointments'!E59/SUM('2011 outpatient appointments'!$D59:$H59)))*'2011 GP visits'!$C59</f>
        <v>263000.72922123084</v>
      </c>
      <c r="F59" s="2">
        <f>IF(age_sex_only,('2011 population'!F59/SUM('2011 population'!$D59:$H59)),('2011 outpatient appointments'!F59/SUM('2011 outpatient appointments'!$D59:$H59)))*'2011 GP visits'!$C59</f>
        <v>252720.44657011639</v>
      </c>
      <c r="G59" s="2">
        <f>IF(age_sex_only,('2011 population'!G59/SUM('2011 population'!$D59:$H59)),('2011 outpatient appointments'!G59/SUM('2011 outpatient appointments'!$D59:$H59)))*'2011 GP visits'!$C59</f>
        <v>243092.5626233553</v>
      </c>
      <c r="H59" s="2">
        <f>IF(age_sex_only,('2011 population'!H59/SUM('2011 population'!$D59:$H59)),('2011 outpatient appointments'!H59/SUM('2011 outpatient appointments'!$D59:$H59)))*'2011 GP visits'!$C59</f>
        <v>224937.46739055202</v>
      </c>
      <c r="I59" s="56">
        <f>VLOOKUP(B59,'Primary care summary'!$C$18:$E$24,3,TRUE)*SUM('2011 population'!J59:N59)</f>
        <v>840194.44846900005</v>
      </c>
      <c r="J59" s="2">
        <f>IF(age_sex_only,('2011 population'!J59/SUM('2011 population'!$J59:$N59)),('2011 outpatient appointments'!J59/SUM('2011 outpatient appointments'!$J59:$N59)))*'2011 GP visits'!$I59</f>
        <v>193245.58939250268</v>
      </c>
      <c r="K59" s="2">
        <f>IF(age_sex_only,('2011 population'!K59/SUM('2011 population'!$J59:$N59)),('2011 outpatient appointments'!K59/SUM('2011 outpatient appointments'!$J59:$N59)))*'2011 GP visits'!$I59</f>
        <v>180431.96290487342</v>
      </c>
      <c r="L59" s="2">
        <f>IF(age_sex_only,('2011 population'!L59/SUM('2011 population'!$J59:$N59)),('2011 outpatient appointments'!L59/SUM('2011 outpatient appointments'!$J59:$N59)))*'2011 GP visits'!$I59</f>
        <v>165551.23893110358</v>
      </c>
      <c r="M59" s="2">
        <f>IF(age_sex_only,('2011 population'!M59/SUM('2011 population'!$J59:$N59)),('2011 outpatient appointments'!M59/SUM('2011 outpatient appointments'!$J59:$N59)))*'2011 GP visits'!$I59</f>
        <v>154565.21876647131</v>
      </c>
      <c r="N59" s="2">
        <f>IF(age_sex_only,('2011 population'!N59/SUM('2011 population'!$J59:$N59)),('2011 outpatient appointments'!N59/SUM('2011 outpatient appointments'!$J59:$N59)))*'2011 GP visits'!$I59</f>
        <v>146400.43847404903</v>
      </c>
    </row>
    <row r="60" spans="2:14" x14ac:dyDescent="0.25">
      <c r="B60">
        <v>56</v>
      </c>
      <c r="C60" s="56">
        <f>VLOOKUP(B60,'Primary care summary'!$C$18:$E$24,2,TRUE)*SUM('2011 population'!D60:H60)</f>
        <v>1227864.068365</v>
      </c>
      <c r="D60" s="2">
        <f>IF(age_sex_only,('2011 population'!D60/SUM('2011 population'!$D60:$H60)),('2011 outpatient appointments'!D60/SUM('2011 outpatient appointments'!$D60:$H60)))*'2011 GP visits'!$C60</f>
        <v>263269.68204569403</v>
      </c>
      <c r="E60" s="2">
        <f>IF(age_sex_only,('2011 population'!E60/SUM('2011 population'!$D60:$H60)),('2011 outpatient appointments'!E60/SUM('2011 outpatient appointments'!$D60:$H60)))*'2011 GP visits'!$C60</f>
        <v>256559.84584559931</v>
      </c>
      <c r="F60" s="2">
        <f>IF(age_sex_only,('2011 population'!F60/SUM('2011 population'!$D60:$H60)),('2011 outpatient appointments'!F60/SUM('2011 outpatient appointments'!$D60:$H60)))*'2011 GP visits'!$C60</f>
        <v>246999.47786296954</v>
      </c>
      <c r="G60" s="2">
        <f>IF(age_sex_only,('2011 population'!G60/SUM('2011 population'!$D60:$H60)),('2011 outpatient appointments'!G60/SUM('2011 outpatient appointments'!$D60:$H60)))*'2011 GP visits'!$C60</f>
        <v>238783.47420384784</v>
      </c>
      <c r="H60" s="2">
        <f>IF(age_sex_only,('2011 population'!H60/SUM('2011 population'!$D60:$H60)),('2011 outpatient appointments'!H60/SUM('2011 outpatient appointments'!$D60:$H60)))*'2011 GP visits'!$C60</f>
        <v>222251.5884068892</v>
      </c>
      <c r="I60" s="56">
        <f>VLOOKUP(B60,'Primary care summary'!$C$18:$E$24,3,TRUE)*SUM('2011 population'!J60:N60)</f>
        <v>816780.76434700005</v>
      </c>
      <c r="J60" s="2">
        <f>IF(age_sex_only,('2011 population'!J60/SUM('2011 population'!$J60:$N60)),('2011 outpatient appointments'!J60/SUM('2011 outpatient appointments'!$J60:$N60)))*'2011 GP visits'!$I60</f>
        <v>187936.80988042071</v>
      </c>
      <c r="K60" s="2">
        <f>IF(age_sex_only,('2011 population'!K60/SUM('2011 population'!$J60:$N60)),('2011 outpatient appointments'!K60/SUM('2011 outpatient appointments'!$J60:$N60)))*'2011 GP visits'!$I60</f>
        <v>172750.9418844418</v>
      </c>
      <c r="L60" s="2">
        <f>IF(age_sex_only,('2011 population'!L60/SUM('2011 population'!$J60:$N60)),('2011 outpatient appointments'!L60/SUM('2011 outpatient appointments'!$J60:$N60)))*'2011 GP visits'!$I60</f>
        <v>165326.22916275062</v>
      </c>
      <c r="M60" s="2">
        <f>IF(age_sex_only,('2011 population'!M60/SUM('2011 population'!$J60:$N60)),('2011 outpatient appointments'!M60/SUM('2011 outpatient appointments'!$J60:$N60)))*'2011 GP visits'!$I60</f>
        <v>151054.50019992422</v>
      </c>
      <c r="N60" s="2">
        <f>IF(age_sex_only,('2011 population'!N60/SUM('2011 population'!$J60:$N60)),('2011 outpatient appointments'!N60/SUM('2011 outpatient appointments'!$J60:$N60)))*'2011 GP visits'!$I60</f>
        <v>139712.28321946273</v>
      </c>
    </row>
    <row r="61" spans="2:14" x14ac:dyDescent="0.25">
      <c r="B61">
        <v>57</v>
      </c>
      <c r="C61" s="56">
        <f>VLOOKUP(B61,'Primary care summary'!$C$18:$E$24,2,TRUE)*SUM('2011 population'!D61:H61)</f>
        <v>1231963.8689379999</v>
      </c>
      <c r="D61" s="2">
        <f>IF(age_sex_only,('2011 population'!D61/SUM('2011 population'!$D61:$H61)),('2011 outpatient appointments'!D61/SUM('2011 outpatient appointments'!$D61:$H61)))*'2011 GP visits'!$C61</f>
        <v>258186.90429876107</v>
      </c>
      <c r="E61" s="2">
        <f>IF(age_sex_only,('2011 population'!E61/SUM('2011 population'!$D61:$H61)),('2011 outpatient appointments'!E61/SUM('2011 outpatient appointments'!$D61:$H61)))*'2011 GP visits'!$C61</f>
        <v>250514.51711676345</v>
      </c>
      <c r="F61" s="2">
        <f>IF(age_sex_only,('2011 population'!F61/SUM('2011 population'!$D61:$H61)),('2011 outpatient appointments'!F61/SUM('2011 outpatient appointments'!$D61:$H61)))*'2011 GP visits'!$C61</f>
        <v>253202.87325533741</v>
      </c>
      <c r="G61" s="2">
        <f>IF(age_sex_only,('2011 population'!G61/SUM('2011 population'!$D61:$H61)),('2011 outpatient appointments'!G61/SUM('2011 outpatient appointments'!$D61:$H61)))*'2011 GP visits'!$C61</f>
        <v>244294.04362458742</v>
      </c>
      <c r="H61" s="2">
        <f>IF(age_sex_only,('2011 population'!H61/SUM('2011 population'!$D61:$H61)),('2011 outpatient appointments'!H61/SUM('2011 outpatient appointments'!$D61:$H61)))*'2011 GP visits'!$C61</f>
        <v>225765.53064255061</v>
      </c>
      <c r="I61" s="56">
        <f>VLOOKUP(B61,'Primary care summary'!$C$18:$E$24,3,TRUE)*SUM('2011 population'!J61:N61)</f>
        <v>814513.40946800006</v>
      </c>
      <c r="J61" s="2">
        <f>IF(age_sex_only,('2011 population'!J61/SUM('2011 population'!$J61:$N61)),('2011 outpatient appointments'!J61/SUM('2011 outpatient appointments'!$J61:$N61)))*'2011 GP visits'!$I61</f>
        <v>183499.94854894135</v>
      </c>
      <c r="K61" s="2">
        <f>IF(age_sex_only,('2011 population'!K61/SUM('2011 population'!$J61:$N61)),('2011 outpatient appointments'!K61/SUM('2011 outpatient appointments'!$J61:$N61)))*'2011 GP visits'!$I61</f>
        <v>173321.42439622796</v>
      </c>
      <c r="L61" s="2">
        <f>IF(age_sex_only,('2011 population'!L61/SUM('2011 population'!$J61:$N61)),('2011 outpatient appointments'!L61/SUM('2011 outpatient appointments'!$J61:$N61)))*'2011 GP visits'!$I61</f>
        <v>163303.15372492655</v>
      </c>
      <c r="M61" s="2">
        <f>IF(age_sex_only,('2011 population'!M61/SUM('2011 population'!$J61:$N61)),('2011 outpatient appointments'!M61/SUM('2011 outpatient appointments'!$J61:$N61)))*'2011 GP visits'!$I61</f>
        <v>152762.0358364931</v>
      </c>
      <c r="N61" s="2">
        <f>IF(age_sex_only,('2011 population'!N61/SUM('2011 population'!$J61:$N61)),('2011 outpatient appointments'!N61/SUM('2011 outpatient appointments'!$J61:$N61)))*'2011 GP visits'!$I61</f>
        <v>141626.84696141109</v>
      </c>
    </row>
    <row r="62" spans="2:14" x14ac:dyDescent="0.25">
      <c r="B62">
        <v>58</v>
      </c>
      <c r="C62" s="56">
        <f>VLOOKUP(B62,'Primary care summary'!$C$18:$E$24,2,TRUE)*SUM('2011 population'!D62:H62)</f>
        <v>1205313.149579</v>
      </c>
      <c r="D62" s="2">
        <f>IF(age_sex_only,('2011 population'!D62/SUM('2011 population'!$D62:$H62)),('2011 outpatient appointments'!D62/SUM('2011 outpatient appointments'!$D62:$H62)))*'2011 GP visits'!$C62</f>
        <v>248382.81395832452</v>
      </c>
      <c r="E62" s="2">
        <f>IF(age_sex_only,('2011 population'!E62/SUM('2011 population'!$D62:$H62)),('2011 outpatient appointments'!E62/SUM('2011 outpatient appointments'!$D62:$H62)))*'2011 GP visits'!$C62</f>
        <v>245396.87327378488</v>
      </c>
      <c r="F62" s="2">
        <f>IF(age_sex_only,('2011 population'!F62/SUM('2011 population'!$D62:$H62)),('2011 outpatient appointments'!F62/SUM('2011 outpatient appointments'!$D62:$H62)))*'2011 GP visits'!$C62</f>
        <v>247321.9177202775</v>
      </c>
      <c r="G62" s="2">
        <f>IF(age_sex_only,('2011 population'!G62/SUM('2011 population'!$D62:$H62)),('2011 outpatient appointments'!G62/SUM('2011 outpatient appointments'!$D62:$H62)))*'2011 GP visits'!$C62</f>
        <v>240873.59749520253</v>
      </c>
      <c r="H62" s="2">
        <f>IF(age_sex_only,('2011 population'!H62/SUM('2011 population'!$D62:$H62)),('2011 outpatient appointments'!H62/SUM('2011 outpatient appointments'!$D62:$H62)))*'2011 GP visits'!$C62</f>
        <v>223337.94713141053</v>
      </c>
      <c r="I62" s="56">
        <f>VLOOKUP(B62,'Primary care summary'!$C$18:$E$24,3,TRUE)*SUM('2011 population'!J62:N62)</f>
        <v>797954.26226400002</v>
      </c>
      <c r="J62" s="2">
        <f>IF(age_sex_only,('2011 population'!J62/SUM('2011 population'!$J62:$N62)),('2011 outpatient appointments'!J62/SUM('2011 outpatient appointments'!$J62:$N62)))*'2011 GP visits'!$I62</f>
        <v>177275.63237031864</v>
      </c>
      <c r="K62" s="2">
        <f>IF(age_sex_only,('2011 population'!K62/SUM('2011 population'!$J62:$N62)),('2011 outpatient appointments'!K62/SUM('2011 outpatient appointments'!$J62:$N62)))*'2011 GP visits'!$I62</f>
        <v>166836.80476470519</v>
      </c>
      <c r="L62" s="2">
        <f>IF(age_sex_only,('2011 population'!L62/SUM('2011 population'!$J62:$N62)),('2011 outpatient appointments'!L62/SUM('2011 outpatient appointments'!$J62:$N62)))*'2011 GP visits'!$I62</f>
        <v>160673.28555426549</v>
      </c>
      <c r="M62" s="2">
        <f>IF(age_sex_only,('2011 population'!M62/SUM('2011 population'!$J62:$N62)),('2011 outpatient appointments'!M62/SUM('2011 outpatient appointments'!$J62:$N62)))*'2011 GP visits'!$I62</f>
        <v>152692.60909806949</v>
      </c>
      <c r="N62" s="2">
        <f>IF(age_sex_only,('2011 population'!N62/SUM('2011 population'!$J62:$N62)),('2011 outpatient appointments'!N62/SUM('2011 outpatient appointments'!$J62:$N62)))*'2011 GP visits'!$I62</f>
        <v>140475.93047664122</v>
      </c>
    </row>
    <row r="63" spans="2:14" x14ac:dyDescent="0.25">
      <c r="B63">
        <v>59</v>
      </c>
      <c r="C63" s="56">
        <f>VLOOKUP(B63,'Primary care summary'!$C$18:$E$24,2,TRUE)*SUM('2011 population'!D63:H63)</f>
        <v>1199330.7463829999</v>
      </c>
      <c r="D63" s="2">
        <f>IF(age_sex_only,('2011 population'!D63/SUM('2011 population'!$D63:$H63)),('2011 outpatient appointments'!D63/SUM('2011 outpatient appointments'!$D63:$H63)))*'2011 GP visits'!$C63</f>
        <v>243359.9814292769</v>
      </c>
      <c r="E63" s="2">
        <f>IF(age_sex_only,('2011 population'!E63/SUM('2011 population'!$D63:$H63)),('2011 outpatient appointments'!E63/SUM('2011 outpatient appointments'!$D63:$H63)))*'2011 GP visits'!$C63</f>
        <v>243019.13843729152</v>
      </c>
      <c r="F63" s="2">
        <f>IF(age_sex_only,('2011 population'!F63/SUM('2011 population'!$D63:$H63)),('2011 outpatient appointments'!F63/SUM('2011 outpatient appointments'!$D63:$H63)))*'2011 GP visits'!$C63</f>
        <v>246456.2910811888</v>
      </c>
      <c r="G63" s="2">
        <f>IF(age_sex_only,('2011 population'!G63/SUM('2011 population'!$D63:$H63)),('2011 outpatient appointments'!G63/SUM('2011 outpatient appointments'!$D63:$H63)))*'2011 GP visits'!$C63</f>
        <v>241533.2161800969</v>
      </c>
      <c r="H63" s="2">
        <f>IF(age_sex_only,('2011 population'!H63/SUM('2011 population'!$D63:$H63)),('2011 outpatient appointments'!H63/SUM('2011 outpatient appointments'!$D63:$H63)))*'2011 GP visits'!$C63</f>
        <v>224962.11925514581</v>
      </c>
      <c r="I63" s="56">
        <f>VLOOKUP(B63,'Primary care summary'!$C$18:$E$24,3,TRUE)*SUM('2011 population'!J63:N63)</f>
        <v>787863.01411800005</v>
      </c>
      <c r="J63" s="2">
        <f>IF(age_sex_only,('2011 population'!J63/SUM('2011 population'!$J63:$N63)),('2011 outpatient appointments'!J63/SUM('2011 outpatient appointments'!$J63:$N63)))*'2011 GP visits'!$I63</f>
        <v>172267.48732933594</v>
      </c>
      <c r="K63" s="2">
        <f>IF(age_sex_only,('2011 population'!K63/SUM('2011 population'!$J63:$N63)),('2011 outpatient appointments'!K63/SUM('2011 outpatient appointments'!$J63:$N63)))*'2011 GP visits'!$I63</f>
        <v>163646.44949374677</v>
      </c>
      <c r="L63" s="2">
        <f>IF(age_sex_only,('2011 population'!L63/SUM('2011 population'!$J63:$N63)),('2011 outpatient appointments'!L63/SUM('2011 outpatient appointments'!$J63:$N63)))*'2011 GP visits'!$I63</f>
        <v>159369.50386925024</v>
      </c>
      <c r="M63" s="2">
        <f>IF(age_sex_only,('2011 population'!M63/SUM('2011 population'!$J63:$N63)),('2011 outpatient appointments'!M63/SUM('2011 outpatient appointments'!$J63:$N63)))*'2011 GP visits'!$I63</f>
        <v>153288.35865708219</v>
      </c>
      <c r="N63" s="2">
        <f>IF(age_sex_only,('2011 population'!N63/SUM('2011 population'!$J63:$N63)),('2011 outpatient appointments'!N63/SUM('2011 outpatient appointments'!$J63:$N63)))*'2011 GP visits'!$I63</f>
        <v>139291.21476858496</v>
      </c>
    </row>
    <row r="64" spans="2:14" x14ac:dyDescent="0.25">
      <c r="B64">
        <v>60</v>
      </c>
      <c r="C64" s="56">
        <f>VLOOKUP(B64,'Primary care summary'!$C$18:$E$24,2,TRUE)*SUM('2011 population'!D64:H64)</f>
        <v>1199669.372979</v>
      </c>
      <c r="D64" s="2">
        <f>IF(age_sex_only,('2011 population'!D64/SUM('2011 population'!$D64:$H64)),('2011 outpatient appointments'!D64/SUM('2011 outpatient appointments'!$D64:$H64)))*'2011 GP visits'!$C64</f>
        <v>233592.05061700763</v>
      </c>
      <c r="E64" s="2">
        <f>IF(age_sex_only,('2011 population'!E64/SUM('2011 population'!$D64:$H64)),('2011 outpatient appointments'!E64/SUM('2011 outpatient appointments'!$D64:$H64)))*'2011 GP visits'!$C64</f>
        <v>239946.91414679654</v>
      </c>
      <c r="F64" s="2">
        <f>IF(age_sex_only,('2011 population'!F64/SUM('2011 population'!$D64:$H64)),('2011 outpatient appointments'!F64/SUM('2011 outpatient appointments'!$D64:$H64)))*'2011 GP visits'!$C64</f>
        <v>252008.49881860465</v>
      </c>
      <c r="G64" s="2">
        <f>IF(age_sex_only,('2011 population'!G64/SUM('2011 population'!$D64:$H64)),('2011 outpatient appointments'!G64/SUM('2011 outpatient appointments'!$D64:$H64)))*'2011 GP visits'!$C64</f>
        <v>245870.32194508196</v>
      </c>
      <c r="H64" s="2">
        <f>IF(age_sex_only,('2011 population'!H64/SUM('2011 population'!$D64:$H64)),('2011 outpatient appointments'!H64/SUM('2011 outpatient appointments'!$D64:$H64)))*'2011 GP visits'!$C64</f>
        <v>228251.58745150914</v>
      </c>
      <c r="I64" s="56">
        <f>VLOOKUP(B64,'Primary care summary'!$C$18:$E$24,3,TRUE)*SUM('2011 population'!J64:N64)</f>
        <v>787075.92990300001</v>
      </c>
      <c r="J64" s="2">
        <f>IF(age_sex_only,('2011 population'!J64/SUM('2011 population'!$J64:$N64)),('2011 outpatient appointments'!J64/SUM('2011 outpatient appointments'!$J64:$N64)))*'2011 GP visits'!$I64</f>
        <v>167089.8099711393</v>
      </c>
      <c r="K64" s="2">
        <f>IF(age_sex_only,('2011 population'!K64/SUM('2011 population'!$J64:$N64)),('2011 outpatient appointments'!K64/SUM('2011 outpatient appointments'!$J64:$N64)))*'2011 GP visits'!$I64</f>
        <v>158959.2956473174</v>
      </c>
      <c r="L64" s="2">
        <f>IF(age_sex_only,('2011 population'!L64/SUM('2011 population'!$J64:$N64)),('2011 outpatient appointments'!L64/SUM('2011 outpatient appointments'!$J64:$N64)))*'2011 GP visits'!$I64</f>
        <v>159889.60308669685</v>
      </c>
      <c r="M64" s="2">
        <f>IF(age_sex_only,('2011 population'!M64/SUM('2011 population'!$J64:$N64)),('2011 outpatient appointments'!M64/SUM('2011 outpatient appointments'!$J64:$N64)))*'2011 GP visits'!$I64</f>
        <v>156837.79332022704</v>
      </c>
      <c r="N64" s="2">
        <f>IF(age_sex_only,('2011 population'!N64/SUM('2011 population'!$J64:$N64)),('2011 outpatient appointments'!N64/SUM('2011 outpatient appointments'!$J64:$N64)))*'2011 GP visits'!$I64</f>
        <v>144299.42787761943</v>
      </c>
    </row>
    <row r="65" spans="2:14" x14ac:dyDescent="0.25">
      <c r="B65">
        <v>61</v>
      </c>
      <c r="C65" s="56">
        <f>VLOOKUP(B65,'Primary care summary'!$C$18:$E$24,2,TRUE)*SUM('2011 population'!D65:H65)</f>
        <v>1233798.0963330001</v>
      </c>
      <c r="D65" s="2">
        <f>IF(age_sex_only,('2011 population'!D65/SUM('2011 population'!$D65:$H65)),('2011 outpatient appointments'!D65/SUM('2011 outpatient appointments'!$D65:$H65)))*'2011 GP visits'!$C65</f>
        <v>239109.49163720381</v>
      </c>
      <c r="E65" s="2">
        <f>IF(age_sex_only,('2011 population'!E65/SUM('2011 population'!$D65:$H65)),('2011 outpatient appointments'!E65/SUM('2011 outpatient appointments'!$D65:$H65)))*'2011 GP visits'!$C65</f>
        <v>245665.30814948515</v>
      </c>
      <c r="F65" s="2">
        <f>IF(age_sex_only,('2011 population'!F65/SUM('2011 population'!$D65:$H65)),('2011 outpatient appointments'!F65/SUM('2011 outpatient appointments'!$D65:$H65)))*'2011 GP visits'!$C65</f>
        <v>259696.92014216271</v>
      </c>
      <c r="G65" s="2">
        <f>IF(age_sex_only,('2011 population'!G65/SUM('2011 population'!$D65:$H65)),('2011 outpatient appointments'!G65/SUM('2011 outpatient appointments'!$D65:$H65)))*'2011 GP visits'!$C65</f>
        <v>255298.02910974756</v>
      </c>
      <c r="H65" s="2">
        <f>IF(age_sex_only,('2011 population'!H65/SUM('2011 population'!$D65:$H65)),('2011 outpatient appointments'!H65/SUM('2011 outpatient appointments'!$D65:$H65)))*'2011 GP visits'!$C65</f>
        <v>234028.34729440088</v>
      </c>
      <c r="I65" s="56">
        <f>VLOOKUP(B65,'Primary care summary'!$C$18:$E$24,3,TRUE)*SUM('2011 population'!J65:N65)</f>
        <v>805631.78548399999</v>
      </c>
      <c r="J65" s="2">
        <f>IF(age_sex_only,('2011 population'!J65/SUM('2011 population'!$J65:$N65)),('2011 outpatient appointments'!J65/SUM('2011 outpatient appointments'!$J65:$N65)))*'2011 GP visits'!$I65</f>
        <v>163952.50880015432</v>
      </c>
      <c r="K65" s="2">
        <f>IF(age_sex_only,('2011 population'!K65/SUM('2011 population'!$J65:$N65)),('2011 outpatient appointments'!K65/SUM('2011 outpatient appointments'!$J65:$N65)))*'2011 GP visits'!$I65</f>
        <v>165252.97160266287</v>
      </c>
      <c r="L65" s="2">
        <f>IF(age_sex_only,('2011 population'!L65/SUM('2011 population'!$J65:$N65)),('2011 outpatient appointments'!L65/SUM('2011 outpatient appointments'!$J65:$N65)))*'2011 GP visits'!$I65</f>
        <v>164886.0302064956</v>
      </c>
      <c r="M65" s="2">
        <f>IF(age_sex_only,('2011 population'!M65/SUM('2011 population'!$J65:$N65)),('2011 outpatient appointments'!M65/SUM('2011 outpatient appointments'!$J65:$N65)))*'2011 GP visits'!$I65</f>
        <v>161892.85690212721</v>
      </c>
      <c r="N65" s="2">
        <f>IF(age_sex_only,('2011 population'!N65/SUM('2011 population'!$J65:$N65)),('2011 outpatient appointments'!N65/SUM('2011 outpatient appointments'!$J65:$N65)))*'2011 GP visits'!$I65</f>
        <v>149647.41797255998</v>
      </c>
    </row>
    <row r="66" spans="2:14" x14ac:dyDescent="0.25">
      <c r="B66">
        <v>62</v>
      </c>
      <c r="C66" s="56">
        <f>VLOOKUP(B66,'Primary care summary'!$C$18:$E$24,2,TRUE)*SUM('2011 population'!D66:H66)</f>
        <v>1265056.5561589999</v>
      </c>
      <c r="D66" s="2">
        <f>IF(age_sex_only,('2011 population'!D66/SUM('2011 population'!$D66:$H66)),('2011 outpatient appointments'!D66/SUM('2011 outpatient appointments'!$D66:$H66)))*'2011 GP visits'!$C66</f>
        <v>236974.22497205506</v>
      </c>
      <c r="E66" s="2">
        <f>IF(age_sex_only,('2011 population'!E66/SUM('2011 population'!$D66:$H66)),('2011 outpatient appointments'!E66/SUM('2011 outpatient appointments'!$D66:$H66)))*'2011 GP visits'!$C66</f>
        <v>250105.30547550638</v>
      </c>
      <c r="F66" s="2">
        <f>IF(age_sex_only,('2011 population'!F66/SUM('2011 population'!$D66:$H66)),('2011 outpatient appointments'!F66/SUM('2011 outpatient appointments'!$D66:$H66)))*'2011 GP visits'!$C66</f>
        <v>261548.13139038527</v>
      </c>
      <c r="G66" s="2">
        <f>IF(age_sex_only,('2011 population'!G66/SUM('2011 population'!$D66:$H66)),('2011 outpatient appointments'!G66/SUM('2011 outpatient appointments'!$D66:$H66)))*'2011 GP visits'!$C66</f>
        <v>264894.1872716822</v>
      </c>
      <c r="H66" s="2">
        <f>IF(age_sex_only,('2011 population'!H66/SUM('2011 population'!$D66:$H66)),('2011 outpatient appointments'!H66/SUM('2011 outpatient appointments'!$D66:$H66)))*'2011 GP visits'!$C66</f>
        <v>251534.70704937101</v>
      </c>
      <c r="I66" s="56">
        <f>VLOOKUP(B66,'Primary care summary'!$C$18:$E$24,3,TRUE)*SUM('2011 population'!J66:N66)</f>
        <v>830826.76546100003</v>
      </c>
      <c r="J66" s="2">
        <f>IF(age_sex_only,('2011 population'!J66/SUM('2011 population'!$J66:$N66)),('2011 outpatient appointments'!J66/SUM('2011 outpatient appointments'!$J66:$N66)))*'2011 GP visits'!$I66</f>
        <v>163073.73012453265</v>
      </c>
      <c r="K66" s="2">
        <f>IF(age_sex_only,('2011 population'!K66/SUM('2011 population'!$J66:$N66)),('2011 outpatient appointments'!K66/SUM('2011 outpatient appointments'!$J66:$N66)))*'2011 GP visits'!$I66</f>
        <v>167630.22415015032</v>
      </c>
      <c r="L66" s="2">
        <f>IF(age_sex_only,('2011 population'!L66/SUM('2011 population'!$J66:$N66)),('2011 outpatient appointments'!L66/SUM('2011 outpatient appointments'!$J66:$N66)))*'2011 GP visits'!$I66</f>
        <v>172334.62961393048</v>
      </c>
      <c r="M66" s="2">
        <f>IF(age_sex_only,('2011 population'!M66/SUM('2011 population'!$J66:$N66)),('2011 outpatient appointments'!M66/SUM('2011 outpatient appointments'!$J66:$N66)))*'2011 GP visits'!$I66</f>
        <v>169926.96009272945</v>
      </c>
      <c r="N66" s="2">
        <f>IF(age_sex_only,('2011 population'!N66/SUM('2011 population'!$J66:$N66)),('2011 outpatient appointments'!N66/SUM('2011 outpatient appointments'!$J66:$N66)))*'2011 GP visits'!$I66</f>
        <v>157861.22147965714</v>
      </c>
    </row>
    <row r="67" spans="2:14" x14ac:dyDescent="0.25">
      <c r="B67">
        <v>63</v>
      </c>
      <c r="C67" s="56">
        <f>VLOOKUP(B67,'Primary care summary'!$C$18:$E$24,2,TRUE)*SUM('2011 population'!D67:H67)</f>
        <v>1358223.2140180001</v>
      </c>
      <c r="D67" s="2">
        <f>IF(age_sex_only,('2011 population'!D67/SUM('2011 population'!$D67:$H67)),('2011 outpatient appointments'!D67/SUM('2011 outpatient appointments'!$D67:$H67)))*'2011 GP visits'!$C67</f>
        <v>246578.81614593932</v>
      </c>
      <c r="E67" s="2">
        <f>IF(age_sex_only,('2011 population'!E67/SUM('2011 population'!$D67:$H67)),('2011 outpatient appointments'!E67/SUM('2011 outpatient appointments'!$D67:$H67)))*'2011 GP visits'!$C67</f>
        <v>263777.18692050164</v>
      </c>
      <c r="F67" s="2">
        <f>IF(age_sex_only,('2011 population'!F67/SUM('2011 population'!$D67:$H67)),('2011 outpatient appointments'!F67/SUM('2011 outpatient appointments'!$D67:$H67)))*'2011 GP visits'!$C67</f>
        <v>284145.21664955118</v>
      </c>
      <c r="G67" s="2">
        <f>IF(age_sex_only,('2011 population'!G67/SUM('2011 population'!$D67:$H67)),('2011 outpatient appointments'!G67/SUM('2011 outpatient appointments'!$D67:$H67)))*'2011 GP visits'!$C67</f>
        <v>289093.54716239532</v>
      </c>
      <c r="H67" s="2">
        <f>IF(age_sex_only,('2011 population'!H67/SUM('2011 population'!$D67:$H67)),('2011 outpatient appointments'!H67/SUM('2011 outpatient appointments'!$D67:$H67)))*'2011 GP visits'!$C67</f>
        <v>274628.44713961269</v>
      </c>
      <c r="I67" s="56">
        <f>VLOOKUP(B67,'Primary care summary'!$C$18:$E$24,3,TRUE)*SUM('2011 population'!J67:N67)</f>
        <v>889711.71153900004</v>
      </c>
      <c r="J67" s="2">
        <f>IF(age_sex_only,('2011 population'!J67/SUM('2011 population'!$J67:$N67)),('2011 outpatient appointments'!J67/SUM('2011 outpatient appointments'!$J67:$N67)))*'2011 GP visits'!$I67</f>
        <v>166603.27847233857</v>
      </c>
      <c r="K67" s="2">
        <f>IF(age_sex_only,('2011 population'!K67/SUM('2011 population'!$J67:$N67)),('2011 outpatient appointments'!K67/SUM('2011 outpatient appointments'!$J67:$N67)))*'2011 GP visits'!$I67</f>
        <v>174316.88991236233</v>
      </c>
      <c r="L67" s="2">
        <f>IF(age_sex_only,('2011 population'!L67/SUM('2011 population'!$J67:$N67)),('2011 outpatient appointments'!L67/SUM('2011 outpatient appointments'!$J67:$N67)))*'2011 GP visits'!$I67</f>
        <v>186376.97284854777</v>
      </c>
      <c r="M67" s="2">
        <f>IF(age_sex_only,('2011 population'!M67/SUM('2011 population'!$J67:$N67)),('2011 outpatient appointments'!M67/SUM('2011 outpatient appointments'!$J67:$N67)))*'2011 GP visits'!$I67</f>
        <v>187690.54255703971</v>
      </c>
      <c r="N67" s="2">
        <f>IF(age_sex_only,('2011 population'!N67/SUM('2011 population'!$J67:$N67)),('2011 outpatient appointments'!N67/SUM('2011 outpatient appointments'!$J67:$N67)))*'2011 GP visits'!$I67</f>
        <v>174724.02774871164</v>
      </c>
    </row>
    <row r="68" spans="2:14" x14ac:dyDescent="0.25">
      <c r="B68">
        <v>64</v>
      </c>
      <c r="C68" s="56">
        <f>VLOOKUP(B68,'Primary care summary'!$C$18:$E$24,2,TRUE)*SUM('2011 population'!D68:H68)</f>
        <v>1417611.8689260001</v>
      </c>
      <c r="D68" s="2">
        <f>IF(age_sex_only,('2011 population'!D68/SUM('2011 population'!$D68:$H68)),('2011 outpatient appointments'!D68/SUM('2011 outpatient appointments'!$D68:$H68)))*'2011 GP visits'!$C68</f>
        <v>247316.97251579951</v>
      </c>
      <c r="E68" s="2">
        <f>IF(age_sex_only,('2011 population'!E68/SUM('2011 population'!$D68:$H68)),('2011 outpatient appointments'!E68/SUM('2011 outpatient appointments'!$D68:$H68)))*'2011 GP visits'!$C68</f>
        <v>268413.93811063573</v>
      </c>
      <c r="F68" s="2">
        <f>IF(age_sex_only,('2011 population'!F68/SUM('2011 population'!$D68:$H68)),('2011 outpatient appointments'!F68/SUM('2011 outpatient appointments'!$D68:$H68)))*'2011 GP visits'!$C68</f>
        <v>301298.37357754528</v>
      </c>
      <c r="G68" s="2">
        <f>IF(age_sex_only,('2011 population'!G68/SUM('2011 population'!$D68:$H68)),('2011 outpatient appointments'!G68/SUM('2011 outpatient appointments'!$D68:$H68)))*'2011 GP visits'!$C68</f>
        <v>309863.18355670496</v>
      </c>
      <c r="H68" s="2">
        <f>IF(age_sex_only,('2011 population'!H68/SUM('2011 population'!$D68:$H68)),('2011 outpatient appointments'!H68/SUM('2011 outpatient appointments'!$D68:$H68)))*'2011 GP visits'!$C68</f>
        <v>290719.4011653146</v>
      </c>
      <c r="I68" s="56">
        <f>VLOOKUP(B68,'Primary care summary'!$C$18:$E$24,3,TRUE)*SUM('2011 population'!J68:N68)</f>
        <v>924600.25500600005</v>
      </c>
      <c r="J68" s="2">
        <f>IF(age_sex_only,('2011 population'!J68/SUM('2011 population'!$J68:$N68)),('2011 outpatient appointments'!J68/SUM('2011 outpatient appointments'!$J68:$N68)))*'2011 GP visits'!$I68</f>
        <v>168656.58177922576</v>
      </c>
      <c r="K68" s="2">
        <f>IF(age_sex_only,('2011 population'!K68/SUM('2011 population'!$J68:$N68)),('2011 outpatient appointments'!K68/SUM('2011 outpatient appointments'!$J68:$N68)))*'2011 GP visits'!$I68</f>
        <v>175903.9155878016</v>
      </c>
      <c r="L68" s="2">
        <f>IF(age_sex_only,('2011 population'!L68/SUM('2011 population'!$J68:$N68)),('2011 outpatient appointments'!L68/SUM('2011 outpatient appointments'!$J68:$N68)))*'2011 GP visits'!$I68</f>
        <v>196539.93431073159</v>
      </c>
      <c r="M68" s="2">
        <f>IF(age_sex_only,('2011 population'!M68/SUM('2011 population'!$J68:$N68)),('2011 outpatient appointments'!M68/SUM('2011 outpatient appointments'!$J68:$N68)))*'2011 GP visits'!$I68</f>
        <v>196992.08984079515</v>
      </c>
      <c r="N68" s="2">
        <f>IF(age_sex_only,('2011 population'!N68/SUM('2011 population'!$J68:$N68)),('2011 outpatient appointments'!N68/SUM('2011 outpatient appointments'!$J68:$N68)))*'2011 GP visits'!$I68</f>
        <v>186507.73348744598</v>
      </c>
    </row>
    <row r="69" spans="2:14" x14ac:dyDescent="0.25">
      <c r="B69">
        <v>65</v>
      </c>
      <c r="C69" s="56">
        <f>VLOOKUP(B69,'Primary care summary'!$C$18:$E$24,2,TRUE)*SUM('2011 population'!D69:H69)</f>
        <v>1473272.5234319998</v>
      </c>
      <c r="D69" s="2">
        <f>IF(age_sex_only,('2011 population'!D69/SUM('2011 population'!$D69:$H69)),('2011 outpatient appointments'!D69/SUM('2011 outpatient appointments'!$D69:$H69)))*'2011 GP visits'!$C69</f>
        <v>252743.70579492411</v>
      </c>
      <c r="E69" s="2">
        <f>IF(age_sex_only,('2011 population'!E69/SUM('2011 population'!$D69:$H69)),('2011 outpatient appointments'!E69/SUM('2011 outpatient appointments'!$D69:$H69)))*'2011 GP visits'!$C69</f>
        <v>270724.99616914132</v>
      </c>
      <c r="F69" s="2">
        <f>IF(age_sex_only,('2011 population'!F69/SUM('2011 population'!$D69:$H69)),('2011 outpatient appointments'!F69/SUM('2011 outpatient appointments'!$D69:$H69)))*'2011 GP visits'!$C69</f>
        <v>313750.74437257473</v>
      </c>
      <c r="G69" s="2">
        <f>IF(age_sex_only,('2011 population'!G69/SUM('2011 population'!$D69:$H69)),('2011 outpatient appointments'!G69/SUM('2011 outpatient appointments'!$D69:$H69)))*'2011 GP visits'!$C69</f>
        <v>327955.41722442594</v>
      </c>
      <c r="H69" s="2">
        <f>IF(age_sex_only,('2011 population'!H69/SUM('2011 population'!$D69:$H69)),('2011 outpatient appointments'!H69/SUM('2011 outpatient appointments'!$D69:$H69)))*'2011 GP visits'!$C69</f>
        <v>308097.6598709338</v>
      </c>
      <c r="I69" s="56">
        <f>VLOOKUP(B69,'Primary care summary'!$C$18:$E$24,3,TRUE)*SUM('2011 population'!J69:N69)</f>
        <v>1198998.6601110001</v>
      </c>
      <c r="J69" s="2">
        <f>IF(age_sex_only,('2011 population'!J69/SUM('2011 population'!$J69:$N69)),('2011 outpatient appointments'!J69/SUM('2011 outpatient appointments'!$J69:$N69)))*'2011 GP visits'!$I69</f>
        <v>212310.93901153142</v>
      </c>
      <c r="K69" s="2">
        <f>IF(age_sex_only,('2011 population'!K69/SUM('2011 population'!$J69:$N69)),('2011 outpatient appointments'!K69/SUM('2011 outpatient appointments'!$J69:$N69)))*'2011 GP visits'!$I69</f>
        <v>224074.11899681878</v>
      </c>
      <c r="L69" s="2">
        <f>IF(age_sex_only,('2011 population'!L69/SUM('2011 population'!$J69:$N69)),('2011 outpatient appointments'!L69/SUM('2011 outpatient appointments'!$J69:$N69)))*'2011 GP visits'!$I69</f>
        <v>252216.64780414483</v>
      </c>
      <c r="M69" s="2">
        <f>IF(age_sex_only,('2011 population'!M69/SUM('2011 population'!$J69:$N69)),('2011 outpatient appointments'!M69/SUM('2011 outpatient appointments'!$J69:$N69)))*'2011 GP visits'!$I69</f>
        <v>262638.59078911634</v>
      </c>
      <c r="N69" s="2">
        <f>IF(age_sex_only,('2011 population'!N69/SUM('2011 population'!$J69:$N69)),('2011 outpatient appointments'!N69/SUM('2011 outpatient appointments'!$J69:$N69)))*'2011 GP visits'!$I69</f>
        <v>247758.3635093887</v>
      </c>
    </row>
    <row r="70" spans="2:14" x14ac:dyDescent="0.25">
      <c r="B70">
        <v>66</v>
      </c>
      <c r="C70" s="56">
        <f>VLOOKUP(B70,'Primary care summary'!$C$18:$E$24,2,TRUE)*SUM('2011 population'!D70:H70)</f>
        <v>1429031.9146459999</v>
      </c>
      <c r="D70" s="2">
        <f>IF(age_sex_only,('2011 population'!D70/SUM('2011 population'!$D70:$H70)),('2011 outpatient appointments'!D70/SUM('2011 outpatient appointments'!$D70:$H70)))*'2011 GP visits'!$C70</f>
        <v>244955.87228655204</v>
      </c>
      <c r="E70" s="2">
        <f>IF(age_sex_only,('2011 population'!E70/SUM('2011 population'!$D70:$H70)),('2011 outpatient appointments'!E70/SUM('2011 outpatient appointments'!$D70:$H70)))*'2011 GP visits'!$C70</f>
        <v>267390.98842068162</v>
      </c>
      <c r="F70" s="2">
        <f>IF(age_sex_only,('2011 population'!F70/SUM('2011 population'!$D70:$H70)),('2011 outpatient appointments'!F70/SUM('2011 outpatient appointments'!$D70:$H70)))*'2011 GP visits'!$C70</f>
        <v>304981.7751682137</v>
      </c>
      <c r="G70" s="2">
        <f>IF(age_sex_only,('2011 population'!G70/SUM('2011 population'!$D70:$H70)),('2011 outpatient appointments'!G70/SUM('2011 outpatient appointments'!$D70:$H70)))*'2011 GP visits'!$C70</f>
        <v>317594.27912518609</v>
      </c>
      <c r="H70" s="2">
        <f>IF(age_sex_only,('2011 population'!H70/SUM('2011 population'!$D70:$H70)),('2011 outpatient appointments'!H70/SUM('2011 outpatient appointments'!$D70:$H70)))*'2011 GP visits'!$C70</f>
        <v>294108.99964536645</v>
      </c>
      <c r="I70" s="56">
        <f>VLOOKUP(B70,'Primary care summary'!$C$18:$E$24,3,TRUE)*SUM('2011 population'!J70:N70)</f>
        <v>1161326.283606</v>
      </c>
      <c r="J70" s="2">
        <f>IF(age_sex_only,('2011 population'!J70/SUM('2011 population'!$J70:$N70)),('2011 outpatient appointments'!J70/SUM('2011 outpatient appointments'!$J70:$N70)))*'2011 GP visits'!$I70</f>
        <v>200726.17093060666</v>
      </c>
      <c r="K70" s="2">
        <f>IF(age_sex_only,('2011 population'!K70/SUM('2011 population'!$J70:$N70)),('2011 outpatient appointments'!K70/SUM('2011 outpatient appointments'!$J70:$N70)))*'2011 GP visits'!$I70</f>
        <v>216465.63380245495</v>
      </c>
      <c r="L70" s="2">
        <f>IF(age_sex_only,('2011 population'!L70/SUM('2011 population'!$J70:$N70)),('2011 outpatient appointments'!L70/SUM('2011 outpatient appointments'!$J70:$N70)))*'2011 GP visits'!$I70</f>
        <v>246125.26174240574</v>
      </c>
      <c r="M70" s="2">
        <f>IF(age_sex_only,('2011 population'!M70/SUM('2011 population'!$J70:$N70)),('2011 outpatient appointments'!M70/SUM('2011 outpatient appointments'!$J70:$N70)))*'2011 GP visits'!$I70</f>
        <v>255140.20852889496</v>
      </c>
      <c r="N70" s="2">
        <f>IF(age_sex_only,('2011 population'!N70/SUM('2011 population'!$J70:$N70)),('2011 outpatient appointments'!N70/SUM('2011 outpatient appointments'!$J70:$N70)))*'2011 GP visits'!$I70</f>
        <v>242869.0086016377</v>
      </c>
    </row>
    <row r="71" spans="2:14" x14ac:dyDescent="0.25">
      <c r="B71">
        <v>67</v>
      </c>
      <c r="C71" s="56">
        <f>VLOOKUP(B71,'Primary care summary'!$C$18:$E$24,2,TRUE)*SUM('2011 population'!D71:H71)</f>
        <v>1384523.5242679999</v>
      </c>
      <c r="D71" s="2">
        <f>IF(age_sex_only,('2011 population'!D71/SUM('2011 population'!$D71:$H71)),('2011 outpatient appointments'!D71/SUM('2011 outpatient appointments'!$D71:$H71)))*'2011 GP visits'!$C71</f>
        <v>228282.27909195618</v>
      </c>
      <c r="E71" s="2">
        <f>IF(age_sex_only,('2011 population'!E71/SUM('2011 population'!$D71:$H71)),('2011 outpatient appointments'!E71/SUM('2011 outpatient appointments'!$D71:$H71)))*'2011 GP visits'!$C71</f>
        <v>263735.10423467716</v>
      </c>
      <c r="F71" s="2">
        <f>IF(age_sex_only,('2011 population'!F71/SUM('2011 population'!$D71:$H71)),('2011 outpatient appointments'!F71/SUM('2011 outpatient appointments'!$D71:$H71)))*'2011 GP visits'!$C71</f>
        <v>291139.07330217073</v>
      </c>
      <c r="G71" s="2">
        <f>IF(age_sex_only,('2011 population'!G71/SUM('2011 population'!$D71:$H71)),('2011 outpatient appointments'!G71/SUM('2011 outpatient appointments'!$D71:$H71)))*'2011 GP visits'!$C71</f>
        <v>305225.55732995708</v>
      </c>
      <c r="H71" s="2">
        <f>IF(age_sex_only,('2011 population'!H71/SUM('2011 population'!$D71:$H71)),('2011 outpatient appointments'!H71/SUM('2011 outpatient appointments'!$D71:$H71)))*'2011 GP visits'!$C71</f>
        <v>296141.51030923874</v>
      </c>
      <c r="I71" s="56">
        <f>VLOOKUP(B71,'Primary care summary'!$C$18:$E$24,3,TRUE)*SUM('2011 population'!J71:N71)</f>
        <v>1121418.9916920001</v>
      </c>
      <c r="J71" s="2">
        <f>IF(age_sex_only,('2011 population'!J71/SUM('2011 population'!$J71:$N71)),('2011 outpatient appointments'!J71/SUM('2011 outpatient appointments'!$J71:$N71)))*'2011 GP visits'!$I71</f>
        <v>186519.23027468714</v>
      </c>
      <c r="K71" s="2">
        <f>IF(age_sex_only,('2011 population'!K71/SUM('2011 population'!$J71:$N71)),('2011 outpatient appointments'!K71/SUM('2011 outpatient appointments'!$J71:$N71)))*'2011 GP visits'!$I71</f>
        <v>206666.25443460443</v>
      </c>
      <c r="L71" s="2">
        <f>IF(age_sex_only,('2011 population'!L71/SUM('2011 population'!$J71:$N71)),('2011 outpatient appointments'!L71/SUM('2011 outpatient appointments'!$J71:$N71)))*'2011 GP visits'!$I71</f>
        <v>238883.52992189891</v>
      </c>
      <c r="M71" s="2">
        <f>IF(age_sex_only,('2011 population'!M71/SUM('2011 population'!$J71:$N71)),('2011 outpatient appointments'!M71/SUM('2011 outpatient appointments'!$J71:$N71)))*'2011 GP visits'!$I71</f>
        <v>249699.68596185118</v>
      </c>
      <c r="N71" s="2">
        <f>IF(age_sex_only,('2011 population'!N71/SUM('2011 population'!$J71:$N71)),('2011 outpatient appointments'!N71/SUM('2011 outpatient appointments'!$J71:$N71)))*'2011 GP visits'!$I71</f>
        <v>239650.29109895841</v>
      </c>
    </row>
    <row r="72" spans="2:14" x14ac:dyDescent="0.25">
      <c r="B72">
        <v>68</v>
      </c>
      <c r="C72" s="56">
        <f>VLOOKUP(B72,'Primary care summary'!$C$18:$E$24,2,TRUE)*SUM('2011 population'!D72:H72)</f>
        <v>1323500.2191679999</v>
      </c>
      <c r="D72" s="2">
        <f>IF(age_sex_only,('2011 population'!D72/SUM('2011 population'!$D72:$H72)),('2011 outpatient appointments'!D72/SUM('2011 outpatient appointments'!$D72:$H72)))*'2011 GP visits'!$C72</f>
        <v>221509.57808576149</v>
      </c>
      <c r="E72" s="2">
        <f>IF(age_sex_only,('2011 population'!E72/SUM('2011 population'!$D72:$H72)),('2011 outpatient appointments'!E72/SUM('2011 outpatient appointments'!$D72:$H72)))*'2011 GP visits'!$C72</f>
        <v>246091.10027192737</v>
      </c>
      <c r="F72" s="2">
        <f>IF(age_sex_only,('2011 population'!F72/SUM('2011 population'!$D72:$H72)),('2011 outpatient appointments'!F72/SUM('2011 outpatient appointments'!$D72:$H72)))*'2011 GP visits'!$C72</f>
        <v>281753.10874448554</v>
      </c>
      <c r="G72" s="2">
        <f>IF(age_sex_only,('2011 population'!G72/SUM('2011 population'!$D72:$H72)),('2011 outpatient appointments'!G72/SUM('2011 outpatient appointments'!$D72:$H72)))*'2011 GP visits'!$C72</f>
        <v>294197.87045699911</v>
      </c>
      <c r="H72" s="2">
        <f>IF(age_sex_only,('2011 population'!H72/SUM('2011 population'!$D72:$H72)),('2011 outpatient appointments'!H72/SUM('2011 outpatient appointments'!$D72:$H72)))*'2011 GP visits'!$C72</f>
        <v>279948.56160882651</v>
      </c>
      <c r="I72" s="56">
        <f>VLOOKUP(B72,'Primary care summary'!$C$18:$E$24,3,TRUE)*SUM('2011 population'!J72:N72)</f>
        <v>1058448.8002480001</v>
      </c>
      <c r="J72" s="2">
        <f>IF(age_sex_only,('2011 population'!J72/SUM('2011 population'!$J72:$N72)),('2011 outpatient appointments'!J72/SUM('2011 outpatient appointments'!$J72:$N72)))*'2011 GP visits'!$I72</f>
        <v>175000.72932762143</v>
      </c>
      <c r="K72" s="2">
        <f>IF(age_sex_only,('2011 population'!K72/SUM('2011 population'!$J72:$N72)),('2011 outpatient appointments'!K72/SUM('2011 outpatient appointments'!$J72:$N72)))*'2011 GP visits'!$I72</f>
        <v>193536.73882333038</v>
      </c>
      <c r="L72" s="2">
        <f>IF(age_sex_only,('2011 population'!L72/SUM('2011 population'!$J72:$N72)),('2011 outpatient appointments'!L72/SUM('2011 outpatient appointments'!$J72:$N72)))*'2011 GP visits'!$I72</f>
        <v>224498.07099544225</v>
      </c>
      <c r="M72" s="2">
        <f>IF(age_sex_only,('2011 population'!M72/SUM('2011 population'!$J72:$N72)),('2011 outpatient appointments'!M72/SUM('2011 outpatient appointments'!$J72:$N72)))*'2011 GP visits'!$I72</f>
        <v>239118.57033814362</v>
      </c>
      <c r="N72" s="2">
        <f>IF(age_sex_only,('2011 population'!N72/SUM('2011 population'!$J72:$N72)),('2011 outpatient appointments'!N72/SUM('2011 outpatient appointments'!$J72:$N72)))*'2011 GP visits'!$I72</f>
        <v>226294.69076346239</v>
      </c>
    </row>
    <row r="73" spans="2:14" x14ac:dyDescent="0.25">
      <c r="B73">
        <v>69</v>
      </c>
      <c r="C73" s="56">
        <f>VLOOKUP(B73,'Primary care summary'!$C$18:$E$24,2,TRUE)*SUM('2011 population'!D73:H73)</f>
        <v>1184459.7771679999</v>
      </c>
      <c r="D73" s="2">
        <f>IF(age_sex_only,('2011 population'!D73/SUM('2011 population'!$D73:$H73)),('2011 outpatient appointments'!D73/SUM('2011 outpatient appointments'!$D73:$H73)))*'2011 GP visits'!$C73</f>
        <v>202738.50867030935</v>
      </c>
      <c r="E73" s="2">
        <f>IF(age_sex_only,('2011 population'!E73/SUM('2011 population'!$D73:$H73)),('2011 outpatient appointments'!E73/SUM('2011 outpatient appointments'!$D73:$H73)))*'2011 GP visits'!$C73</f>
        <v>224375.56368801283</v>
      </c>
      <c r="F73" s="2">
        <f>IF(age_sex_only,('2011 population'!F73/SUM('2011 population'!$D73:$H73)),('2011 outpatient appointments'!F73/SUM('2011 outpatient appointments'!$D73:$H73)))*'2011 GP visits'!$C73</f>
        <v>251367.87692829443</v>
      </c>
      <c r="G73" s="2">
        <f>IF(age_sex_only,('2011 population'!G73/SUM('2011 population'!$D73:$H73)),('2011 outpatient appointments'!G73/SUM('2011 outpatient appointments'!$D73:$H73)))*'2011 GP visits'!$C73</f>
        <v>259012.27285564411</v>
      </c>
      <c r="H73" s="2">
        <f>IF(age_sex_only,('2011 population'!H73/SUM('2011 population'!$D73:$H73)),('2011 outpatient appointments'!H73/SUM('2011 outpatient appointments'!$D73:$H73)))*'2011 GP visits'!$C73</f>
        <v>246965.55502573916</v>
      </c>
      <c r="I73" s="56">
        <f>VLOOKUP(B73,'Primary care summary'!$C$18:$E$24,3,TRUE)*SUM('2011 population'!J73:N73)</f>
        <v>940323.92992799997</v>
      </c>
      <c r="J73" s="2">
        <f>IF(age_sex_only,('2011 population'!J73/SUM('2011 population'!$J73:$N73)),('2011 outpatient appointments'!J73/SUM('2011 outpatient appointments'!$J73:$N73)))*'2011 GP visits'!$I73</f>
        <v>156834.73258642782</v>
      </c>
      <c r="K73" s="2">
        <f>IF(age_sex_only,('2011 population'!K73/SUM('2011 population'!$J73:$N73)),('2011 outpatient appointments'!K73/SUM('2011 outpatient appointments'!$J73:$N73)))*'2011 GP visits'!$I73</f>
        <v>175576.0523281467</v>
      </c>
      <c r="L73" s="2">
        <f>IF(age_sex_only,('2011 population'!L73/SUM('2011 population'!$J73:$N73)),('2011 outpatient appointments'!L73/SUM('2011 outpatient appointments'!$J73:$N73)))*'2011 GP visits'!$I73</f>
        <v>198917.32094560235</v>
      </c>
      <c r="M73" s="2">
        <f>IF(age_sex_only,('2011 population'!M73/SUM('2011 population'!$J73:$N73)),('2011 outpatient appointments'!M73/SUM('2011 outpatient appointments'!$J73:$N73)))*'2011 GP visits'!$I73</f>
        <v>211264.6267232656</v>
      </c>
      <c r="N73" s="2">
        <f>IF(age_sex_only,('2011 population'!N73/SUM('2011 population'!$J73:$N73)),('2011 outpatient appointments'!N73/SUM('2011 outpatient appointments'!$J73:$N73)))*'2011 GP visits'!$I73</f>
        <v>197731.19734455747</v>
      </c>
    </row>
    <row r="74" spans="2:14" x14ac:dyDescent="0.25">
      <c r="B74">
        <v>70</v>
      </c>
      <c r="C74" s="56">
        <f>VLOOKUP(B74,'Primary care summary'!$C$18:$E$24,2,TRUE)*SUM('2011 population'!D74:H74)</f>
        <v>1103100.5200139999</v>
      </c>
      <c r="D74" s="2">
        <f>IF(age_sex_only,('2011 population'!D74/SUM('2011 population'!$D74:$H74)),('2011 outpatient appointments'!D74/SUM('2011 outpatient appointments'!$D74:$H74)))*'2011 GP visits'!$C74</f>
        <v>195422.77053553154</v>
      </c>
      <c r="E74" s="2">
        <f>IF(age_sex_only,('2011 population'!E74/SUM('2011 population'!$D74:$H74)),('2011 outpatient appointments'!E74/SUM('2011 outpatient appointments'!$D74:$H74)))*'2011 GP visits'!$C74</f>
        <v>209534.499954119</v>
      </c>
      <c r="F74" s="2">
        <f>IF(age_sex_only,('2011 population'!F74/SUM('2011 population'!$D74:$H74)),('2011 outpatient appointments'!F74/SUM('2011 outpatient appointments'!$D74:$H74)))*'2011 GP visits'!$C74</f>
        <v>234214.65513919748</v>
      </c>
      <c r="G74" s="2">
        <f>IF(age_sex_only,('2011 population'!G74/SUM('2011 population'!$D74:$H74)),('2011 outpatient appointments'!G74/SUM('2011 outpatient appointments'!$D74:$H74)))*'2011 GP visits'!$C74</f>
        <v>241151.94126816571</v>
      </c>
      <c r="H74" s="2">
        <f>IF(age_sex_only,('2011 population'!H74/SUM('2011 population'!$D74:$H74)),('2011 outpatient appointments'!H74/SUM('2011 outpatient appointments'!$D74:$H74)))*'2011 GP visits'!$C74</f>
        <v>222776.65311698621</v>
      </c>
      <c r="I74" s="56">
        <f>VLOOKUP(B74,'Primary care summary'!$C$18:$E$24,3,TRUE)*SUM('2011 population'!J74:N74)</f>
        <v>870127.06590399996</v>
      </c>
      <c r="J74" s="2">
        <f>IF(age_sex_only,('2011 population'!J74/SUM('2011 population'!$J74:$N74)),('2011 outpatient appointments'!J74/SUM('2011 outpatient appointments'!$J74:$N74)))*'2011 GP visits'!$I74</f>
        <v>149226.92392021985</v>
      </c>
      <c r="K74" s="2">
        <f>IF(age_sex_only,('2011 population'!K74/SUM('2011 population'!$J74:$N74)),('2011 outpatient appointments'!K74/SUM('2011 outpatient appointments'!$J74:$N74)))*'2011 GP visits'!$I74</f>
        <v>161556.95037266138</v>
      </c>
      <c r="L74" s="2">
        <f>IF(age_sex_only,('2011 population'!L74/SUM('2011 population'!$J74:$N74)),('2011 outpatient appointments'!L74/SUM('2011 outpatient appointments'!$J74:$N74)))*'2011 GP visits'!$I74</f>
        <v>186284.49818125565</v>
      </c>
      <c r="M74" s="2">
        <f>IF(age_sex_only,('2011 population'!M74/SUM('2011 population'!$J74:$N74)),('2011 outpatient appointments'!M74/SUM('2011 outpatient appointments'!$J74:$N74)))*'2011 GP visits'!$I74</f>
        <v>192858.78901508715</v>
      </c>
      <c r="N74" s="2">
        <f>IF(age_sex_only,('2011 population'!N74/SUM('2011 population'!$J74:$N74)),('2011 outpatient appointments'!N74/SUM('2011 outpatient appointments'!$J74:$N74)))*'2011 GP visits'!$I74</f>
        <v>180199.90441477596</v>
      </c>
    </row>
    <row r="75" spans="2:14" x14ac:dyDescent="0.25">
      <c r="B75">
        <v>71</v>
      </c>
      <c r="C75" s="56">
        <f>VLOOKUP(B75,'Primary care summary'!$C$18:$E$24,2,TRUE)*SUM('2011 population'!D75:H75)</f>
        <v>1144045.3553599999</v>
      </c>
      <c r="D75" s="2">
        <f>IF(age_sex_only,('2011 population'!D75/SUM('2011 population'!$D75:$H75)),('2011 outpatient appointments'!D75/SUM('2011 outpatient appointments'!$D75:$H75)))*'2011 GP visits'!$C75</f>
        <v>207150.31363703281</v>
      </c>
      <c r="E75" s="2">
        <f>IF(age_sex_only,('2011 population'!E75/SUM('2011 population'!$D75:$H75)),('2011 outpatient appointments'!E75/SUM('2011 outpatient appointments'!$D75:$H75)))*'2011 GP visits'!$C75</f>
        <v>220849.92648212076</v>
      </c>
      <c r="F75" s="2">
        <f>IF(age_sex_only,('2011 population'!F75/SUM('2011 population'!$D75:$H75)),('2011 outpatient appointments'!F75/SUM('2011 outpatient appointments'!$D75:$H75)))*'2011 GP visits'!$C75</f>
        <v>240997.52048264071</v>
      </c>
      <c r="G75" s="2">
        <f>IF(age_sex_only,('2011 population'!G75/SUM('2011 population'!$D75:$H75)),('2011 outpatient appointments'!G75/SUM('2011 outpatient appointments'!$D75:$H75)))*'2011 GP visits'!$C75</f>
        <v>246540.45594298883</v>
      </c>
      <c r="H75" s="2">
        <f>IF(age_sex_only,('2011 population'!H75/SUM('2011 population'!$D75:$H75)),('2011 outpatient appointments'!H75/SUM('2011 outpatient appointments'!$D75:$H75)))*'2011 GP visits'!$C75</f>
        <v>228507.13881521681</v>
      </c>
      <c r="I75" s="56">
        <f>VLOOKUP(B75,'Primary care summary'!$C$18:$E$24,3,TRUE)*SUM('2011 population'!J75:N75)</f>
        <v>890589.25548699999</v>
      </c>
      <c r="J75" s="2">
        <f>IF(age_sex_only,('2011 population'!J75/SUM('2011 population'!$J75:$N75)),('2011 outpatient appointments'!J75/SUM('2011 outpatient appointments'!$J75:$N75)))*'2011 GP visits'!$I75</f>
        <v>156515.27484461805</v>
      </c>
      <c r="K75" s="2">
        <f>IF(age_sex_only,('2011 population'!K75/SUM('2011 population'!$J75:$N75)),('2011 outpatient appointments'!K75/SUM('2011 outpatient appointments'!$J75:$N75)))*'2011 GP visits'!$I75</f>
        <v>167768.52803150899</v>
      </c>
      <c r="L75" s="2">
        <f>IF(age_sex_only,('2011 population'!L75/SUM('2011 population'!$J75:$N75)),('2011 outpatient appointments'!L75/SUM('2011 outpatient appointments'!$J75:$N75)))*'2011 GP visits'!$I75</f>
        <v>189659.88062910287</v>
      </c>
      <c r="M75" s="2">
        <f>IF(age_sex_only,('2011 population'!M75/SUM('2011 population'!$J75:$N75)),('2011 outpatient appointments'!M75/SUM('2011 outpatient appointments'!$J75:$N75)))*'2011 GP visits'!$I75</f>
        <v>194615.70383824559</v>
      </c>
      <c r="N75" s="2">
        <f>IF(age_sex_only,('2011 population'!N75/SUM('2011 population'!$J75:$N75)),('2011 outpatient appointments'!N75/SUM('2011 outpatient appointments'!$J75:$N75)))*'2011 GP visits'!$I75</f>
        <v>182029.86814352448</v>
      </c>
    </row>
    <row r="76" spans="2:14" x14ac:dyDescent="0.25">
      <c r="B76">
        <v>72</v>
      </c>
      <c r="C76" s="56">
        <f>VLOOKUP(B76,'Primary care summary'!$C$18:$E$24,2,TRUE)*SUM('2011 population'!D76:H76)</f>
        <v>1133334.0916799998</v>
      </c>
      <c r="D76" s="2">
        <f>IF(age_sex_only,('2011 population'!D76/SUM('2011 population'!$D76:$H76)),('2011 outpatient appointments'!D76/SUM('2011 outpatient appointments'!$D76:$H76)))*'2011 GP visits'!$C76</f>
        <v>203355.29366477931</v>
      </c>
      <c r="E76" s="2">
        <f>IF(age_sex_only,('2011 population'!E76/SUM('2011 population'!$D76:$H76)),('2011 outpatient appointments'!E76/SUM('2011 outpatient appointments'!$D76:$H76)))*'2011 GP visits'!$C76</f>
        <v>216253.90461424773</v>
      </c>
      <c r="F76" s="2">
        <f>IF(age_sex_only,('2011 population'!F76/SUM('2011 population'!$D76:$H76)),('2011 outpatient appointments'!F76/SUM('2011 outpatient appointments'!$D76:$H76)))*'2011 GP visits'!$C76</f>
        <v>241296.82177929743</v>
      </c>
      <c r="G76" s="2">
        <f>IF(age_sex_only,('2011 population'!G76/SUM('2011 population'!$D76:$H76)),('2011 outpatient appointments'!G76/SUM('2011 outpatient appointments'!$D76:$H76)))*'2011 GP visits'!$C76</f>
        <v>243138.72868762625</v>
      </c>
      <c r="H76" s="2">
        <f>IF(age_sex_only,('2011 population'!H76/SUM('2011 population'!$D76:$H76)),('2011 outpatient appointments'!H76/SUM('2011 outpatient appointments'!$D76:$H76)))*'2011 GP visits'!$C76</f>
        <v>229289.34293404908</v>
      </c>
      <c r="I76" s="56">
        <f>VLOOKUP(B76,'Primary care summary'!$C$18:$E$24,3,TRUE)*SUM('2011 population'!J76:N76)</f>
        <v>880315.78206</v>
      </c>
      <c r="J76" s="2">
        <f>IF(age_sex_only,('2011 population'!J76/SUM('2011 population'!$J76:$N76)),('2011 outpatient appointments'!J76/SUM('2011 outpatient appointments'!$J76:$N76)))*'2011 GP visits'!$I76</f>
        <v>151090.52880354784</v>
      </c>
      <c r="K76" s="2">
        <f>IF(age_sex_only,('2011 population'!K76/SUM('2011 population'!$J76:$N76)),('2011 outpatient appointments'!K76/SUM('2011 outpatient appointments'!$J76:$N76)))*'2011 GP visits'!$I76</f>
        <v>163473.61506303275</v>
      </c>
      <c r="L76" s="2">
        <f>IF(age_sex_only,('2011 population'!L76/SUM('2011 population'!$J76:$N76)),('2011 outpatient appointments'!L76/SUM('2011 outpatient appointments'!$J76:$N76)))*'2011 GP visits'!$I76</f>
        <v>185704.10279769229</v>
      </c>
      <c r="M76" s="2">
        <f>IF(age_sex_only,('2011 population'!M76/SUM('2011 population'!$J76:$N76)),('2011 outpatient appointments'!M76/SUM('2011 outpatient appointments'!$J76:$N76)))*'2011 GP visits'!$I76</f>
        <v>194350.46444713161</v>
      </c>
      <c r="N76" s="2">
        <f>IF(age_sex_only,('2011 population'!N76/SUM('2011 population'!$J76:$N76)),('2011 outpatient appointments'!N76/SUM('2011 outpatient appointments'!$J76:$N76)))*'2011 GP visits'!$I76</f>
        <v>185697.0709485955</v>
      </c>
    </row>
    <row r="77" spans="2:14" x14ac:dyDescent="0.25">
      <c r="B77">
        <v>73</v>
      </c>
      <c r="C77" s="56">
        <f>VLOOKUP(B77,'Primary care summary'!$C$18:$E$24,2,TRUE)*SUM('2011 population'!D77:H77)</f>
        <v>1108734.2327379999</v>
      </c>
      <c r="D77" s="2">
        <f>IF(age_sex_only,('2011 population'!D77/SUM('2011 population'!$D77:$H77)),('2011 outpatient appointments'!D77/SUM('2011 outpatient appointments'!$D77:$H77)))*'2011 GP visits'!$C77</f>
        <v>196117.94674129164</v>
      </c>
      <c r="E77" s="2">
        <f>IF(age_sex_only,('2011 population'!E77/SUM('2011 population'!$D77:$H77)),('2011 outpatient appointments'!E77/SUM('2011 outpatient appointments'!$D77:$H77)))*'2011 GP visits'!$C77</f>
        <v>214077.83302848434</v>
      </c>
      <c r="F77" s="2">
        <f>IF(age_sex_only,('2011 population'!F77/SUM('2011 population'!$D77:$H77)),('2011 outpatient appointments'!F77/SUM('2011 outpatient appointments'!$D77:$H77)))*'2011 GP visits'!$C77</f>
        <v>230344.52575505106</v>
      </c>
      <c r="G77" s="2">
        <f>IF(age_sex_only,('2011 population'!G77/SUM('2011 population'!$D77:$H77)),('2011 outpatient appointments'!G77/SUM('2011 outpatient appointments'!$D77:$H77)))*'2011 GP visits'!$C77</f>
        <v>240948.29668161692</v>
      </c>
      <c r="H77" s="2">
        <f>IF(age_sex_only,('2011 population'!H77/SUM('2011 population'!$D77:$H77)),('2011 outpatient appointments'!H77/SUM('2011 outpatient appointments'!$D77:$H77)))*'2011 GP visits'!$C77</f>
        <v>227245.63053155591</v>
      </c>
      <c r="I77" s="56">
        <f>VLOOKUP(B77,'Primary care summary'!$C$18:$E$24,3,TRUE)*SUM('2011 population'!J77:N77)</f>
        <v>851855.18264000001</v>
      </c>
      <c r="J77" s="2">
        <f>IF(age_sex_only,('2011 population'!J77/SUM('2011 population'!$J77:$N77)),('2011 outpatient appointments'!J77/SUM('2011 outpatient appointments'!$J77:$N77)))*'2011 GP visits'!$I77</f>
        <v>144145.54875025505</v>
      </c>
      <c r="K77" s="2">
        <f>IF(age_sex_only,('2011 population'!K77/SUM('2011 population'!$J77:$N77)),('2011 outpatient appointments'!K77/SUM('2011 outpatient appointments'!$J77:$N77)))*'2011 GP visits'!$I77</f>
        <v>157458.89568873015</v>
      </c>
      <c r="L77" s="2">
        <f>IF(age_sex_only,('2011 population'!L77/SUM('2011 population'!$J77:$N77)),('2011 outpatient appointments'!L77/SUM('2011 outpatient appointments'!$J77:$N77)))*'2011 GP visits'!$I77</f>
        <v>179895.59551386241</v>
      </c>
      <c r="M77" s="2">
        <f>IF(age_sex_only,('2011 population'!M77/SUM('2011 population'!$J77:$N77)),('2011 outpatient appointments'!M77/SUM('2011 outpatient appointments'!$J77:$N77)))*'2011 GP visits'!$I77</f>
        <v>188520.73583317545</v>
      </c>
      <c r="N77" s="2">
        <f>IF(age_sex_only,('2011 population'!N77/SUM('2011 population'!$J77:$N77)),('2011 outpatient appointments'!N77/SUM('2011 outpatient appointments'!$J77:$N77)))*'2011 GP visits'!$I77</f>
        <v>181834.40685397695</v>
      </c>
    </row>
    <row r="78" spans="2:14" x14ac:dyDescent="0.25">
      <c r="B78">
        <v>74</v>
      </c>
      <c r="C78" s="56">
        <f>VLOOKUP(B78,'Primary care summary'!$C$18:$E$24,2,TRUE)*SUM('2011 population'!D78:H78)</f>
        <v>1072738.207198</v>
      </c>
      <c r="D78" s="2">
        <f>IF(age_sex_only,('2011 population'!D78/SUM('2011 population'!$D78:$H78)),('2011 outpatient appointments'!D78/SUM('2011 outpatient appointments'!$D78:$H78)))*'2011 GP visits'!$C78</f>
        <v>190892.2659804649</v>
      </c>
      <c r="E78" s="2">
        <f>IF(age_sex_only,('2011 population'!E78/SUM('2011 population'!$D78:$H78)),('2011 outpatient appointments'!E78/SUM('2011 outpatient appointments'!$D78:$H78)))*'2011 GP visits'!$C78</f>
        <v>205637.00300917894</v>
      </c>
      <c r="F78" s="2">
        <f>IF(age_sex_only,('2011 population'!F78/SUM('2011 population'!$D78:$H78)),('2011 outpatient appointments'!F78/SUM('2011 outpatient appointments'!$D78:$H78)))*'2011 GP visits'!$C78</f>
        <v>222801.76475772716</v>
      </c>
      <c r="G78" s="2">
        <f>IF(age_sex_only,('2011 population'!G78/SUM('2011 population'!$D78:$H78)),('2011 outpatient appointments'!G78/SUM('2011 outpatient appointments'!$D78:$H78)))*'2011 GP visits'!$C78</f>
        <v>231085.50774626515</v>
      </c>
      <c r="H78" s="2">
        <f>IF(age_sex_only,('2011 population'!H78/SUM('2011 population'!$D78:$H78)),('2011 outpatient appointments'!H78/SUM('2011 outpatient appointments'!$D78:$H78)))*'2011 GP visits'!$C78</f>
        <v>222321.66570436393</v>
      </c>
      <c r="I78" s="56">
        <f>VLOOKUP(B78,'Primary care summary'!$C$18:$E$24,3,TRUE)*SUM('2011 population'!J78:N78)</f>
        <v>811952.35163499997</v>
      </c>
      <c r="J78" s="2">
        <f>IF(age_sex_only,('2011 population'!J78/SUM('2011 population'!$J78:$N78)),('2011 outpatient appointments'!J78/SUM('2011 outpatient appointments'!$J78:$N78)))*'2011 GP visits'!$I78</f>
        <v>134899.2025343024</v>
      </c>
      <c r="K78" s="2">
        <f>IF(age_sex_only,('2011 population'!K78/SUM('2011 population'!$J78:$N78)),('2011 outpatient appointments'!K78/SUM('2011 outpatient appointments'!$J78:$N78)))*'2011 GP visits'!$I78</f>
        <v>148338.77566795531</v>
      </c>
      <c r="L78" s="2">
        <f>IF(age_sex_only,('2011 population'!L78/SUM('2011 population'!$J78:$N78)),('2011 outpatient appointments'!L78/SUM('2011 outpatient appointments'!$J78:$N78)))*'2011 GP visits'!$I78</f>
        <v>171244.85045851013</v>
      </c>
      <c r="M78" s="2">
        <f>IF(age_sex_only,('2011 population'!M78/SUM('2011 population'!$J78:$N78)),('2011 outpatient appointments'!M78/SUM('2011 outpatient appointments'!$J78:$N78)))*'2011 GP visits'!$I78</f>
        <v>181083.0506046325</v>
      </c>
      <c r="N78" s="2">
        <f>IF(age_sex_only,('2011 population'!N78/SUM('2011 population'!$J78:$N78)),('2011 outpatient appointments'!N78/SUM('2011 outpatient appointments'!$J78:$N78)))*'2011 GP visits'!$I78</f>
        <v>176386.47236959962</v>
      </c>
    </row>
    <row r="79" spans="2:14" x14ac:dyDescent="0.25">
      <c r="B79">
        <v>75</v>
      </c>
      <c r="C79" s="56">
        <f>VLOOKUP(B79,'Primary care summary'!$C$18:$E$24,2,TRUE)*SUM('2011 population'!D79:H79)</f>
        <v>1364600.2554039999</v>
      </c>
      <c r="D79" s="2">
        <f>IF(age_sex_only,('2011 population'!D79/SUM('2011 population'!$D79:$H79)),('2011 outpatient appointments'!D79/SUM('2011 outpatient appointments'!$D79:$H79)))*'2011 GP visits'!$C79</f>
        <v>239879.69250788179</v>
      </c>
      <c r="E79" s="2">
        <f>IF(age_sex_only,('2011 population'!E79/SUM('2011 population'!$D79:$H79)),('2011 outpatient appointments'!E79/SUM('2011 outpatient appointments'!$D79:$H79)))*'2011 GP visits'!$C79</f>
        <v>259739.24718330809</v>
      </c>
      <c r="F79" s="2">
        <f>IF(age_sex_only,('2011 population'!F79/SUM('2011 population'!$D79:$H79)),('2011 outpatient appointments'!F79/SUM('2011 outpatient appointments'!$D79:$H79)))*'2011 GP visits'!$C79</f>
        <v>285337.26866887766</v>
      </c>
      <c r="G79" s="2">
        <f>IF(age_sex_only,('2011 population'!G79/SUM('2011 population'!$D79:$H79)),('2011 outpatient appointments'!G79/SUM('2011 outpatient appointments'!$D79:$H79)))*'2011 GP visits'!$C79</f>
        <v>294319.39963636739</v>
      </c>
      <c r="H79" s="2">
        <f>IF(age_sex_only,('2011 population'!H79/SUM('2011 population'!$D79:$H79)),('2011 outpatient appointments'!H79/SUM('2011 outpatient appointments'!$D79:$H79)))*'2011 GP visits'!$C79</f>
        <v>285324.64740756503</v>
      </c>
      <c r="I79" s="56">
        <f>VLOOKUP(B79,'Primary care summary'!$C$18:$E$24,3,TRUE)*SUM('2011 population'!J79:N79)</f>
        <v>1077372.8050200001</v>
      </c>
      <c r="J79" s="2">
        <f>IF(age_sex_only,('2011 population'!J79/SUM('2011 population'!$J79:$N79)),('2011 outpatient appointments'!J79/SUM('2011 outpatient appointments'!$J79:$N79)))*'2011 GP visits'!$I79</f>
        <v>179040.87209115471</v>
      </c>
      <c r="K79" s="2">
        <f>IF(age_sex_only,('2011 population'!K79/SUM('2011 population'!$J79:$N79)),('2011 outpatient appointments'!K79/SUM('2011 outpatient appointments'!$J79:$N79)))*'2011 GP visits'!$I79</f>
        <v>197772.56828370545</v>
      </c>
      <c r="L79" s="2">
        <f>IF(age_sex_only,('2011 population'!L79/SUM('2011 population'!$J79:$N79)),('2011 outpatient appointments'!L79/SUM('2011 outpatient appointments'!$J79:$N79)))*'2011 GP visits'!$I79</f>
        <v>231307.09535608627</v>
      </c>
      <c r="M79" s="2">
        <f>IF(age_sex_only,('2011 population'!M79/SUM('2011 population'!$J79:$N79)),('2011 outpatient appointments'!M79/SUM('2011 outpatient appointments'!$J79:$N79)))*'2011 GP visits'!$I79</f>
        <v>236990.37025456462</v>
      </c>
      <c r="N79" s="2">
        <f>IF(age_sex_only,('2011 population'!N79/SUM('2011 population'!$J79:$N79)),('2011 outpatient appointments'!N79/SUM('2011 outpatient appointments'!$J79:$N79)))*'2011 GP visits'!$I79</f>
        <v>232261.899034489</v>
      </c>
    </row>
    <row r="80" spans="2:14" x14ac:dyDescent="0.25">
      <c r="B80">
        <v>76</v>
      </c>
      <c r="C80" s="56">
        <f>VLOOKUP(B80,'Primary care summary'!$C$18:$E$24,2,TRUE)*SUM('2011 population'!D80:H80)</f>
        <v>1301307.4116799999</v>
      </c>
      <c r="D80" s="2">
        <f>IF(age_sex_only,('2011 population'!D80/SUM('2011 population'!$D80:$H80)),('2011 outpatient appointments'!D80/SUM('2011 outpatient appointments'!$D80:$H80)))*'2011 GP visits'!$C80</f>
        <v>227255.79900810402</v>
      </c>
      <c r="E80" s="2">
        <f>IF(age_sex_only,('2011 population'!E80/SUM('2011 population'!$D80:$H80)),('2011 outpatient appointments'!E80/SUM('2011 outpatient appointments'!$D80:$H80)))*'2011 GP visits'!$C80</f>
        <v>249762.18345036887</v>
      </c>
      <c r="F80" s="2">
        <f>IF(age_sex_only,('2011 population'!F80/SUM('2011 population'!$D80:$H80)),('2011 outpatient appointments'!F80/SUM('2011 outpatient appointments'!$D80:$H80)))*'2011 GP visits'!$C80</f>
        <v>273834.83394903195</v>
      </c>
      <c r="G80" s="2">
        <f>IF(age_sex_only,('2011 population'!G80/SUM('2011 population'!$D80:$H80)),('2011 outpatient appointments'!G80/SUM('2011 outpatient appointments'!$D80:$H80)))*'2011 GP visits'!$C80</f>
        <v>280492.48705560178</v>
      </c>
      <c r="H80" s="2">
        <f>IF(age_sex_only,('2011 population'!H80/SUM('2011 population'!$D80:$H80)),('2011 outpatient appointments'!H80/SUM('2011 outpatient appointments'!$D80:$H80)))*'2011 GP visits'!$C80</f>
        <v>269962.10821689334</v>
      </c>
      <c r="I80" s="56">
        <f>VLOOKUP(B80,'Primary care summary'!$C$18:$E$24,3,TRUE)*SUM('2011 population'!J80:N80)</f>
        <v>1010712.5729499999</v>
      </c>
      <c r="J80" s="2">
        <f>IF(age_sex_only,('2011 population'!J80/SUM('2011 population'!$J80:$N80)),('2011 outpatient appointments'!J80/SUM('2011 outpatient appointments'!$J80:$N80)))*'2011 GP visits'!$I80</f>
        <v>165725.03843607218</v>
      </c>
      <c r="K80" s="2">
        <f>IF(age_sex_only,('2011 population'!K80/SUM('2011 population'!$J80:$N80)),('2011 outpatient appointments'!K80/SUM('2011 outpatient appointments'!$J80:$N80)))*'2011 GP visits'!$I80</f>
        <v>185770.08710657057</v>
      </c>
      <c r="L80" s="2">
        <f>IF(age_sex_only,('2011 population'!L80/SUM('2011 population'!$J80:$N80)),('2011 outpatient appointments'!L80/SUM('2011 outpatient appointments'!$J80:$N80)))*'2011 GP visits'!$I80</f>
        <v>211646.62968956894</v>
      </c>
      <c r="M80" s="2">
        <f>IF(age_sex_only,('2011 population'!M80/SUM('2011 population'!$J80:$N80)),('2011 outpatient appointments'!M80/SUM('2011 outpatient appointments'!$J80:$N80)))*'2011 GP visits'!$I80</f>
        <v>227359.94383036374</v>
      </c>
      <c r="N80" s="2">
        <f>IF(age_sex_only,('2011 population'!N80/SUM('2011 population'!$J80:$N80)),('2011 outpatient appointments'!N80/SUM('2011 outpatient appointments'!$J80:$N80)))*'2011 GP visits'!$I80</f>
        <v>220210.8738874245</v>
      </c>
    </row>
    <row r="81" spans="2:14" x14ac:dyDescent="0.25">
      <c r="B81">
        <v>77</v>
      </c>
      <c r="C81" s="56">
        <f>VLOOKUP(B81,'Primary care summary'!$C$18:$E$24,2,TRUE)*SUM('2011 population'!D81:H81)</f>
        <v>1233760.503492</v>
      </c>
      <c r="D81" s="2">
        <f>IF(age_sex_only,('2011 population'!D81/SUM('2011 population'!$D81:$H81)),('2011 outpatient appointments'!D81/SUM('2011 outpatient appointments'!$D81:$H81)))*'2011 GP visits'!$C81</f>
        <v>215891.10195472464</v>
      </c>
      <c r="E81" s="2">
        <f>IF(age_sex_only,('2011 population'!E81/SUM('2011 population'!$D81:$H81)),('2011 outpatient appointments'!E81/SUM('2011 outpatient appointments'!$D81:$H81)))*'2011 GP visits'!$C81</f>
        <v>231977.87571507666</v>
      </c>
      <c r="F81" s="2">
        <f>IF(age_sex_only,('2011 population'!F81/SUM('2011 population'!$D81:$H81)),('2011 outpatient appointments'!F81/SUM('2011 outpatient appointments'!$D81:$H81)))*'2011 GP visits'!$C81</f>
        <v>263108.68924325792</v>
      </c>
      <c r="G81" s="2">
        <f>IF(age_sex_only,('2011 population'!G81/SUM('2011 population'!$D81:$H81)),('2011 outpatient appointments'!G81/SUM('2011 outpatient appointments'!$D81:$H81)))*'2011 GP visits'!$C81</f>
        <v>264734.64733329351</v>
      </c>
      <c r="H81" s="2">
        <f>IF(age_sex_only,('2011 population'!H81/SUM('2011 population'!$D81:$H81)),('2011 outpatient appointments'!H81/SUM('2011 outpatient appointments'!$D81:$H81)))*'2011 GP visits'!$C81</f>
        <v>258048.18924564723</v>
      </c>
      <c r="I81" s="56">
        <f>VLOOKUP(B81,'Primary care summary'!$C$18:$E$24,3,TRUE)*SUM('2011 population'!J81:N81)</f>
        <v>930400.39532999997</v>
      </c>
      <c r="J81" s="2">
        <f>IF(age_sex_only,('2011 population'!J81/SUM('2011 population'!$J81:$N81)),('2011 outpatient appointments'!J81/SUM('2011 outpatient appointments'!$J81:$N81)))*'2011 GP visits'!$I81</f>
        <v>150041.87091152949</v>
      </c>
      <c r="K81" s="2">
        <f>IF(age_sex_only,('2011 population'!K81/SUM('2011 population'!$J81:$N81)),('2011 outpatient appointments'!K81/SUM('2011 outpatient appointments'!$J81:$N81)))*'2011 GP visits'!$I81</f>
        <v>170349.05714094362</v>
      </c>
      <c r="L81" s="2">
        <f>IF(age_sex_only,('2011 population'!L81/SUM('2011 population'!$J81:$N81)),('2011 outpatient appointments'!L81/SUM('2011 outpatient appointments'!$J81:$N81)))*'2011 GP visits'!$I81</f>
        <v>194563.17107293289</v>
      </c>
      <c r="M81" s="2">
        <f>IF(age_sex_only,('2011 population'!M81/SUM('2011 population'!$J81:$N81)),('2011 outpatient appointments'!M81/SUM('2011 outpatient appointments'!$J81:$N81)))*'2011 GP visits'!$I81</f>
        <v>208156.65860595636</v>
      </c>
      <c r="N81" s="2">
        <f>IF(age_sex_only,('2011 population'!N81/SUM('2011 population'!$J81:$N81)),('2011 outpatient appointments'!N81/SUM('2011 outpatient appointments'!$J81:$N81)))*'2011 GP visits'!$I81</f>
        <v>207289.63759863761</v>
      </c>
    </row>
    <row r="82" spans="2:14" x14ac:dyDescent="0.25">
      <c r="B82">
        <v>78</v>
      </c>
      <c r="C82" s="56">
        <f>VLOOKUP(B82,'Primary care summary'!$C$18:$E$24,2,TRUE)*SUM('2011 population'!D82:H82)</f>
        <v>1205454.61302</v>
      </c>
      <c r="D82" s="2">
        <f>IF(age_sex_only,('2011 population'!D82/SUM('2011 population'!$D82:$H82)),('2011 outpatient appointments'!D82/SUM('2011 outpatient appointments'!$D82:$H82)))*'2011 GP visits'!$C82</f>
        <v>206639.39246404654</v>
      </c>
      <c r="E82" s="2">
        <f>IF(age_sex_only,('2011 population'!E82/SUM('2011 population'!$D82:$H82)),('2011 outpatient appointments'!E82/SUM('2011 outpatient appointments'!$D82:$H82)))*'2011 GP visits'!$C82</f>
        <v>230325.56716786107</v>
      </c>
      <c r="F82" s="2">
        <f>IF(age_sex_only,('2011 population'!F82/SUM('2011 population'!$D82:$H82)),('2011 outpatient appointments'!F82/SUM('2011 outpatient appointments'!$D82:$H82)))*'2011 GP visits'!$C82</f>
        <v>257030.58760798126</v>
      </c>
      <c r="G82" s="2">
        <f>IF(age_sex_only,('2011 population'!G82/SUM('2011 population'!$D82:$H82)),('2011 outpatient appointments'!G82/SUM('2011 outpatient appointments'!$D82:$H82)))*'2011 GP visits'!$C82</f>
        <v>260494.08499501096</v>
      </c>
      <c r="H82" s="2">
        <f>IF(age_sex_only,('2011 population'!H82/SUM('2011 population'!$D82:$H82)),('2011 outpatient appointments'!H82/SUM('2011 outpatient appointments'!$D82:$H82)))*'2011 GP visits'!$C82</f>
        <v>250964.9807851002</v>
      </c>
      <c r="I82" s="56">
        <f>VLOOKUP(B82,'Primary care summary'!$C$18:$E$24,3,TRUE)*SUM('2011 population'!J82:N82)</f>
        <v>888769.77144000004</v>
      </c>
      <c r="J82" s="2">
        <f>IF(age_sex_only,('2011 population'!J82/SUM('2011 population'!$J82:$N82)),('2011 outpatient appointments'!J82/SUM('2011 outpatient appointments'!$J82:$N82)))*'2011 GP visits'!$I82</f>
        <v>142318.17110766232</v>
      </c>
      <c r="K82" s="2">
        <f>IF(age_sex_only,('2011 population'!K82/SUM('2011 population'!$J82:$N82)),('2011 outpatient appointments'!K82/SUM('2011 outpatient appointments'!$J82:$N82)))*'2011 GP visits'!$I82</f>
        <v>159978.31377091602</v>
      </c>
      <c r="L82" s="2">
        <f>IF(age_sex_only,('2011 population'!L82/SUM('2011 population'!$J82:$N82)),('2011 outpatient appointments'!L82/SUM('2011 outpatient appointments'!$J82:$N82)))*'2011 GP visits'!$I82</f>
        <v>188426.93633505408</v>
      </c>
      <c r="M82" s="2">
        <f>IF(age_sex_only,('2011 population'!M82/SUM('2011 population'!$J82:$N82)),('2011 outpatient appointments'!M82/SUM('2011 outpatient appointments'!$J82:$N82)))*'2011 GP visits'!$I82</f>
        <v>199984.38072695705</v>
      </c>
      <c r="N82" s="2">
        <f>IF(age_sex_only,('2011 population'!N82/SUM('2011 population'!$J82:$N82)),('2011 outpatient appointments'!N82/SUM('2011 outpatient appointments'!$J82:$N82)))*'2011 GP visits'!$I82</f>
        <v>198061.96949941057</v>
      </c>
    </row>
    <row r="83" spans="2:14" x14ac:dyDescent="0.25">
      <c r="B83">
        <v>79</v>
      </c>
      <c r="C83" s="56">
        <f>VLOOKUP(B83,'Primary care summary'!$C$18:$E$24,2,TRUE)*SUM('2011 population'!D83:H83)</f>
        <v>1179827.9650709999</v>
      </c>
      <c r="D83" s="2">
        <f>IF(age_sex_only,('2011 population'!D83/SUM('2011 population'!$D83:$H83)),('2011 outpatient appointments'!D83/SUM('2011 outpatient appointments'!$D83:$H83)))*'2011 GP visits'!$C83</f>
        <v>204317.94561597813</v>
      </c>
      <c r="E83" s="2">
        <f>IF(age_sex_only,('2011 population'!E83/SUM('2011 population'!$D83:$H83)),('2011 outpatient appointments'!E83/SUM('2011 outpatient appointments'!$D83:$H83)))*'2011 GP visits'!$C83</f>
        <v>222411.44590949896</v>
      </c>
      <c r="F83" s="2">
        <f>IF(age_sex_only,('2011 population'!F83/SUM('2011 population'!$D83:$H83)),('2011 outpatient appointments'!F83/SUM('2011 outpatient appointments'!$D83:$H83)))*'2011 GP visits'!$C83</f>
        <v>249317.41600683128</v>
      </c>
      <c r="G83" s="2">
        <f>IF(age_sex_only,('2011 population'!G83/SUM('2011 population'!$D83:$H83)),('2011 outpatient appointments'!G83/SUM('2011 outpatient appointments'!$D83:$H83)))*'2011 GP visits'!$C83</f>
        <v>257724.06128352621</v>
      </c>
      <c r="H83" s="2">
        <f>IF(age_sex_only,('2011 population'!H83/SUM('2011 population'!$D83:$H83)),('2011 outpatient appointments'!H83/SUM('2011 outpatient appointments'!$D83:$H83)))*'2011 GP visits'!$C83</f>
        <v>246057.09625516535</v>
      </c>
      <c r="I83" s="56">
        <f>VLOOKUP(B83,'Primary care summary'!$C$18:$E$24,3,TRUE)*SUM('2011 population'!J83:N83)</f>
        <v>845808.31715999998</v>
      </c>
      <c r="J83" s="2">
        <f>IF(age_sex_only,('2011 population'!J83/SUM('2011 population'!$J83:$N83)),('2011 outpatient appointments'!J83/SUM('2011 outpatient appointments'!$J83:$N83)))*'2011 GP visits'!$I83</f>
        <v>134364.20379716382</v>
      </c>
      <c r="K83" s="2">
        <f>IF(age_sex_only,('2011 population'!K83/SUM('2011 population'!$J83:$N83)),('2011 outpatient appointments'!K83/SUM('2011 outpatient appointments'!$J83:$N83)))*'2011 GP visits'!$I83</f>
        <v>152784.44161068532</v>
      </c>
      <c r="L83" s="2">
        <f>IF(age_sex_only,('2011 population'!L83/SUM('2011 population'!$J83:$N83)),('2011 outpatient appointments'!L83/SUM('2011 outpatient appointments'!$J83:$N83)))*'2011 GP visits'!$I83</f>
        <v>177752.10695756084</v>
      </c>
      <c r="M83" s="2">
        <f>IF(age_sex_only,('2011 population'!M83/SUM('2011 population'!$J83:$N83)),('2011 outpatient appointments'!M83/SUM('2011 outpatient appointments'!$J83:$N83)))*'2011 GP visits'!$I83</f>
        <v>189445.78520690615</v>
      </c>
      <c r="N83" s="2">
        <f>IF(age_sex_only,('2011 population'!N83/SUM('2011 population'!$J83:$N83)),('2011 outpatient appointments'!N83/SUM('2011 outpatient appointments'!$J83:$N83)))*'2011 GP visits'!$I83</f>
        <v>191461.77958768385</v>
      </c>
    </row>
    <row r="84" spans="2:14" x14ac:dyDescent="0.25">
      <c r="B84">
        <v>80</v>
      </c>
      <c r="C84" s="56">
        <f>VLOOKUP(B84,'Primary care summary'!$C$18:$E$24,2,TRUE)*SUM('2011 population'!D84:H84)</f>
        <v>1157194.1605509999</v>
      </c>
      <c r="D84" s="2">
        <f>IF(age_sex_only,('2011 population'!D84/SUM('2011 population'!$D84:$H84)),('2011 outpatient appointments'!D84/SUM('2011 outpatient appointments'!$D84:$H84)))*'2011 GP visits'!$C84</f>
        <v>196800.41455045677</v>
      </c>
      <c r="E84" s="2">
        <f>IF(age_sex_only,('2011 population'!E84/SUM('2011 population'!$D84:$H84)),('2011 outpatient appointments'!E84/SUM('2011 outpatient appointments'!$D84:$H84)))*'2011 GP visits'!$C84</f>
        <v>221647.96666536562</v>
      </c>
      <c r="F84" s="2">
        <f>IF(age_sex_only,('2011 population'!F84/SUM('2011 population'!$D84:$H84)),('2011 outpatient appointments'!F84/SUM('2011 outpatient appointments'!$D84:$H84)))*'2011 GP visits'!$C84</f>
        <v>246347.75740946745</v>
      </c>
      <c r="G84" s="2">
        <f>IF(age_sex_only,('2011 population'!G84/SUM('2011 population'!$D84:$H84)),('2011 outpatient appointments'!G84/SUM('2011 outpatient appointments'!$D84:$H84)))*'2011 GP visits'!$C84</f>
        <v>252323.22724490345</v>
      </c>
      <c r="H84" s="2">
        <f>IF(age_sex_only,('2011 population'!H84/SUM('2011 population'!$D84:$H84)),('2011 outpatient appointments'!H84/SUM('2011 outpatient appointments'!$D84:$H84)))*'2011 GP visits'!$C84</f>
        <v>240074.79468080666</v>
      </c>
      <c r="I84" s="56">
        <f>VLOOKUP(B84,'Primary care summary'!$C$18:$E$24,3,TRUE)*SUM('2011 population'!J84:N84)</f>
        <v>799335.47002000001</v>
      </c>
      <c r="J84" s="2">
        <f>IF(age_sex_only,('2011 population'!J84/SUM('2011 population'!$J84:$N84)),('2011 outpatient appointments'!J84/SUM('2011 outpatient appointments'!$J84:$N84)))*'2011 GP visits'!$I84</f>
        <v>124952.12569997495</v>
      </c>
      <c r="K84" s="2">
        <f>IF(age_sex_only,('2011 population'!K84/SUM('2011 population'!$J84:$N84)),('2011 outpatient appointments'!K84/SUM('2011 outpatient appointments'!$J84:$N84)))*'2011 GP visits'!$I84</f>
        <v>145029.49656676332</v>
      </c>
      <c r="L84" s="2">
        <f>IF(age_sex_only,('2011 population'!L84/SUM('2011 population'!$J84:$N84)),('2011 outpatient appointments'!L84/SUM('2011 outpatient appointments'!$J84:$N84)))*'2011 GP visits'!$I84</f>
        <v>167548.28530514086</v>
      </c>
      <c r="M84" s="2">
        <f>IF(age_sex_only,('2011 population'!M84/SUM('2011 population'!$J84:$N84)),('2011 outpatient appointments'!M84/SUM('2011 outpatient appointments'!$J84:$N84)))*'2011 GP visits'!$I84</f>
        <v>180693.34586742902</v>
      </c>
      <c r="N84" s="2">
        <f>IF(age_sex_only,('2011 population'!N84/SUM('2011 population'!$J84:$N84)),('2011 outpatient appointments'!N84/SUM('2011 outpatient appointments'!$J84:$N84)))*'2011 GP visits'!$I84</f>
        <v>181112.21658069186</v>
      </c>
    </row>
    <row r="85" spans="2:14" x14ac:dyDescent="0.25">
      <c r="B85">
        <v>81</v>
      </c>
      <c r="C85" s="56">
        <f>VLOOKUP(B85,'Primary care summary'!$C$18:$E$24,2,TRUE)*SUM('2011 population'!D85:H85)</f>
        <v>1099184.8103519999</v>
      </c>
      <c r="D85" s="2">
        <f>IF(age_sex_only,('2011 population'!D85/SUM('2011 population'!$D85:$H85)),('2011 outpatient appointments'!D85/SUM('2011 outpatient appointments'!$D85:$H85)))*'2011 GP visits'!$C85</f>
        <v>188043.42710408499</v>
      </c>
      <c r="E85" s="2">
        <f>IF(age_sex_only,('2011 population'!E85/SUM('2011 population'!$D85:$H85)),('2011 outpatient appointments'!E85/SUM('2011 outpatient appointments'!$D85:$H85)))*'2011 GP visits'!$C85</f>
        <v>213323.32870767644</v>
      </c>
      <c r="F85" s="2">
        <f>IF(age_sex_only,('2011 population'!F85/SUM('2011 population'!$D85:$H85)),('2011 outpatient appointments'!F85/SUM('2011 outpatient appointments'!$D85:$H85)))*'2011 GP visits'!$C85</f>
        <v>229438.29962287107</v>
      </c>
      <c r="G85" s="2">
        <f>IF(age_sex_only,('2011 population'!G85/SUM('2011 population'!$D85:$H85)),('2011 outpatient appointments'!G85/SUM('2011 outpatient appointments'!$D85:$H85)))*'2011 GP visits'!$C85</f>
        <v>238321.05403954588</v>
      </c>
      <c r="H85" s="2">
        <f>IF(age_sex_only,('2011 population'!H85/SUM('2011 population'!$D85:$H85)),('2011 outpatient appointments'!H85/SUM('2011 outpatient appointments'!$D85:$H85)))*'2011 GP visits'!$C85</f>
        <v>230058.7008778216</v>
      </c>
      <c r="I85" s="56">
        <f>VLOOKUP(B85,'Primary care summary'!$C$18:$E$24,3,TRUE)*SUM('2011 population'!J85:N85)</f>
        <v>728832.69949999999</v>
      </c>
      <c r="J85" s="2">
        <f>IF(age_sex_only,('2011 population'!J85/SUM('2011 population'!$J85:$N85)),('2011 outpatient appointments'!J85/SUM('2011 outpatient appointments'!$J85:$N85)))*'2011 GP visits'!$I85</f>
        <v>112529.6991307143</v>
      </c>
      <c r="K85" s="2">
        <f>IF(age_sex_only,('2011 population'!K85/SUM('2011 population'!$J85:$N85)),('2011 outpatient appointments'!K85/SUM('2011 outpatient appointments'!$J85:$N85)))*'2011 GP visits'!$I85</f>
        <v>132422.67794867887</v>
      </c>
      <c r="L85" s="2">
        <f>IF(age_sex_only,('2011 population'!L85/SUM('2011 population'!$J85:$N85)),('2011 outpatient appointments'!L85/SUM('2011 outpatient appointments'!$J85:$N85)))*'2011 GP visits'!$I85</f>
        <v>152875.22400891097</v>
      </c>
      <c r="M85" s="2">
        <f>IF(age_sex_only,('2011 population'!M85/SUM('2011 population'!$J85:$N85)),('2011 outpatient appointments'!M85/SUM('2011 outpatient appointments'!$J85:$N85)))*'2011 GP visits'!$I85</f>
        <v>165304.88389429366</v>
      </c>
      <c r="N85" s="2">
        <f>IF(age_sex_only,('2011 population'!N85/SUM('2011 population'!$J85:$N85)),('2011 outpatient appointments'!N85/SUM('2011 outpatient appointments'!$J85:$N85)))*'2011 GP visits'!$I85</f>
        <v>165700.21451740217</v>
      </c>
    </row>
    <row r="86" spans="2:14" x14ac:dyDescent="0.25">
      <c r="B86">
        <v>82</v>
      </c>
      <c r="C86" s="56">
        <f>VLOOKUP(B86,'Primary care summary'!$C$18:$E$24,2,TRUE)*SUM('2011 population'!D86:H86)</f>
        <v>1019366.562364</v>
      </c>
      <c r="D86" s="2">
        <f>IF(age_sex_only,('2011 population'!D86/SUM('2011 population'!$D86:$H86)),('2011 outpatient appointments'!D86/SUM('2011 outpatient appointments'!$D86:$H86)))*'2011 GP visits'!$C86</f>
        <v>170745.64613611929</v>
      </c>
      <c r="E86" s="2">
        <f>IF(age_sex_only,('2011 population'!E86/SUM('2011 population'!$D86:$H86)),('2011 outpatient appointments'!E86/SUM('2011 outpatient appointments'!$D86:$H86)))*'2011 GP visits'!$C86</f>
        <v>191551.75065669316</v>
      </c>
      <c r="F86" s="2">
        <f>IF(age_sex_only,('2011 population'!F86/SUM('2011 population'!$D86:$H86)),('2011 outpatient appointments'!F86/SUM('2011 outpatient appointments'!$D86:$H86)))*'2011 GP visits'!$C86</f>
        <v>215743.79445848902</v>
      </c>
      <c r="G86" s="2">
        <f>IF(age_sex_only,('2011 population'!G86/SUM('2011 population'!$D86:$H86)),('2011 outpatient appointments'!G86/SUM('2011 outpatient appointments'!$D86:$H86)))*'2011 GP visits'!$C86</f>
        <v>224218.11117183825</v>
      </c>
      <c r="H86" s="2">
        <f>IF(age_sex_only,('2011 population'!H86/SUM('2011 population'!$D86:$H86)),('2011 outpatient appointments'!H86/SUM('2011 outpatient appointments'!$D86:$H86)))*'2011 GP visits'!$C86</f>
        <v>217107.2599408603</v>
      </c>
      <c r="I86" s="56">
        <f>VLOOKUP(B86,'Primary care summary'!$C$18:$E$24,3,TRUE)*SUM('2011 population'!J86:N86)</f>
        <v>653993.79616000003</v>
      </c>
      <c r="J86" s="2">
        <f>IF(age_sex_only,('2011 population'!J86/SUM('2011 population'!$J86:$N86)),('2011 outpatient appointments'!J86/SUM('2011 outpatient appointments'!$J86:$N86)))*'2011 GP visits'!$I86</f>
        <v>98611.804324644909</v>
      </c>
      <c r="K86" s="2">
        <f>IF(age_sex_only,('2011 population'!K86/SUM('2011 population'!$J86:$N86)),('2011 outpatient appointments'!K86/SUM('2011 outpatient appointments'!$J86:$N86)))*'2011 GP visits'!$I86</f>
        <v>115237.67103861713</v>
      </c>
      <c r="L86" s="2">
        <f>IF(age_sex_only,('2011 population'!L86/SUM('2011 population'!$J86:$N86)),('2011 outpatient appointments'!L86/SUM('2011 outpatient appointments'!$J86:$N86)))*'2011 GP visits'!$I86</f>
        <v>140683.61097353176</v>
      </c>
      <c r="M86" s="2">
        <f>IF(age_sex_only,('2011 population'!M86/SUM('2011 population'!$J86:$N86)),('2011 outpatient appointments'!M86/SUM('2011 outpatient appointments'!$J86:$N86)))*'2011 GP visits'!$I86</f>
        <v>147024.65255397506</v>
      </c>
      <c r="N86" s="2">
        <f>IF(age_sex_only,('2011 population'!N86/SUM('2011 population'!$J86:$N86)),('2011 outpatient appointments'!N86/SUM('2011 outpatient appointments'!$J86:$N86)))*'2011 GP visits'!$I86</f>
        <v>152436.05726923118</v>
      </c>
    </row>
    <row r="87" spans="2:14" x14ac:dyDescent="0.25">
      <c r="B87">
        <v>83</v>
      </c>
      <c r="C87" s="56">
        <f>VLOOKUP(B87,'Primary care summary'!$C$18:$E$24,2,TRUE)*SUM('2011 population'!D87:H87)</f>
        <v>934967.01418399997</v>
      </c>
      <c r="D87" s="2">
        <f>IF(age_sex_only,('2011 population'!D87/SUM('2011 population'!$D87:$H87)),('2011 outpatient appointments'!D87/SUM('2011 outpatient appointments'!$D87:$H87)))*'2011 GP visits'!$C87</f>
        <v>153990.57729859662</v>
      </c>
      <c r="E87" s="2">
        <f>IF(age_sex_only,('2011 population'!E87/SUM('2011 population'!$D87:$H87)),('2011 outpatient appointments'!E87/SUM('2011 outpatient appointments'!$D87:$H87)))*'2011 GP visits'!$C87</f>
        <v>179913.15973737839</v>
      </c>
      <c r="F87" s="2">
        <f>IF(age_sex_only,('2011 population'!F87/SUM('2011 population'!$D87:$H87)),('2011 outpatient appointments'!F87/SUM('2011 outpatient appointments'!$D87:$H87)))*'2011 GP visits'!$C87</f>
        <v>199235.93068673124</v>
      </c>
      <c r="G87" s="2">
        <f>IF(age_sex_only,('2011 population'!G87/SUM('2011 population'!$D87:$H87)),('2011 outpatient appointments'!G87/SUM('2011 outpatient appointments'!$D87:$H87)))*'2011 GP visits'!$C87</f>
        <v>202800.54482832403</v>
      </c>
      <c r="H87" s="2">
        <f>IF(age_sex_only,('2011 population'!H87/SUM('2011 population'!$D87:$H87)),('2011 outpatient appointments'!H87/SUM('2011 outpatient appointments'!$D87:$H87)))*'2011 GP visits'!$C87</f>
        <v>199026.80163296973</v>
      </c>
      <c r="I87" s="56">
        <f>VLOOKUP(B87,'Primary care summary'!$C$18:$E$24,3,TRUE)*SUM('2011 population'!J87:N87)</f>
        <v>583034.91945000004</v>
      </c>
      <c r="J87" s="2">
        <f>IF(age_sex_only,('2011 population'!J87/SUM('2011 population'!$J87:$N87)),('2011 outpatient appointments'!J87/SUM('2011 outpatient appointments'!$J87:$N87)))*'2011 GP visits'!$I87</f>
        <v>84909.272107776866</v>
      </c>
      <c r="K87" s="2">
        <f>IF(age_sex_only,('2011 population'!K87/SUM('2011 population'!$J87:$N87)),('2011 outpatient appointments'!K87/SUM('2011 outpatient appointments'!$J87:$N87)))*'2011 GP visits'!$I87</f>
        <v>104031.53277042972</v>
      </c>
      <c r="L87" s="2">
        <f>IF(age_sex_only,('2011 population'!L87/SUM('2011 population'!$J87:$N87)),('2011 outpatient appointments'!L87/SUM('2011 outpatient appointments'!$J87:$N87)))*'2011 GP visits'!$I87</f>
        <v>125679.72115695155</v>
      </c>
      <c r="M87" s="2">
        <f>IF(age_sex_only,('2011 population'!M87/SUM('2011 population'!$J87:$N87)),('2011 outpatient appointments'!M87/SUM('2011 outpatient appointments'!$J87:$N87)))*'2011 GP visits'!$I87</f>
        <v>133543.96428830453</v>
      </c>
      <c r="N87" s="2">
        <f>IF(age_sex_only,('2011 population'!N87/SUM('2011 population'!$J87:$N87)),('2011 outpatient appointments'!N87/SUM('2011 outpatient appointments'!$J87:$N87)))*'2011 GP visits'!$I87</f>
        <v>134870.4291265374</v>
      </c>
    </row>
    <row r="88" spans="2:14" x14ac:dyDescent="0.25">
      <c r="B88">
        <v>84</v>
      </c>
      <c r="C88" s="56">
        <f>VLOOKUP(B88,'Primary care summary'!$C$18:$E$24,2,TRUE)*SUM('2011 population'!D88:H88)</f>
        <v>885711.21970899997</v>
      </c>
      <c r="D88" s="2">
        <f>IF(age_sex_only,('2011 population'!D88/SUM('2011 population'!$D88:$H88)),('2011 outpatient appointments'!D88/SUM('2011 outpatient appointments'!$D88:$H88)))*'2011 GP visits'!$C88</f>
        <v>143876.22136361981</v>
      </c>
      <c r="E88" s="2">
        <f>IF(age_sex_only,('2011 population'!E88/SUM('2011 population'!$D88:$H88)),('2011 outpatient appointments'!E88/SUM('2011 outpatient appointments'!$D88:$H88)))*'2011 GP visits'!$C88</f>
        <v>168147.21307107693</v>
      </c>
      <c r="F88" s="2">
        <f>IF(age_sex_only,('2011 population'!F88/SUM('2011 population'!$D88:$H88)),('2011 outpatient appointments'!F88/SUM('2011 outpatient appointments'!$D88:$H88)))*'2011 GP visits'!$C88</f>
        <v>190803.21849551745</v>
      </c>
      <c r="G88" s="2">
        <f>IF(age_sex_only,('2011 population'!G88/SUM('2011 population'!$D88:$H88)),('2011 outpatient appointments'!G88/SUM('2011 outpatient appointments'!$D88:$H88)))*'2011 GP visits'!$C88</f>
        <v>197322.83534960239</v>
      </c>
      <c r="H88" s="2">
        <f>IF(age_sex_only,('2011 population'!H88/SUM('2011 population'!$D88:$H88)),('2011 outpatient appointments'!H88/SUM('2011 outpatient appointments'!$D88:$H88)))*'2011 GP visits'!$C88</f>
        <v>185561.73142918339</v>
      </c>
      <c r="I88" s="56">
        <f>VLOOKUP(B88,'Primary care summary'!$C$18:$E$24,3,TRUE)*SUM('2011 population'!J88:N88)</f>
        <v>531882.29784000001</v>
      </c>
      <c r="J88" s="2">
        <f>IF(age_sex_only,('2011 population'!J88/SUM('2011 population'!$J88:$N88)),('2011 outpatient appointments'!J88/SUM('2011 outpatient appointments'!$J88:$N88)))*'2011 GP visits'!$I88</f>
        <v>78054.901317320226</v>
      </c>
      <c r="K88" s="2">
        <f>IF(age_sex_only,('2011 population'!K88/SUM('2011 population'!$J88:$N88)),('2011 outpatient appointments'!K88/SUM('2011 outpatient appointments'!$J88:$N88)))*'2011 GP visits'!$I88</f>
        <v>93891.356581734071</v>
      </c>
      <c r="L88" s="2">
        <f>IF(age_sex_only,('2011 population'!L88/SUM('2011 population'!$J88:$N88)),('2011 outpatient appointments'!L88/SUM('2011 outpatient appointments'!$J88:$N88)))*'2011 GP visits'!$I88</f>
        <v>114244.50175675574</v>
      </c>
      <c r="M88" s="2">
        <f>IF(age_sex_only,('2011 population'!M88/SUM('2011 population'!$J88:$N88)),('2011 outpatient appointments'!M88/SUM('2011 outpatient appointments'!$J88:$N88)))*'2011 GP visits'!$I88</f>
        <v>122916.94901905301</v>
      </c>
      <c r="N88" s="2">
        <f>IF(age_sex_only,('2011 population'!N88/SUM('2011 population'!$J88:$N88)),('2011 outpatient appointments'!N88/SUM('2011 outpatient appointments'!$J88:$N88)))*'2011 GP visits'!$I88</f>
        <v>122774.589165137</v>
      </c>
    </row>
    <row r="89" spans="2:14" x14ac:dyDescent="0.25">
      <c r="B89" s="15">
        <v>85</v>
      </c>
      <c r="C89" s="57">
        <f>VLOOKUP(B89,'Primary care summary'!$C$18:$E$24,2,TRUE)*SUM('2011 population'!D89:H89)</f>
        <v>5599316.906986</v>
      </c>
      <c r="D89" s="9">
        <f>IF(age_sex_only,('2011 population'!D89/SUM('2011 population'!$D89:$H89)),('2011 outpatient appointments'!D89/SUM('2011 outpatient appointments'!$D89:$H89)))*'2011 GP visits'!$C89</f>
        <v>886782.31239007716</v>
      </c>
      <c r="E89" s="9">
        <f>IF(age_sex_only,('2011 population'!E89/SUM('2011 population'!$D89:$H89)),('2011 outpatient appointments'!E89/SUM('2011 outpatient appointments'!$D89:$H89)))*'2011 GP visits'!$C89</f>
        <v>1076377.2020844766</v>
      </c>
      <c r="F89" s="9">
        <f>IF(age_sex_only,('2011 population'!F89/SUM('2011 population'!$D89:$H89)),('2011 outpatient appointments'!F89/SUM('2011 outpatient appointments'!$D89:$H89)))*'2011 GP visits'!$C89</f>
        <v>1216850.8494269261</v>
      </c>
      <c r="G89" s="9">
        <f>IF(age_sex_only,('2011 population'!G89/SUM('2011 population'!$D89:$H89)),('2011 outpatient appointments'!G89/SUM('2011 outpatient appointments'!$D89:$H89)))*'2011 GP visits'!$C89</f>
        <v>1248476.5061723662</v>
      </c>
      <c r="H89" s="9">
        <f>IF(age_sex_only,('2011 population'!H89/SUM('2011 population'!$D89:$H89)),('2011 outpatient appointments'!H89/SUM('2011 outpatient appointments'!$D89:$H89)))*'2011 GP visits'!$C89</f>
        <v>1170830.0369121539</v>
      </c>
      <c r="I89" s="57">
        <f>VLOOKUP(B89,'Primary care summary'!$C$18:$E$24,3,TRUE)*SUM('2011 population'!J89:N89)</f>
        <v>2572657.59265</v>
      </c>
      <c r="J89" s="9">
        <f>IF(age_sex_only,('2011 population'!J89/SUM('2011 population'!$J89:$N89)),('2011 outpatient appointments'!J89/SUM('2011 outpatient appointments'!$J89:$N89)))*'2011 GP visits'!$I89</f>
        <v>363944.41919574648</v>
      </c>
      <c r="K89" s="9">
        <f>IF(age_sex_only,('2011 population'!K89/SUM('2011 population'!$J89:$N89)),('2011 outpatient appointments'!K89/SUM('2011 outpatient appointments'!$J89:$N89)))*'2011 GP visits'!$I89</f>
        <v>454607.94337551919</v>
      </c>
      <c r="L89" s="9">
        <f>IF(age_sex_only,('2011 population'!L89/SUM('2011 population'!$J89:$N89)),('2011 outpatient appointments'!L89/SUM('2011 outpatient appointments'!$J89:$N89)))*'2011 GP visits'!$I89</f>
        <v>556850.56868692045</v>
      </c>
      <c r="M89" s="9">
        <f>IF(age_sex_only,('2011 population'!M89/SUM('2011 population'!$J89:$N89)),('2011 outpatient appointments'!M89/SUM('2011 outpatient appointments'!$J89:$N89)))*'2011 GP visits'!$I89</f>
        <v>598730.20378630096</v>
      </c>
      <c r="N89" s="9">
        <f>IF(age_sex_only,('2011 population'!N89/SUM('2011 population'!$J89:$N89)),('2011 outpatient appointments'!N89/SUM('2011 outpatient appointments'!$J89:$N89)))*'2011 GP visits'!$I89</f>
        <v>598524.45760551305</v>
      </c>
    </row>
    <row r="90" spans="2:14" x14ac:dyDescent="0.25">
      <c r="C90" s="2"/>
      <c r="I90" s="2"/>
    </row>
    <row r="91" spans="2:14" x14ac:dyDescent="0.25">
      <c r="I91" s="2"/>
    </row>
    <row r="92" spans="2:14" x14ac:dyDescent="0.25">
      <c r="I92" s="2"/>
    </row>
    <row r="93" spans="2:14" x14ac:dyDescent="0.25">
      <c r="I93" s="2"/>
    </row>
    <row r="94" spans="2:14" x14ac:dyDescent="0.25">
      <c r="I94" s="2"/>
    </row>
    <row r="95" spans="2:14" x14ac:dyDescent="0.25">
      <c r="I95" s="2"/>
    </row>
    <row r="96" spans="2:14" x14ac:dyDescent="0.25">
      <c r="I96" s="2"/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10.85546875" bestFit="1" customWidth="1"/>
    <col min="3" max="3" width="10" style="69" bestFit="1" customWidth="1"/>
    <col min="4" max="4" width="9" bestFit="1" customWidth="1"/>
    <col min="9" max="9" width="9.140625" style="69"/>
  </cols>
  <sheetData>
    <row r="2" spans="2:14" x14ac:dyDescent="0.25">
      <c r="B2" s="8" t="s">
        <v>13</v>
      </c>
      <c r="C2" s="65"/>
      <c r="D2" s="114" t="s">
        <v>14</v>
      </c>
      <c r="E2" s="114"/>
      <c r="F2" s="114"/>
      <c r="G2" s="114"/>
      <c r="H2" s="114"/>
      <c r="I2" s="65"/>
      <c r="J2" s="114" t="s">
        <v>15</v>
      </c>
      <c r="K2" s="114"/>
      <c r="L2" s="114"/>
      <c r="M2" s="114"/>
      <c r="N2" s="114"/>
    </row>
    <row r="3" spans="2:14" x14ac:dyDescent="0.25">
      <c r="B3" s="5"/>
      <c r="C3" s="66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C4" s="67"/>
      <c r="D4" s="62">
        <f>'2011 GP visits'!D4/tot_gp_visits_2011</f>
        <v>1.7658385658413426E-3</v>
      </c>
      <c r="E4" s="62">
        <f>'2011 GP visits'!E4/tot_gp_visits_2011</f>
        <v>1.4721416298006322E-3</v>
      </c>
      <c r="F4" s="62">
        <f>'2011 GP visits'!F4/tot_gp_visits_2011</f>
        <v>1.2780307451876116E-3</v>
      </c>
      <c r="G4" s="62">
        <f>'2011 GP visits'!G4/tot_gp_visits_2011</f>
        <v>1.2289105981996295E-3</v>
      </c>
      <c r="H4" s="62">
        <f>'2011 GP visits'!H4/tot_gp_visits_2011</f>
        <v>1.1476970615476709E-3</v>
      </c>
      <c r="I4" s="70"/>
      <c r="J4" s="62">
        <f>'2011 GP visits'!J4/tot_gp_visits_2011</f>
        <v>2.0944271710542743E-3</v>
      </c>
      <c r="K4" s="62">
        <f>'2011 GP visits'!K4/tot_gp_visits_2011</f>
        <v>1.7285207355859024E-3</v>
      </c>
      <c r="L4" s="62">
        <f>'2011 GP visits'!L4/tot_gp_visits_2011</f>
        <v>1.4720048374424878E-3</v>
      </c>
      <c r="M4" s="62">
        <f>'2011 GP visits'!M4/tot_gp_visits_2011</f>
        <v>1.3906120366911927E-3</v>
      </c>
      <c r="N4" s="62">
        <f>'2011 GP visits'!N4/tot_gp_visits_2011</f>
        <v>1.2874046940274983E-3</v>
      </c>
    </row>
    <row r="5" spans="2:14" x14ac:dyDescent="0.25">
      <c r="B5">
        <v>1</v>
      </c>
      <c r="C5" s="67"/>
      <c r="D5" s="63">
        <f>'2011 GP visits'!D5/tot_gp_visits_2011</f>
        <v>1.8722771743602234E-3</v>
      </c>
      <c r="E5" s="63">
        <f>'2011 GP visits'!E5/tot_gp_visits_2011</f>
        <v>1.480549054740864E-3</v>
      </c>
      <c r="F5" s="63">
        <f>'2011 GP visits'!F5/tot_gp_visits_2011</f>
        <v>1.2328297351216649E-3</v>
      </c>
      <c r="G5" s="63">
        <f>'2011 GP visits'!G5/tot_gp_visits_2011</f>
        <v>1.1297238059757406E-3</v>
      </c>
      <c r="H5" s="63">
        <f>'2011 GP visits'!H5/tot_gp_visits_2011</f>
        <v>1.0427092848065821E-3</v>
      </c>
      <c r="I5" s="71"/>
      <c r="J5" s="63">
        <f>'2011 GP visits'!J5/tot_gp_visits_2011</f>
        <v>2.169723241439808E-3</v>
      </c>
      <c r="K5" s="63">
        <f>'2011 GP visits'!K5/tot_gp_visits_2011</f>
        <v>1.7411204655968201E-3</v>
      </c>
      <c r="L5" s="63">
        <f>'2011 GP visits'!L5/tot_gp_visits_2011</f>
        <v>1.4543341704958768E-3</v>
      </c>
      <c r="M5" s="63">
        <f>'2011 GP visits'!M5/tot_gp_visits_2011</f>
        <v>1.258472475181543E-3</v>
      </c>
      <c r="N5" s="63">
        <f>'2011 GP visits'!N5/tot_gp_visits_2011</f>
        <v>1.1860919830225197E-3</v>
      </c>
    </row>
    <row r="6" spans="2:14" x14ac:dyDescent="0.25">
      <c r="B6">
        <v>2</v>
      </c>
      <c r="C6" s="67"/>
      <c r="D6" s="63">
        <f>'2011 GP visits'!D6/tot_gp_visits_2011</f>
        <v>1.884155813458031E-3</v>
      </c>
      <c r="E6" s="63">
        <f>'2011 GP visits'!E6/tot_gp_visits_2011</f>
        <v>1.4441480073976315E-3</v>
      </c>
      <c r="F6" s="63">
        <f>'2011 GP visits'!F6/tot_gp_visits_2011</f>
        <v>1.2185323719726595E-3</v>
      </c>
      <c r="G6" s="63">
        <f>'2011 GP visits'!G6/tot_gp_visits_2011</f>
        <v>1.0839041126206438E-3</v>
      </c>
      <c r="H6" s="63">
        <f>'2011 GP visits'!H6/tot_gp_visits_2011</f>
        <v>1.020882091807146E-3</v>
      </c>
      <c r="I6" s="71"/>
      <c r="J6" s="63">
        <f>'2011 GP visits'!J6/tot_gp_visits_2011</f>
        <v>2.1875492370198352E-3</v>
      </c>
      <c r="K6" s="63">
        <f>'2011 GP visits'!K6/tot_gp_visits_2011</f>
        <v>1.7081585696909725E-3</v>
      </c>
      <c r="L6" s="63">
        <f>'2011 GP visits'!L6/tot_gp_visits_2011</f>
        <v>1.3813565665539197E-3</v>
      </c>
      <c r="M6" s="63">
        <f>'2011 GP visits'!M6/tot_gp_visits_2011</f>
        <v>1.22862485048943E-3</v>
      </c>
      <c r="N6" s="63">
        <f>'2011 GP visits'!N6/tot_gp_visits_2011</f>
        <v>1.1771261763246941E-3</v>
      </c>
    </row>
    <row r="7" spans="2:14" x14ac:dyDescent="0.25">
      <c r="B7">
        <v>3</v>
      </c>
      <c r="C7" s="67"/>
      <c r="D7" s="63">
        <f>'2011 GP visits'!D7/tot_gp_visits_2011</f>
        <v>1.8390572889953481E-3</v>
      </c>
      <c r="E7" s="63">
        <f>'2011 GP visits'!E7/tot_gp_visits_2011</f>
        <v>1.4441422970010288E-3</v>
      </c>
      <c r="F7" s="63">
        <f>'2011 GP visits'!F7/tot_gp_visits_2011</f>
        <v>1.230324910000588E-3</v>
      </c>
      <c r="G7" s="63">
        <f>'2011 GP visits'!G7/tot_gp_visits_2011</f>
        <v>1.0946961361991915E-3</v>
      </c>
      <c r="H7" s="63">
        <f>'2011 GP visits'!H7/tot_gp_visits_2011</f>
        <v>1.0774751983010005E-3</v>
      </c>
      <c r="I7" s="71"/>
      <c r="J7" s="63">
        <f>'2011 GP visits'!J7/tot_gp_visits_2011</f>
        <v>2.1384061556300573E-3</v>
      </c>
      <c r="K7" s="63">
        <f>'2011 GP visits'!K7/tot_gp_visits_2011</f>
        <v>1.6747064224045367E-3</v>
      </c>
      <c r="L7" s="63">
        <f>'2011 GP visits'!L7/tot_gp_visits_2011</f>
        <v>1.4106765639320383E-3</v>
      </c>
      <c r="M7" s="63">
        <f>'2011 GP visits'!M7/tot_gp_visits_2011</f>
        <v>1.2640387385442788E-3</v>
      </c>
      <c r="N7" s="63">
        <f>'2011 GP visits'!N7/tot_gp_visits_2011</f>
        <v>1.228227073462702E-3</v>
      </c>
    </row>
    <row r="8" spans="2:14" x14ac:dyDescent="0.25">
      <c r="B8">
        <v>4</v>
      </c>
      <c r="C8" s="67"/>
      <c r="D8" s="63">
        <f>'2011 GP visits'!D8/tot_gp_visits_2011</f>
        <v>1.7244530436427027E-3</v>
      </c>
      <c r="E8" s="63">
        <f>'2011 GP visits'!E8/tot_gp_visits_2011</f>
        <v>1.363176909412712E-3</v>
      </c>
      <c r="F8" s="63">
        <f>'2011 GP visits'!F8/tot_gp_visits_2011</f>
        <v>1.1862570373913001E-3</v>
      </c>
      <c r="G8" s="63">
        <f>'2011 GP visits'!G8/tot_gp_visits_2011</f>
        <v>1.0844905470217072E-3</v>
      </c>
      <c r="H8" s="63">
        <f>'2011 GP visits'!H8/tot_gp_visits_2011</f>
        <v>1.0545667166452629E-3</v>
      </c>
      <c r="I8" s="71"/>
      <c r="J8" s="63">
        <f>'2011 GP visits'!J8/tot_gp_visits_2011</f>
        <v>2.0101943910597916E-3</v>
      </c>
      <c r="K8" s="63">
        <f>'2011 GP visits'!K8/tot_gp_visits_2011</f>
        <v>1.5952275199256876E-3</v>
      </c>
      <c r="L8" s="63">
        <f>'2011 GP visits'!L8/tot_gp_visits_2011</f>
        <v>1.3437760645797377E-3</v>
      </c>
      <c r="M8" s="63">
        <f>'2011 GP visits'!M8/tot_gp_visits_2011</f>
        <v>1.2321232034741209E-3</v>
      </c>
      <c r="N8" s="63">
        <f>'2011 GP visits'!N8/tot_gp_visits_2011</f>
        <v>1.2300416150282803E-3</v>
      </c>
    </row>
    <row r="9" spans="2:14" x14ac:dyDescent="0.25">
      <c r="B9">
        <v>5</v>
      </c>
      <c r="C9" s="67"/>
      <c r="D9" s="63">
        <f>'2011 GP visits'!D9/tot_gp_visits_2011</f>
        <v>8.1482909340550315E-4</v>
      </c>
      <c r="E9" s="63">
        <f>'2011 GP visits'!E9/tot_gp_visits_2011</f>
        <v>6.4058684665558641E-4</v>
      </c>
      <c r="F9" s="63">
        <f>'2011 GP visits'!F9/tot_gp_visits_2011</f>
        <v>5.467514808114145E-4</v>
      </c>
      <c r="G9" s="63">
        <f>'2011 GP visits'!G9/tot_gp_visits_2011</f>
        <v>5.2158947442434566E-4</v>
      </c>
      <c r="H9" s="63">
        <f>'2011 GP visits'!H9/tot_gp_visits_2011</f>
        <v>4.9980645976852576E-4</v>
      </c>
      <c r="I9" s="71"/>
      <c r="J9" s="63">
        <f>'2011 GP visits'!J9/tot_gp_visits_2011</f>
        <v>8.2521947900787793E-4</v>
      </c>
      <c r="K9" s="63">
        <f>'2011 GP visits'!K9/tot_gp_visits_2011</f>
        <v>6.3790325931884981E-4</v>
      </c>
      <c r="L9" s="63">
        <f>'2011 GP visits'!L9/tot_gp_visits_2011</f>
        <v>5.4582089959859313E-4</v>
      </c>
      <c r="M9" s="63">
        <f>'2011 GP visits'!M9/tot_gp_visits_2011</f>
        <v>5.1149021246518528E-4</v>
      </c>
      <c r="N9" s="63">
        <f>'2011 GP visits'!N9/tot_gp_visits_2011</f>
        <v>4.9159959614259385E-4</v>
      </c>
    </row>
    <row r="10" spans="2:14" x14ac:dyDescent="0.25">
      <c r="B10">
        <v>6</v>
      </c>
      <c r="C10" s="67"/>
      <c r="D10" s="63">
        <f>'2011 GP visits'!D10/tot_gp_visits_2011</f>
        <v>7.9934075430860803E-4</v>
      </c>
      <c r="E10" s="63">
        <f>'2011 GP visits'!E10/tot_gp_visits_2011</f>
        <v>6.2091340904315661E-4</v>
      </c>
      <c r="F10" s="63">
        <f>'2011 GP visits'!F10/tot_gp_visits_2011</f>
        <v>5.3377369921280774E-4</v>
      </c>
      <c r="G10" s="63">
        <f>'2011 GP visits'!G10/tot_gp_visits_2011</f>
        <v>5.0761071391437415E-4</v>
      </c>
      <c r="H10" s="63">
        <f>'2011 GP visits'!H10/tot_gp_visits_2011</f>
        <v>5.0305243203321425E-4</v>
      </c>
      <c r="I10" s="71"/>
      <c r="J10" s="63">
        <f>'2011 GP visits'!J10/tot_gp_visits_2011</f>
        <v>7.938248761642522E-4</v>
      </c>
      <c r="K10" s="63">
        <f>'2011 GP visits'!K10/tot_gp_visits_2011</f>
        <v>6.1659055382762805E-4</v>
      </c>
      <c r="L10" s="63">
        <f>'2011 GP visits'!L10/tot_gp_visits_2011</f>
        <v>5.3209183258196827E-4</v>
      </c>
      <c r="M10" s="63">
        <f>'2011 GP visits'!M10/tot_gp_visits_2011</f>
        <v>5.0281202257392813E-4</v>
      </c>
      <c r="N10" s="63">
        <f>'2011 GP visits'!N10/tot_gp_visits_2011</f>
        <v>4.9477841336858304E-4</v>
      </c>
    </row>
    <row r="11" spans="2:14" x14ac:dyDescent="0.25">
      <c r="B11">
        <v>7</v>
      </c>
      <c r="C11" s="67"/>
      <c r="D11" s="63">
        <f>'2011 GP visits'!D11/tot_gp_visits_2011</f>
        <v>7.6917682741118524E-4</v>
      </c>
      <c r="E11" s="63">
        <f>'2011 GP visits'!E11/tot_gp_visits_2011</f>
        <v>6.1536469833955065E-4</v>
      </c>
      <c r="F11" s="63">
        <f>'2011 GP visits'!F11/tot_gp_visits_2011</f>
        <v>5.2520742520180039E-4</v>
      </c>
      <c r="G11" s="63">
        <f>'2011 GP visits'!G11/tot_gp_visits_2011</f>
        <v>5.0447538329755819E-4</v>
      </c>
      <c r="H11" s="63">
        <f>'2011 GP visits'!H11/tot_gp_visits_2011</f>
        <v>5.0565011294468514E-4</v>
      </c>
      <c r="I11" s="71"/>
      <c r="J11" s="63">
        <f>'2011 GP visits'!J11/tot_gp_visits_2011</f>
        <v>7.7424762434568598E-4</v>
      </c>
      <c r="K11" s="63">
        <f>'2011 GP visits'!K11/tot_gp_visits_2011</f>
        <v>6.1776472145731872E-4</v>
      </c>
      <c r="L11" s="63">
        <f>'2011 GP visits'!L11/tot_gp_visits_2011</f>
        <v>5.2808148749984953E-4</v>
      </c>
      <c r="M11" s="63">
        <f>'2011 GP visits'!M11/tot_gp_visits_2011</f>
        <v>4.8974897346200645E-4</v>
      </c>
      <c r="N11" s="63">
        <f>'2011 GP visits'!N11/tot_gp_visits_2011</f>
        <v>4.9507830149486112E-4</v>
      </c>
    </row>
    <row r="12" spans="2:14" x14ac:dyDescent="0.25">
      <c r="B12">
        <v>8</v>
      </c>
      <c r="C12" s="67"/>
      <c r="D12" s="63">
        <f>'2011 GP visits'!D12/tot_gp_visits_2011</f>
        <v>7.3262691550504873E-4</v>
      </c>
      <c r="E12" s="63">
        <f>'2011 GP visits'!E12/tot_gp_visits_2011</f>
        <v>5.7940258036765033E-4</v>
      </c>
      <c r="F12" s="63">
        <f>'2011 GP visits'!F12/tot_gp_visits_2011</f>
        <v>5.1161826908419203E-4</v>
      </c>
      <c r="G12" s="63">
        <f>'2011 GP visits'!G12/tot_gp_visits_2011</f>
        <v>4.825942078248387E-4</v>
      </c>
      <c r="H12" s="63">
        <f>'2011 GP visits'!H12/tot_gp_visits_2011</f>
        <v>5.0605473264719132E-4</v>
      </c>
      <c r="I12" s="71"/>
      <c r="J12" s="63">
        <f>'2011 GP visits'!J12/tot_gp_visits_2011</f>
        <v>7.413888197284128E-4</v>
      </c>
      <c r="K12" s="63">
        <f>'2011 GP visits'!K12/tot_gp_visits_2011</f>
        <v>5.936885782785471E-4</v>
      </c>
      <c r="L12" s="63">
        <f>'2011 GP visits'!L12/tot_gp_visits_2011</f>
        <v>5.1214194712707807E-4</v>
      </c>
      <c r="M12" s="63">
        <f>'2011 GP visits'!M12/tot_gp_visits_2011</f>
        <v>4.7004419511900746E-4</v>
      </c>
      <c r="N12" s="63">
        <f>'2011 GP visits'!N12/tot_gp_visits_2011</f>
        <v>4.9305414652714538E-4</v>
      </c>
    </row>
    <row r="13" spans="2:14" x14ac:dyDescent="0.25">
      <c r="B13">
        <v>9</v>
      </c>
      <c r="C13" s="67"/>
      <c r="D13" s="63">
        <f>'2011 GP visits'!D13/tot_gp_visits_2011</f>
        <v>7.102890065664927E-4</v>
      </c>
      <c r="E13" s="63">
        <f>'2011 GP visits'!E13/tot_gp_visits_2011</f>
        <v>5.7681450361651615E-4</v>
      </c>
      <c r="F13" s="63">
        <f>'2011 GP visits'!F13/tot_gp_visits_2011</f>
        <v>4.9022912706925975E-4</v>
      </c>
      <c r="G13" s="63">
        <f>'2011 GP visits'!G13/tot_gp_visits_2011</f>
        <v>4.7012518840621923E-4</v>
      </c>
      <c r="H13" s="63">
        <f>'2011 GP visits'!H13/tot_gp_visits_2011</f>
        <v>4.9514977672705481E-4</v>
      </c>
      <c r="I13" s="71"/>
      <c r="J13" s="63">
        <f>'2011 GP visits'!J13/tot_gp_visits_2011</f>
        <v>7.219309743016711E-4</v>
      </c>
      <c r="K13" s="63">
        <f>'2011 GP visits'!K13/tot_gp_visits_2011</f>
        <v>5.540285466314836E-4</v>
      </c>
      <c r="L13" s="63">
        <f>'2011 GP visits'!L13/tot_gp_visits_2011</f>
        <v>4.924510521406711E-4</v>
      </c>
      <c r="M13" s="63">
        <f>'2011 GP visits'!M13/tot_gp_visits_2011</f>
        <v>4.5917700633235192E-4</v>
      </c>
      <c r="N13" s="63">
        <f>'2011 GP visits'!N13/tot_gp_visits_2011</f>
        <v>4.8497102733967117E-4</v>
      </c>
    </row>
    <row r="14" spans="2:14" x14ac:dyDescent="0.25">
      <c r="B14">
        <v>10</v>
      </c>
      <c r="C14" s="67"/>
      <c r="D14" s="63">
        <f>'2011 GP visits'!D14/tot_gp_visits_2011</f>
        <v>6.9127932552324968E-4</v>
      </c>
      <c r="E14" s="63">
        <f>'2011 GP visits'!E14/tot_gp_visits_2011</f>
        <v>5.5361879770071828E-4</v>
      </c>
      <c r="F14" s="63">
        <f>'2011 GP visits'!F14/tot_gp_visits_2011</f>
        <v>5.1647752957257036E-4</v>
      </c>
      <c r="G14" s="63">
        <f>'2011 GP visits'!G14/tot_gp_visits_2011</f>
        <v>4.8711453749220208E-4</v>
      </c>
      <c r="H14" s="63">
        <f>'2011 GP visits'!H14/tot_gp_visits_2011</f>
        <v>4.9514710333385149E-4</v>
      </c>
      <c r="I14" s="71"/>
      <c r="J14" s="63">
        <f>'2011 GP visits'!J14/tot_gp_visits_2011</f>
        <v>7.0165690321121181E-4</v>
      </c>
      <c r="K14" s="63">
        <f>'2011 GP visits'!K14/tot_gp_visits_2011</f>
        <v>5.6477128514651896E-4</v>
      </c>
      <c r="L14" s="63">
        <f>'2011 GP visits'!L14/tot_gp_visits_2011</f>
        <v>4.8735206825990796E-4</v>
      </c>
      <c r="M14" s="63">
        <f>'2011 GP visits'!M14/tot_gp_visits_2011</f>
        <v>4.6649097003400225E-4</v>
      </c>
      <c r="N14" s="63">
        <f>'2011 GP visits'!N14/tot_gp_visits_2011</f>
        <v>4.7794003158974937E-4</v>
      </c>
    </row>
    <row r="15" spans="2:14" x14ac:dyDescent="0.25">
      <c r="B15">
        <v>11</v>
      </c>
      <c r="C15" s="67"/>
      <c r="D15" s="63">
        <f>'2011 GP visits'!D15/tot_gp_visits_2011</f>
        <v>6.8090997569459396E-4</v>
      </c>
      <c r="E15" s="63">
        <f>'2011 GP visits'!E15/tot_gp_visits_2011</f>
        <v>5.7174690739524329E-4</v>
      </c>
      <c r="F15" s="63">
        <f>'2011 GP visits'!F15/tot_gp_visits_2011</f>
        <v>5.1885903753860871E-4</v>
      </c>
      <c r="G15" s="63">
        <f>'2011 GP visits'!G15/tot_gp_visits_2011</f>
        <v>5.0105421375210436E-4</v>
      </c>
      <c r="H15" s="63">
        <f>'2011 GP visits'!H15/tot_gp_visits_2011</f>
        <v>5.2606066890229463E-4</v>
      </c>
      <c r="I15" s="71"/>
      <c r="J15" s="63">
        <f>'2011 GP visits'!J15/tot_gp_visits_2011</f>
        <v>6.898623316045128E-4</v>
      </c>
      <c r="K15" s="63">
        <f>'2011 GP visits'!K15/tot_gp_visits_2011</f>
        <v>5.719359094994627E-4</v>
      </c>
      <c r="L15" s="63">
        <f>'2011 GP visits'!L15/tot_gp_visits_2011</f>
        <v>5.1598841095985306E-4</v>
      </c>
      <c r="M15" s="63">
        <f>'2011 GP visits'!M15/tot_gp_visits_2011</f>
        <v>4.8519195477795927E-4</v>
      </c>
      <c r="N15" s="63">
        <f>'2011 GP visits'!N15/tot_gp_visits_2011</f>
        <v>5.1586778245933651E-4</v>
      </c>
    </row>
    <row r="16" spans="2:14" x14ac:dyDescent="0.25">
      <c r="B16">
        <v>12</v>
      </c>
      <c r="C16" s="67"/>
      <c r="D16" s="63">
        <f>'2011 GP visits'!D16/tot_gp_visits_2011</f>
        <v>6.6073381770195177E-4</v>
      </c>
      <c r="E16" s="63">
        <f>'2011 GP visits'!E16/tot_gp_visits_2011</f>
        <v>5.8163959983119709E-4</v>
      </c>
      <c r="F16" s="63">
        <f>'2011 GP visits'!F16/tot_gp_visits_2011</f>
        <v>5.3847449161425272E-4</v>
      </c>
      <c r="G16" s="63">
        <f>'2011 GP visits'!G16/tot_gp_visits_2011</f>
        <v>5.3479047044798552E-4</v>
      </c>
      <c r="H16" s="63">
        <f>'2011 GP visits'!H16/tot_gp_visits_2011</f>
        <v>5.5383118199550272E-4</v>
      </c>
      <c r="I16" s="71"/>
      <c r="J16" s="63">
        <f>'2011 GP visits'!J16/tot_gp_visits_2011</f>
        <v>6.9037881589778299E-4</v>
      </c>
      <c r="K16" s="63">
        <f>'2011 GP visits'!K16/tot_gp_visits_2011</f>
        <v>5.8819592388088696E-4</v>
      </c>
      <c r="L16" s="63">
        <f>'2011 GP visits'!L16/tot_gp_visits_2011</f>
        <v>5.3095541888381148E-4</v>
      </c>
      <c r="M16" s="63">
        <f>'2011 GP visits'!M16/tot_gp_visits_2011</f>
        <v>5.1550364749143357E-4</v>
      </c>
      <c r="N16" s="63">
        <f>'2011 GP visits'!N16/tot_gp_visits_2011</f>
        <v>5.2699922284333439E-4</v>
      </c>
    </row>
    <row r="17" spans="2:14" x14ac:dyDescent="0.25">
      <c r="B17">
        <v>13</v>
      </c>
      <c r="C17" s="67"/>
      <c r="D17" s="63">
        <f>'2011 GP visits'!D17/tot_gp_visits_2011</f>
        <v>6.5731376295785691E-4</v>
      </c>
      <c r="E17" s="63">
        <f>'2011 GP visits'!E17/tot_gp_visits_2011</f>
        <v>5.7642948699280659E-4</v>
      </c>
      <c r="F17" s="63">
        <f>'2011 GP visits'!F17/tot_gp_visits_2011</f>
        <v>5.6521641161250092E-4</v>
      </c>
      <c r="G17" s="63">
        <f>'2011 GP visits'!G17/tot_gp_visits_2011</f>
        <v>5.5025000556096332E-4</v>
      </c>
      <c r="H17" s="63">
        <f>'2011 GP visits'!H17/tot_gp_visits_2011</f>
        <v>5.7706286154357708E-4</v>
      </c>
      <c r="I17" s="71"/>
      <c r="J17" s="63">
        <f>'2011 GP visits'!J17/tot_gp_visits_2011</f>
        <v>6.8627526267966163E-4</v>
      </c>
      <c r="K17" s="63">
        <f>'2011 GP visits'!K17/tot_gp_visits_2011</f>
        <v>5.9477529113610716E-4</v>
      </c>
      <c r="L17" s="63">
        <f>'2011 GP visits'!L17/tot_gp_visits_2011</f>
        <v>5.3521216231640822E-4</v>
      </c>
      <c r="M17" s="63">
        <f>'2011 GP visits'!M17/tot_gp_visits_2011</f>
        <v>5.3339826378263466E-4</v>
      </c>
      <c r="N17" s="63">
        <f>'2011 GP visits'!N17/tot_gp_visits_2011</f>
        <v>5.480011660236318E-4</v>
      </c>
    </row>
    <row r="18" spans="2:14" x14ac:dyDescent="0.25">
      <c r="B18">
        <v>14</v>
      </c>
      <c r="C18" s="67"/>
      <c r="D18" s="63">
        <f>'2011 GP visits'!D18/tot_gp_visits_2011</f>
        <v>6.451570918133495E-4</v>
      </c>
      <c r="E18" s="63">
        <f>'2011 GP visits'!E18/tot_gp_visits_2011</f>
        <v>6.0591470085562054E-4</v>
      </c>
      <c r="F18" s="63">
        <f>'2011 GP visits'!F18/tot_gp_visits_2011</f>
        <v>5.8775354080050442E-4</v>
      </c>
      <c r="G18" s="63">
        <f>'2011 GP visits'!G18/tot_gp_visits_2011</f>
        <v>5.6208212658725781E-4</v>
      </c>
      <c r="H18" s="63">
        <f>'2011 GP visits'!H18/tot_gp_visits_2011</f>
        <v>5.9423441746563261E-4</v>
      </c>
      <c r="I18" s="71"/>
      <c r="J18" s="63">
        <f>'2011 GP visits'!J18/tot_gp_visits_2011</f>
        <v>6.8583886271910408E-4</v>
      </c>
      <c r="K18" s="63">
        <f>'2011 GP visits'!K18/tot_gp_visits_2011</f>
        <v>5.9491244230366381E-4</v>
      </c>
      <c r="L18" s="63">
        <f>'2011 GP visits'!L18/tot_gp_visits_2011</f>
        <v>5.6776046386757017E-4</v>
      </c>
      <c r="M18" s="63">
        <f>'2011 GP visits'!M18/tot_gp_visits_2011</f>
        <v>5.5753819798386292E-4</v>
      </c>
      <c r="N18" s="63">
        <f>'2011 GP visits'!N18/tot_gp_visits_2011</f>
        <v>5.7242736271419117E-4</v>
      </c>
    </row>
    <row r="19" spans="2:14" x14ac:dyDescent="0.25">
      <c r="B19">
        <v>15</v>
      </c>
      <c r="C19" s="67"/>
      <c r="D19" s="63">
        <f>'2011 GP visits'!D19/tot_gp_visits_2011</f>
        <v>6.7250135835595498E-4</v>
      </c>
      <c r="E19" s="63">
        <f>'2011 GP visits'!E19/tot_gp_visits_2011</f>
        <v>6.0422796261985247E-4</v>
      </c>
      <c r="F19" s="63">
        <f>'2011 GP visits'!F19/tot_gp_visits_2011</f>
        <v>5.9295808645536596E-4</v>
      </c>
      <c r="G19" s="63">
        <f>'2011 GP visits'!G19/tot_gp_visits_2011</f>
        <v>5.5489655609221994E-4</v>
      </c>
      <c r="H19" s="63">
        <f>'2011 GP visits'!H19/tot_gp_visits_2011</f>
        <v>5.6755881330853783E-4</v>
      </c>
      <c r="I19" s="71"/>
      <c r="J19" s="63">
        <f>'2011 GP visits'!J19/tot_gp_visits_2011</f>
        <v>6.7756171608048389E-4</v>
      </c>
      <c r="K19" s="63">
        <f>'2011 GP visits'!K19/tot_gp_visits_2011</f>
        <v>5.9086083618490324E-4</v>
      </c>
      <c r="L19" s="63">
        <f>'2011 GP visits'!L19/tot_gp_visits_2011</f>
        <v>5.6566546879968703E-4</v>
      </c>
      <c r="M19" s="63">
        <f>'2011 GP visits'!M19/tot_gp_visits_2011</f>
        <v>5.57675552814921E-4</v>
      </c>
      <c r="N19" s="63">
        <f>'2011 GP visits'!N19/tot_gp_visits_2011</f>
        <v>5.8175757125144049E-4</v>
      </c>
    </row>
    <row r="20" spans="2:14" x14ac:dyDescent="0.25">
      <c r="B20">
        <v>16</v>
      </c>
      <c r="C20" s="67"/>
      <c r="D20" s="63">
        <f>'2011 GP visits'!D20/tot_gp_visits_2011</f>
        <v>1.3374953050725527E-3</v>
      </c>
      <c r="E20" s="63">
        <f>'2011 GP visits'!E20/tot_gp_visits_2011</f>
        <v>1.1700903053187982E-3</v>
      </c>
      <c r="F20" s="63">
        <f>'2011 GP visits'!F20/tot_gp_visits_2011</f>
        <v>1.0855753258783875E-3</v>
      </c>
      <c r="G20" s="63">
        <f>'2011 GP visits'!G20/tot_gp_visits_2011</f>
        <v>1.0914764932345789E-3</v>
      </c>
      <c r="H20" s="63">
        <f>'2011 GP visits'!H20/tot_gp_visits_2011</f>
        <v>1.0706941212410351E-3</v>
      </c>
      <c r="I20" s="71"/>
      <c r="J20" s="63">
        <f>'2011 GP visits'!J20/tot_gp_visits_2011</f>
        <v>6.7050825703583673E-4</v>
      </c>
      <c r="K20" s="63">
        <f>'2011 GP visits'!K20/tot_gp_visits_2011</f>
        <v>6.0175399728458099E-4</v>
      </c>
      <c r="L20" s="63">
        <f>'2011 GP visits'!L20/tot_gp_visits_2011</f>
        <v>5.7742633229300043E-4</v>
      </c>
      <c r="M20" s="63">
        <f>'2011 GP visits'!M20/tot_gp_visits_2011</f>
        <v>5.7635173604797367E-4</v>
      </c>
      <c r="N20" s="63">
        <f>'2011 GP visits'!N20/tot_gp_visits_2011</f>
        <v>5.949382711008457E-4</v>
      </c>
    </row>
    <row r="21" spans="2:14" x14ac:dyDescent="0.25">
      <c r="B21">
        <v>17</v>
      </c>
      <c r="C21" s="67"/>
      <c r="D21" s="63">
        <f>'2011 GP visits'!D21/tot_gp_visits_2011</f>
        <v>1.4596493418891925E-3</v>
      </c>
      <c r="E21" s="63">
        <f>'2011 GP visits'!E21/tot_gp_visits_2011</f>
        <v>1.2335246631142193E-3</v>
      </c>
      <c r="F21" s="63">
        <f>'2011 GP visits'!F21/tot_gp_visits_2011</f>
        <v>1.1193180203146228E-3</v>
      </c>
      <c r="G21" s="63">
        <f>'2011 GP visits'!G21/tot_gp_visits_2011</f>
        <v>1.0617759058770982E-3</v>
      </c>
      <c r="H21" s="63">
        <f>'2011 GP visits'!H21/tot_gp_visits_2011</f>
        <v>1.0614145469048529E-3</v>
      </c>
      <c r="I21" s="71"/>
      <c r="J21" s="63">
        <f>'2011 GP visits'!J21/tot_gp_visits_2011</f>
        <v>6.6823731550612331E-4</v>
      </c>
      <c r="K21" s="63">
        <f>'2011 GP visits'!K21/tot_gp_visits_2011</f>
        <v>6.179363296324893E-4</v>
      </c>
      <c r="L21" s="63">
        <f>'2011 GP visits'!L21/tot_gp_visits_2011</f>
        <v>6.1032394663212964E-4</v>
      </c>
      <c r="M21" s="63">
        <f>'2011 GP visits'!M21/tot_gp_visits_2011</f>
        <v>5.9618178001020388E-4</v>
      </c>
      <c r="N21" s="63">
        <f>'2011 GP visits'!N21/tot_gp_visits_2011</f>
        <v>6.2092202476137295E-4</v>
      </c>
    </row>
    <row r="22" spans="2:14" x14ac:dyDescent="0.25">
      <c r="B22">
        <v>18</v>
      </c>
      <c r="C22" s="67"/>
      <c r="D22" s="63">
        <f>'2011 GP visits'!D22/tot_gp_visits_2011</f>
        <v>1.6597704536745611E-3</v>
      </c>
      <c r="E22" s="63">
        <f>'2011 GP visits'!E22/tot_gp_visits_2011</f>
        <v>1.3102175092186829E-3</v>
      </c>
      <c r="F22" s="63">
        <f>'2011 GP visits'!F22/tot_gp_visits_2011</f>
        <v>1.1271874516390354E-3</v>
      </c>
      <c r="G22" s="63">
        <f>'2011 GP visits'!G22/tot_gp_visits_2011</f>
        <v>1.0187777211652445E-3</v>
      </c>
      <c r="H22" s="63">
        <f>'2011 GP visits'!H22/tot_gp_visits_2011</f>
        <v>9.7329642566072456E-4</v>
      </c>
      <c r="I22" s="71"/>
      <c r="J22" s="63">
        <f>'2011 GP visits'!J22/tot_gp_visits_2011</f>
        <v>7.0471925187186573E-4</v>
      </c>
      <c r="K22" s="63">
        <f>'2011 GP visits'!K22/tot_gp_visits_2011</f>
        <v>6.3674446132461475E-4</v>
      </c>
      <c r="L22" s="63">
        <f>'2011 GP visits'!L22/tot_gp_visits_2011</f>
        <v>6.2029172662025824E-4</v>
      </c>
      <c r="M22" s="63">
        <f>'2011 GP visits'!M22/tot_gp_visits_2011</f>
        <v>6.0142642159644196E-4</v>
      </c>
      <c r="N22" s="63">
        <f>'2011 GP visits'!N22/tot_gp_visits_2011</f>
        <v>6.3230483449962965E-4</v>
      </c>
    </row>
    <row r="23" spans="2:14" x14ac:dyDescent="0.25">
      <c r="B23">
        <v>19</v>
      </c>
      <c r="C23" s="67"/>
      <c r="D23" s="63">
        <f>'2011 GP visits'!D23/tot_gp_visits_2011</f>
        <v>1.9304148571982062E-3</v>
      </c>
      <c r="E23" s="63">
        <f>'2011 GP visits'!E23/tot_gp_visits_2011</f>
        <v>1.4343499195025844E-3</v>
      </c>
      <c r="F23" s="63">
        <f>'2011 GP visits'!F23/tot_gp_visits_2011</f>
        <v>1.1575996275387966E-3</v>
      </c>
      <c r="G23" s="63">
        <f>'2011 GP visits'!G23/tot_gp_visits_2011</f>
        <v>9.9416299561184366E-4</v>
      </c>
      <c r="H23" s="63">
        <f>'2011 GP visits'!H23/tot_gp_visits_2011</f>
        <v>8.8783408730061888E-4</v>
      </c>
      <c r="I23" s="71"/>
      <c r="J23" s="63">
        <f>'2011 GP visits'!J23/tot_gp_visits_2011</f>
        <v>7.8144901686515709E-4</v>
      </c>
      <c r="K23" s="63">
        <f>'2011 GP visits'!K23/tot_gp_visits_2011</f>
        <v>6.9333709897958953E-4</v>
      </c>
      <c r="L23" s="63">
        <f>'2011 GP visits'!L23/tot_gp_visits_2011</f>
        <v>6.5208834678348517E-4</v>
      </c>
      <c r="M23" s="63">
        <f>'2011 GP visits'!M23/tot_gp_visits_2011</f>
        <v>6.1956198697884872E-4</v>
      </c>
      <c r="N23" s="63">
        <f>'2011 GP visits'!N23/tot_gp_visits_2011</f>
        <v>6.0827587005852569E-4</v>
      </c>
    </row>
    <row r="24" spans="2:14" x14ac:dyDescent="0.25">
      <c r="B24">
        <v>20</v>
      </c>
      <c r="C24" s="67"/>
      <c r="D24" s="63">
        <f>'2011 GP visits'!D24/tot_gp_visits_2011</f>
        <v>2.0655072210061147E-3</v>
      </c>
      <c r="E24" s="63">
        <f>'2011 GP visits'!E24/tot_gp_visits_2011</f>
        <v>1.5388961089552893E-3</v>
      </c>
      <c r="F24" s="63">
        <f>'2011 GP visits'!F24/tot_gp_visits_2011</f>
        <v>1.1909894401546672E-3</v>
      </c>
      <c r="G24" s="63">
        <f>'2011 GP visits'!G24/tot_gp_visits_2011</f>
        <v>9.5325471053362895E-4</v>
      </c>
      <c r="H24" s="63">
        <f>'2011 GP visits'!H24/tot_gp_visits_2011</f>
        <v>8.2192689043754255E-4</v>
      </c>
      <c r="I24" s="71"/>
      <c r="J24" s="63">
        <f>'2011 GP visits'!J24/tot_gp_visits_2011</f>
        <v>8.4537122502615942E-4</v>
      </c>
      <c r="K24" s="63">
        <f>'2011 GP visits'!K24/tot_gp_visits_2011</f>
        <v>7.3437236873271771E-4</v>
      </c>
      <c r="L24" s="63">
        <f>'2011 GP visits'!L24/tot_gp_visits_2011</f>
        <v>6.7291006890759554E-4</v>
      </c>
      <c r="M24" s="63">
        <f>'2011 GP visits'!M24/tot_gp_visits_2011</f>
        <v>6.284866749035053E-4</v>
      </c>
      <c r="N24" s="63">
        <f>'2011 GP visits'!N24/tot_gp_visits_2011</f>
        <v>6.0017794161029475E-4</v>
      </c>
    </row>
    <row r="25" spans="2:14" x14ac:dyDescent="0.25">
      <c r="B25">
        <v>21</v>
      </c>
      <c r="C25" s="67"/>
      <c r="D25" s="63">
        <f>'2011 GP visits'!D25/tot_gp_visits_2011</f>
        <v>2.1769523047122912E-3</v>
      </c>
      <c r="E25" s="63">
        <f>'2011 GP visits'!E25/tot_gp_visits_2011</f>
        <v>1.5711602703329835E-3</v>
      </c>
      <c r="F25" s="63">
        <f>'2011 GP visits'!F25/tot_gp_visits_2011</f>
        <v>1.2064603578232991E-3</v>
      </c>
      <c r="G25" s="63">
        <f>'2011 GP visits'!G25/tot_gp_visits_2011</f>
        <v>9.5060806054922929E-4</v>
      </c>
      <c r="H25" s="63">
        <f>'2011 GP visits'!H25/tot_gp_visits_2011</f>
        <v>7.9257837449277701E-4</v>
      </c>
      <c r="I25" s="71"/>
      <c r="J25" s="63">
        <f>'2011 GP visits'!J25/tot_gp_visits_2011</f>
        <v>8.6689655219531544E-4</v>
      </c>
      <c r="K25" s="63">
        <f>'2011 GP visits'!K25/tot_gp_visits_2011</f>
        <v>7.6709379232519877E-4</v>
      </c>
      <c r="L25" s="63">
        <f>'2011 GP visits'!L25/tot_gp_visits_2011</f>
        <v>6.9200606065196164E-4</v>
      </c>
      <c r="M25" s="63">
        <f>'2011 GP visits'!M25/tot_gp_visits_2011</f>
        <v>6.1498884823153071E-4</v>
      </c>
      <c r="N25" s="63">
        <f>'2011 GP visits'!N25/tot_gp_visits_2011</f>
        <v>5.7228988116195159E-4</v>
      </c>
    </row>
    <row r="26" spans="2:14" x14ac:dyDescent="0.25">
      <c r="B26">
        <v>22</v>
      </c>
      <c r="C26" s="67"/>
      <c r="D26" s="63">
        <f>'2011 GP visits'!D26/tot_gp_visits_2011</f>
        <v>2.2380552514657177E-3</v>
      </c>
      <c r="E26" s="63">
        <f>'2011 GP visits'!E26/tot_gp_visits_2011</f>
        <v>1.6163696684480537E-3</v>
      </c>
      <c r="F26" s="63">
        <f>'2011 GP visits'!F26/tot_gp_visits_2011</f>
        <v>1.2161860721385436E-3</v>
      </c>
      <c r="G26" s="63">
        <f>'2011 GP visits'!G26/tot_gp_visits_2011</f>
        <v>9.3354331895836992E-4</v>
      </c>
      <c r="H26" s="63">
        <f>'2011 GP visits'!H26/tot_gp_visits_2011</f>
        <v>7.7621408461998778E-4</v>
      </c>
      <c r="I26" s="71"/>
      <c r="J26" s="63">
        <f>'2011 GP visits'!J26/tot_gp_visits_2011</f>
        <v>9.2142121977181681E-4</v>
      </c>
      <c r="K26" s="63">
        <f>'2011 GP visits'!K26/tot_gp_visits_2011</f>
        <v>7.8319454689001816E-4</v>
      </c>
      <c r="L26" s="63">
        <f>'2011 GP visits'!L26/tot_gp_visits_2011</f>
        <v>6.9074365572379228E-4</v>
      </c>
      <c r="M26" s="63">
        <f>'2011 GP visits'!M26/tot_gp_visits_2011</f>
        <v>5.8126549277338479E-4</v>
      </c>
      <c r="N26" s="63">
        <f>'2011 GP visits'!N26/tot_gp_visits_2011</f>
        <v>5.7568966081588866E-4</v>
      </c>
    </row>
    <row r="27" spans="2:14" x14ac:dyDescent="0.25">
      <c r="B27">
        <v>23</v>
      </c>
      <c r="C27" s="67"/>
      <c r="D27" s="63">
        <f>'2011 GP visits'!D27/tot_gp_visits_2011</f>
        <v>2.3111938861343447E-3</v>
      </c>
      <c r="E27" s="63">
        <f>'2011 GP visits'!E27/tot_gp_visits_2011</f>
        <v>1.6741398825665481E-3</v>
      </c>
      <c r="F27" s="63">
        <f>'2011 GP visits'!F27/tot_gp_visits_2011</f>
        <v>1.2491810599212024E-3</v>
      </c>
      <c r="G27" s="63">
        <f>'2011 GP visits'!G27/tot_gp_visits_2011</f>
        <v>9.4862883654768136E-4</v>
      </c>
      <c r="H27" s="63">
        <f>'2011 GP visits'!H27/tot_gp_visits_2011</f>
        <v>7.7160668684547956E-4</v>
      </c>
      <c r="I27" s="71"/>
      <c r="J27" s="63">
        <f>'2011 GP visits'!J27/tot_gp_visits_2011</f>
        <v>9.5894774135283039E-4</v>
      </c>
      <c r="K27" s="63">
        <f>'2011 GP visits'!K27/tot_gp_visits_2011</f>
        <v>8.1762399490707303E-4</v>
      </c>
      <c r="L27" s="63">
        <f>'2011 GP visits'!L27/tot_gp_visits_2011</f>
        <v>7.3389013220053129E-4</v>
      </c>
      <c r="M27" s="63">
        <f>'2011 GP visits'!M27/tot_gp_visits_2011</f>
        <v>6.1293614092920018E-4</v>
      </c>
      <c r="N27" s="63">
        <f>'2011 GP visits'!N27/tot_gp_visits_2011</f>
        <v>5.6954566767806645E-4</v>
      </c>
    </row>
    <row r="28" spans="2:14" x14ac:dyDescent="0.25">
      <c r="B28">
        <v>24</v>
      </c>
      <c r="C28" s="67"/>
      <c r="D28" s="63">
        <f>'2011 GP visits'!D28/tot_gp_visits_2011</f>
        <v>2.351444704805456E-3</v>
      </c>
      <c r="E28" s="63">
        <f>'2011 GP visits'!E28/tot_gp_visits_2011</f>
        <v>1.6676314796441533E-3</v>
      </c>
      <c r="F28" s="63">
        <f>'2011 GP visits'!F28/tot_gp_visits_2011</f>
        <v>1.2159408549264454E-3</v>
      </c>
      <c r="G28" s="63">
        <f>'2011 GP visits'!G28/tot_gp_visits_2011</f>
        <v>9.2896188367419248E-4</v>
      </c>
      <c r="H28" s="63">
        <f>'2011 GP visits'!H28/tot_gp_visits_2011</f>
        <v>7.3835161980496966E-4</v>
      </c>
      <c r="I28" s="71"/>
      <c r="J28" s="63">
        <f>'2011 GP visits'!J28/tot_gp_visits_2011</f>
        <v>9.999084404006479E-4</v>
      </c>
      <c r="K28" s="63">
        <f>'2011 GP visits'!K28/tot_gp_visits_2011</f>
        <v>8.5283854346519133E-4</v>
      </c>
      <c r="L28" s="63">
        <f>'2011 GP visits'!L28/tot_gp_visits_2011</f>
        <v>7.1892706983237974E-4</v>
      </c>
      <c r="M28" s="63">
        <f>'2011 GP visits'!M28/tot_gp_visits_2011</f>
        <v>5.9186558741829761E-4</v>
      </c>
      <c r="N28" s="63">
        <f>'2011 GP visits'!N28/tot_gp_visits_2011</f>
        <v>5.3829514327182349E-4</v>
      </c>
    </row>
    <row r="29" spans="2:14" x14ac:dyDescent="0.25">
      <c r="B29">
        <v>25</v>
      </c>
      <c r="C29" s="67"/>
      <c r="D29" s="63">
        <f>'2011 GP visits'!D29/tot_gp_visits_2011</f>
        <v>2.348664002514181E-3</v>
      </c>
      <c r="E29" s="63">
        <f>'2011 GP visits'!E29/tot_gp_visits_2011</f>
        <v>1.7048655667289859E-3</v>
      </c>
      <c r="F29" s="63">
        <f>'2011 GP visits'!F29/tot_gp_visits_2011</f>
        <v>1.2358921533398091E-3</v>
      </c>
      <c r="G29" s="63">
        <f>'2011 GP visits'!G29/tot_gp_visits_2011</f>
        <v>9.666831970630064E-4</v>
      </c>
      <c r="H29" s="63">
        <f>'2011 GP visits'!H29/tot_gp_visits_2011</f>
        <v>7.4576586666167646E-4</v>
      </c>
      <c r="I29" s="71"/>
      <c r="J29" s="63">
        <f>'2011 GP visits'!J29/tot_gp_visits_2011</f>
        <v>1.0359442466870666E-3</v>
      </c>
      <c r="K29" s="63">
        <f>'2011 GP visits'!K29/tot_gp_visits_2011</f>
        <v>8.4345229984124684E-4</v>
      </c>
      <c r="L29" s="63">
        <f>'2011 GP visits'!L29/tot_gp_visits_2011</f>
        <v>7.0803104867586989E-4</v>
      </c>
      <c r="M29" s="63">
        <f>'2011 GP visits'!M29/tot_gp_visits_2011</f>
        <v>5.66276678824651E-4</v>
      </c>
      <c r="N29" s="63">
        <f>'2011 GP visits'!N29/tot_gp_visits_2011</f>
        <v>5.0914788113791626E-4</v>
      </c>
    </row>
    <row r="30" spans="2:14" x14ac:dyDescent="0.25">
      <c r="B30">
        <v>26</v>
      </c>
      <c r="C30" s="67"/>
      <c r="D30" s="63">
        <f>'2011 GP visits'!D30/tot_gp_visits_2011</f>
        <v>2.291377584480607E-3</v>
      </c>
      <c r="E30" s="63">
        <f>'2011 GP visits'!E30/tot_gp_visits_2011</f>
        <v>1.7430225756441848E-3</v>
      </c>
      <c r="F30" s="63">
        <f>'2011 GP visits'!F30/tot_gp_visits_2011</f>
        <v>1.2871916390725295E-3</v>
      </c>
      <c r="G30" s="63">
        <f>'2011 GP visits'!G30/tot_gp_visits_2011</f>
        <v>9.5701832979733583E-4</v>
      </c>
      <c r="H30" s="63">
        <f>'2011 GP visits'!H30/tot_gp_visits_2011</f>
        <v>7.6181026149456279E-4</v>
      </c>
      <c r="I30" s="71"/>
      <c r="J30" s="63">
        <f>'2011 GP visits'!J30/tot_gp_visits_2011</f>
        <v>1.0587404885645617E-3</v>
      </c>
      <c r="K30" s="63">
        <f>'2011 GP visits'!K30/tot_gp_visits_2011</f>
        <v>8.6777202443453344E-4</v>
      </c>
      <c r="L30" s="63">
        <f>'2011 GP visits'!L30/tot_gp_visits_2011</f>
        <v>7.0448305020161803E-4</v>
      </c>
      <c r="M30" s="63">
        <f>'2011 GP visits'!M30/tot_gp_visits_2011</f>
        <v>5.6940256438141085E-4</v>
      </c>
      <c r="N30" s="63">
        <f>'2011 GP visits'!N30/tot_gp_visits_2011</f>
        <v>4.9474228739653338E-4</v>
      </c>
    </row>
    <row r="31" spans="2:14" x14ac:dyDescent="0.25">
      <c r="B31">
        <v>27</v>
      </c>
      <c r="C31" s="67"/>
      <c r="D31" s="63">
        <f>'2011 GP visits'!D31/tot_gp_visits_2011</f>
        <v>2.1843085045166969E-3</v>
      </c>
      <c r="E31" s="63">
        <f>'2011 GP visits'!E31/tot_gp_visits_2011</f>
        <v>1.6973089555231211E-3</v>
      </c>
      <c r="F31" s="63">
        <f>'2011 GP visits'!F31/tot_gp_visits_2011</f>
        <v>1.2577102993047292E-3</v>
      </c>
      <c r="G31" s="63">
        <f>'2011 GP visits'!G31/tot_gp_visits_2011</f>
        <v>9.469270399795678E-4</v>
      </c>
      <c r="H31" s="63">
        <f>'2011 GP visits'!H31/tot_gp_visits_2011</f>
        <v>7.4636122361169087E-4</v>
      </c>
      <c r="I31" s="71"/>
      <c r="J31" s="63">
        <f>'2011 GP visits'!J31/tot_gp_visits_2011</f>
        <v>1.0570633834516266E-3</v>
      </c>
      <c r="K31" s="63">
        <f>'2011 GP visits'!K31/tot_gp_visits_2011</f>
        <v>8.6376476784241849E-4</v>
      </c>
      <c r="L31" s="63">
        <f>'2011 GP visits'!L31/tot_gp_visits_2011</f>
        <v>6.9284234533341425E-4</v>
      </c>
      <c r="M31" s="63">
        <f>'2011 GP visits'!M31/tot_gp_visits_2011</f>
        <v>5.380395246914675E-4</v>
      </c>
      <c r="N31" s="63">
        <f>'2011 GP visits'!N31/tot_gp_visits_2011</f>
        <v>4.6760506094015473E-4</v>
      </c>
    </row>
    <row r="32" spans="2:14" x14ac:dyDescent="0.25">
      <c r="B32">
        <v>28</v>
      </c>
      <c r="C32" s="67"/>
      <c r="D32" s="63">
        <f>'2011 GP visits'!D32/tot_gp_visits_2011</f>
        <v>2.0262976318813943E-3</v>
      </c>
      <c r="E32" s="63">
        <f>'2011 GP visits'!E32/tot_gp_visits_2011</f>
        <v>1.6295677063554819E-3</v>
      </c>
      <c r="F32" s="63">
        <f>'2011 GP visits'!F32/tot_gp_visits_2011</f>
        <v>1.2281598778183208E-3</v>
      </c>
      <c r="G32" s="63">
        <f>'2011 GP visits'!G32/tot_gp_visits_2011</f>
        <v>9.591804546715372E-4</v>
      </c>
      <c r="H32" s="63">
        <f>'2011 GP visits'!H32/tot_gp_visits_2011</f>
        <v>7.7112202282365167E-4</v>
      </c>
      <c r="I32" s="71"/>
      <c r="J32" s="63">
        <f>'2011 GP visits'!J32/tot_gp_visits_2011</f>
        <v>1.0254966965459313E-3</v>
      </c>
      <c r="K32" s="63">
        <f>'2011 GP visits'!K32/tot_gp_visits_2011</f>
        <v>8.4834727745985712E-4</v>
      </c>
      <c r="L32" s="63">
        <f>'2011 GP visits'!L32/tot_gp_visits_2011</f>
        <v>6.7914071704262618E-4</v>
      </c>
      <c r="M32" s="63">
        <f>'2011 GP visits'!M32/tot_gp_visits_2011</f>
        <v>5.2557001582614817E-4</v>
      </c>
      <c r="N32" s="63">
        <f>'2011 GP visits'!N32/tot_gp_visits_2011</f>
        <v>4.503627166090702E-4</v>
      </c>
    </row>
    <row r="33" spans="2:14" x14ac:dyDescent="0.25">
      <c r="B33">
        <v>29</v>
      </c>
      <c r="C33" s="67"/>
      <c r="D33" s="63">
        <f>'2011 GP visits'!D33/tot_gp_visits_2011</f>
        <v>1.9604749580687296E-3</v>
      </c>
      <c r="E33" s="63">
        <f>'2011 GP visits'!E33/tot_gp_visits_2011</f>
        <v>1.607076383479383E-3</v>
      </c>
      <c r="F33" s="63">
        <f>'2011 GP visits'!F33/tot_gp_visits_2011</f>
        <v>1.2618945124925026E-3</v>
      </c>
      <c r="G33" s="63">
        <f>'2011 GP visits'!G33/tot_gp_visits_2011</f>
        <v>9.881650317769199E-4</v>
      </c>
      <c r="H33" s="63">
        <f>'2011 GP visits'!H33/tot_gp_visits_2011</f>
        <v>8.1829693354763995E-4</v>
      </c>
      <c r="I33" s="71"/>
      <c r="J33" s="63">
        <f>'2011 GP visits'!J33/tot_gp_visits_2011</f>
        <v>9.9572385742077631E-4</v>
      </c>
      <c r="K33" s="63">
        <f>'2011 GP visits'!K33/tot_gp_visits_2011</f>
        <v>8.3263626175188047E-4</v>
      </c>
      <c r="L33" s="63">
        <f>'2011 GP visits'!L33/tot_gp_visits_2011</f>
        <v>6.5468214419925526E-4</v>
      </c>
      <c r="M33" s="63">
        <f>'2011 GP visits'!M33/tot_gp_visits_2011</f>
        <v>5.0098328143784339E-4</v>
      </c>
      <c r="N33" s="63">
        <f>'2011 GP visits'!N33/tot_gp_visits_2011</f>
        <v>4.1869307316856922E-4</v>
      </c>
    </row>
    <row r="34" spans="2:14" x14ac:dyDescent="0.25">
      <c r="B34">
        <v>30</v>
      </c>
      <c r="C34" s="67"/>
      <c r="D34" s="63">
        <f>'2011 GP visits'!D34/tot_gp_visits_2011</f>
        <v>1.9009282956436932E-3</v>
      </c>
      <c r="E34" s="63">
        <f>'2011 GP visits'!E34/tot_gp_visits_2011</f>
        <v>1.6046128522712725E-3</v>
      </c>
      <c r="F34" s="63">
        <f>'2011 GP visits'!F34/tot_gp_visits_2011</f>
        <v>1.3106741436459701E-3</v>
      </c>
      <c r="G34" s="63">
        <f>'2011 GP visits'!G34/tot_gp_visits_2011</f>
        <v>1.0469358112073868E-3</v>
      </c>
      <c r="H34" s="63">
        <f>'2011 GP visits'!H34/tot_gp_visits_2011</f>
        <v>8.779024359923187E-4</v>
      </c>
      <c r="I34" s="71"/>
      <c r="J34" s="63">
        <f>'2011 GP visits'!J34/tot_gp_visits_2011</f>
        <v>1.0178935449774084E-3</v>
      </c>
      <c r="K34" s="63">
        <f>'2011 GP visits'!K34/tot_gp_visits_2011</f>
        <v>8.2648564852351881E-4</v>
      </c>
      <c r="L34" s="63">
        <f>'2011 GP visits'!L34/tot_gp_visits_2011</f>
        <v>6.6390594002047108E-4</v>
      </c>
      <c r="M34" s="63">
        <f>'2011 GP visits'!M34/tot_gp_visits_2011</f>
        <v>5.0538153547480919E-4</v>
      </c>
      <c r="N34" s="63">
        <f>'2011 GP visits'!N34/tot_gp_visits_2011</f>
        <v>4.2044068249427947E-4</v>
      </c>
    </row>
    <row r="35" spans="2:14" x14ac:dyDescent="0.25">
      <c r="B35">
        <v>31</v>
      </c>
      <c r="C35" s="67"/>
      <c r="D35" s="63">
        <f>'2011 GP visits'!D35/tot_gp_visits_2011</f>
        <v>1.7668391036397767E-3</v>
      </c>
      <c r="E35" s="63">
        <f>'2011 GP visits'!E35/tot_gp_visits_2011</f>
        <v>1.5751775156773195E-3</v>
      </c>
      <c r="F35" s="63">
        <f>'2011 GP visits'!F35/tot_gp_visits_2011</f>
        <v>1.3141444430790883E-3</v>
      </c>
      <c r="G35" s="63">
        <f>'2011 GP visits'!G35/tot_gp_visits_2011</f>
        <v>1.0802367725235313E-3</v>
      </c>
      <c r="H35" s="63">
        <f>'2011 GP visits'!H35/tot_gp_visits_2011</f>
        <v>9.530394100037776E-4</v>
      </c>
      <c r="I35" s="71"/>
      <c r="J35" s="63">
        <f>'2011 GP visits'!J35/tot_gp_visits_2011</f>
        <v>9.8533165796137493E-4</v>
      </c>
      <c r="K35" s="63">
        <f>'2011 GP visits'!K35/tot_gp_visits_2011</f>
        <v>8.115119585993401E-4</v>
      </c>
      <c r="L35" s="63">
        <f>'2011 GP visits'!L35/tot_gp_visits_2011</f>
        <v>6.6914143954682434E-4</v>
      </c>
      <c r="M35" s="63">
        <f>'2011 GP visits'!M35/tot_gp_visits_2011</f>
        <v>4.9438704182111417E-4</v>
      </c>
      <c r="N35" s="63">
        <f>'2011 GP visits'!N35/tot_gp_visits_2011</f>
        <v>4.1279471392856749E-4</v>
      </c>
    </row>
    <row r="36" spans="2:14" x14ac:dyDescent="0.25">
      <c r="B36">
        <v>32</v>
      </c>
      <c r="C36" s="67"/>
      <c r="D36" s="63">
        <f>'2011 GP visits'!D36/tot_gp_visits_2011</f>
        <v>1.6542543861823575E-3</v>
      </c>
      <c r="E36" s="63">
        <f>'2011 GP visits'!E36/tot_gp_visits_2011</f>
        <v>1.4658971797922369E-3</v>
      </c>
      <c r="F36" s="63">
        <f>'2011 GP visits'!F36/tot_gp_visits_2011</f>
        <v>1.2581628546126571E-3</v>
      </c>
      <c r="G36" s="63">
        <f>'2011 GP visits'!G36/tot_gp_visits_2011</f>
        <v>1.0675558703855579E-3</v>
      </c>
      <c r="H36" s="63">
        <f>'2011 GP visits'!H36/tot_gp_visits_2011</f>
        <v>9.6673679389748047E-4</v>
      </c>
      <c r="I36" s="71"/>
      <c r="J36" s="63">
        <f>'2011 GP visits'!J36/tot_gp_visits_2011</f>
        <v>9.3817155794533047E-4</v>
      </c>
      <c r="K36" s="63">
        <f>'2011 GP visits'!K36/tot_gp_visits_2011</f>
        <v>7.8181141924788303E-4</v>
      </c>
      <c r="L36" s="63">
        <f>'2011 GP visits'!L36/tot_gp_visits_2011</f>
        <v>6.3124319129927772E-4</v>
      </c>
      <c r="M36" s="63">
        <f>'2011 GP visits'!M36/tot_gp_visits_2011</f>
        <v>4.7965601608930222E-4</v>
      </c>
      <c r="N36" s="63">
        <f>'2011 GP visits'!N36/tot_gp_visits_2011</f>
        <v>4.0211949237933868E-4</v>
      </c>
    </row>
    <row r="37" spans="2:14" x14ac:dyDescent="0.25">
      <c r="B37">
        <v>33</v>
      </c>
      <c r="C37" s="67"/>
      <c r="D37" s="63">
        <f>'2011 GP visits'!D37/tot_gp_visits_2011</f>
        <v>1.5242907161867863E-3</v>
      </c>
      <c r="E37" s="63">
        <f>'2011 GP visits'!E37/tot_gp_visits_2011</f>
        <v>1.4025071365667368E-3</v>
      </c>
      <c r="F37" s="63">
        <f>'2011 GP visits'!F37/tot_gp_visits_2011</f>
        <v>1.1967606913156554E-3</v>
      </c>
      <c r="G37" s="63">
        <f>'2011 GP visits'!G37/tot_gp_visits_2011</f>
        <v>1.0508273309936548E-3</v>
      </c>
      <c r="H37" s="63">
        <f>'2011 GP visits'!H37/tot_gp_visits_2011</f>
        <v>9.6485381816957061E-4</v>
      </c>
      <c r="I37" s="71"/>
      <c r="J37" s="63">
        <f>'2011 GP visits'!J37/tot_gp_visits_2011</f>
        <v>8.7604705882940155E-4</v>
      </c>
      <c r="K37" s="63">
        <f>'2011 GP visits'!K37/tot_gp_visits_2011</f>
        <v>7.4751883258505555E-4</v>
      </c>
      <c r="L37" s="63">
        <f>'2011 GP visits'!L37/tot_gp_visits_2011</f>
        <v>6.0711334186660029E-4</v>
      </c>
      <c r="M37" s="63">
        <f>'2011 GP visits'!M37/tot_gp_visits_2011</f>
        <v>4.6524139380064121E-4</v>
      </c>
      <c r="N37" s="63">
        <f>'2011 GP visits'!N37/tot_gp_visits_2011</f>
        <v>3.8555347751287799E-4</v>
      </c>
    </row>
    <row r="38" spans="2:14" x14ac:dyDescent="0.25">
      <c r="B38">
        <v>34</v>
      </c>
      <c r="C38" s="67"/>
      <c r="D38" s="63">
        <f>'2011 GP visits'!D38/tot_gp_visits_2011</f>
        <v>1.4531451353092808E-3</v>
      </c>
      <c r="E38" s="63">
        <f>'2011 GP visits'!E38/tot_gp_visits_2011</f>
        <v>1.3632049116167218E-3</v>
      </c>
      <c r="F38" s="63">
        <f>'2011 GP visits'!F38/tot_gp_visits_2011</f>
        <v>1.1783437821200496E-3</v>
      </c>
      <c r="G38" s="63">
        <f>'2011 GP visits'!G38/tot_gp_visits_2011</f>
        <v>1.0300439722485085E-3</v>
      </c>
      <c r="H38" s="63">
        <f>'2011 GP visits'!H38/tot_gp_visits_2011</f>
        <v>9.9705473557525786E-4</v>
      </c>
      <c r="I38" s="71"/>
      <c r="J38" s="63">
        <f>'2011 GP visits'!J38/tot_gp_visits_2011</f>
        <v>8.5413434824049904E-4</v>
      </c>
      <c r="K38" s="63">
        <f>'2011 GP visits'!K38/tot_gp_visits_2011</f>
        <v>7.4019133060871007E-4</v>
      </c>
      <c r="L38" s="63">
        <f>'2011 GP visits'!L38/tot_gp_visits_2011</f>
        <v>5.9974565838671759E-4</v>
      </c>
      <c r="M38" s="63">
        <f>'2011 GP visits'!M38/tot_gp_visits_2011</f>
        <v>4.5735205728508586E-4</v>
      </c>
      <c r="N38" s="63">
        <f>'2011 GP visits'!N38/tot_gp_visits_2011</f>
        <v>3.8432636795283096E-4</v>
      </c>
    </row>
    <row r="39" spans="2:14" x14ac:dyDescent="0.25">
      <c r="B39">
        <v>35</v>
      </c>
      <c r="C39" s="67"/>
      <c r="D39" s="63">
        <f>'2011 GP visits'!D39/tot_gp_visits_2011</f>
        <v>1.4636898145994621E-3</v>
      </c>
      <c r="E39" s="63">
        <f>'2011 GP visits'!E39/tot_gp_visits_2011</f>
        <v>1.381517265707591E-3</v>
      </c>
      <c r="F39" s="63">
        <f>'2011 GP visits'!F39/tot_gp_visits_2011</f>
        <v>1.1819038181799173E-3</v>
      </c>
      <c r="G39" s="63">
        <f>'2011 GP visits'!G39/tot_gp_visits_2011</f>
        <v>1.0808137889673651E-3</v>
      </c>
      <c r="H39" s="63">
        <f>'2011 GP visits'!H39/tot_gp_visits_2011</f>
        <v>1.025479954028502E-3</v>
      </c>
      <c r="I39" s="71"/>
      <c r="J39" s="63">
        <f>'2011 GP visits'!J39/tot_gp_visits_2011</f>
        <v>8.7111470213688702E-4</v>
      </c>
      <c r="K39" s="63">
        <f>'2011 GP visits'!K39/tot_gp_visits_2011</f>
        <v>7.2878686374877762E-4</v>
      </c>
      <c r="L39" s="63">
        <f>'2011 GP visits'!L39/tot_gp_visits_2011</f>
        <v>6.0935862743496277E-4</v>
      </c>
      <c r="M39" s="63">
        <f>'2011 GP visits'!M39/tot_gp_visits_2011</f>
        <v>4.7654526016365184E-4</v>
      </c>
      <c r="N39" s="63">
        <f>'2011 GP visits'!N39/tot_gp_visits_2011</f>
        <v>4.1523098095528293E-4</v>
      </c>
    </row>
    <row r="40" spans="2:14" x14ac:dyDescent="0.25">
      <c r="B40">
        <v>36</v>
      </c>
      <c r="C40" s="67"/>
      <c r="D40" s="63">
        <f>'2011 GP visits'!D40/tot_gp_visits_2011</f>
        <v>1.5025484878179308E-3</v>
      </c>
      <c r="E40" s="63">
        <f>'2011 GP visits'!E40/tot_gp_visits_2011</f>
        <v>1.3951691287577245E-3</v>
      </c>
      <c r="F40" s="63">
        <f>'2011 GP visits'!F40/tot_gp_visits_2011</f>
        <v>1.2184160488585886E-3</v>
      </c>
      <c r="G40" s="63">
        <f>'2011 GP visits'!G40/tot_gp_visits_2011</f>
        <v>1.1102394899086519E-3</v>
      </c>
      <c r="H40" s="63">
        <f>'2011 GP visits'!H40/tot_gp_visits_2011</f>
        <v>1.0761331989740993E-3</v>
      </c>
      <c r="I40" s="71"/>
      <c r="J40" s="63">
        <f>'2011 GP visits'!J40/tot_gp_visits_2011</f>
        <v>8.9834701853639721E-4</v>
      </c>
      <c r="K40" s="63">
        <f>'2011 GP visits'!K40/tot_gp_visits_2011</f>
        <v>7.4591353234747845E-4</v>
      </c>
      <c r="L40" s="63">
        <f>'2011 GP visits'!L40/tot_gp_visits_2011</f>
        <v>6.145845846511497E-4</v>
      </c>
      <c r="M40" s="63">
        <f>'2011 GP visits'!M40/tot_gp_visits_2011</f>
        <v>4.864787595169452E-4</v>
      </c>
      <c r="N40" s="63">
        <f>'2011 GP visits'!N40/tot_gp_visits_2011</f>
        <v>4.3327064382141337E-4</v>
      </c>
    </row>
    <row r="41" spans="2:14" x14ac:dyDescent="0.25">
      <c r="B41">
        <v>37</v>
      </c>
      <c r="C41" s="67"/>
      <c r="D41" s="63">
        <f>'2011 GP visits'!D41/tot_gp_visits_2011</f>
        <v>1.5222613933006351E-3</v>
      </c>
      <c r="E41" s="63">
        <f>'2011 GP visits'!E41/tot_gp_visits_2011</f>
        <v>1.4082386479893686E-3</v>
      </c>
      <c r="F41" s="63">
        <f>'2011 GP visits'!F41/tot_gp_visits_2011</f>
        <v>1.2522405464011413E-3</v>
      </c>
      <c r="G41" s="63">
        <f>'2011 GP visits'!G41/tot_gp_visits_2011</f>
        <v>1.1625245877727852E-3</v>
      </c>
      <c r="H41" s="63">
        <f>'2011 GP visits'!H41/tot_gp_visits_2011</f>
        <v>1.1301882864467731E-3</v>
      </c>
      <c r="I41" s="71"/>
      <c r="J41" s="63">
        <f>'2011 GP visits'!J41/tot_gp_visits_2011</f>
        <v>9.0386069461554611E-4</v>
      </c>
      <c r="K41" s="63">
        <f>'2011 GP visits'!K41/tot_gp_visits_2011</f>
        <v>7.4557006129877398E-4</v>
      </c>
      <c r="L41" s="63">
        <f>'2011 GP visits'!L41/tot_gp_visits_2011</f>
        <v>5.9684516371281493E-4</v>
      </c>
      <c r="M41" s="63">
        <f>'2011 GP visits'!M41/tot_gp_visits_2011</f>
        <v>5.1129060145089133E-4</v>
      </c>
      <c r="N41" s="63">
        <f>'2011 GP visits'!N41/tot_gp_visits_2011</f>
        <v>4.5645988530742724E-4</v>
      </c>
    </row>
    <row r="42" spans="2:14" x14ac:dyDescent="0.25">
      <c r="B42">
        <v>38</v>
      </c>
      <c r="C42" s="67"/>
      <c r="D42" s="63">
        <f>'2011 GP visits'!D42/tot_gp_visits_2011</f>
        <v>1.5927857810882568E-3</v>
      </c>
      <c r="E42" s="63">
        <f>'2011 GP visits'!E42/tot_gp_visits_2011</f>
        <v>1.4780990471729134E-3</v>
      </c>
      <c r="F42" s="63">
        <f>'2011 GP visits'!F42/tot_gp_visits_2011</f>
        <v>1.3279859344281018E-3</v>
      </c>
      <c r="G42" s="63">
        <f>'2011 GP visits'!G42/tot_gp_visits_2011</f>
        <v>1.2151840022833515E-3</v>
      </c>
      <c r="H42" s="63">
        <f>'2011 GP visits'!H42/tot_gp_visits_2011</f>
        <v>1.1939775153461572E-3</v>
      </c>
      <c r="I42" s="71"/>
      <c r="J42" s="63">
        <f>'2011 GP visits'!J42/tot_gp_visits_2011</f>
        <v>9.2510428569820896E-4</v>
      </c>
      <c r="K42" s="63">
        <f>'2011 GP visits'!K42/tot_gp_visits_2011</f>
        <v>7.6367512550610161E-4</v>
      </c>
      <c r="L42" s="63">
        <f>'2011 GP visits'!L42/tot_gp_visits_2011</f>
        <v>6.5937798308962289E-4</v>
      </c>
      <c r="M42" s="63">
        <f>'2011 GP visits'!M42/tot_gp_visits_2011</f>
        <v>5.240840060156968E-4</v>
      </c>
      <c r="N42" s="63">
        <f>'2011 GP visits'!N42/tot_gp_visits_2011</f>
        <v>4.7993330832090482E-4</v>
      </c>
    </row>
    <row r="43" spans="2:14" x14ac:dyDescent="0.25">
      <c r="B43">
        <v>39</v>
      </c>
      <c r="C43" s="67"/>
      <c r="D43" s="63">
        <f>'2011 GP visits'!D43/tot_gp_visits_2011</f>
        <v>1.6713906315562719E-3</v>
      </c>
      <c r="E43" s="63">
        <f>'2011 GP visits'!E43/tot_gp_visits_2011</f>
        <v>1.5916587701142336E-3</v>
      </c>
      <c r="F43" s="63">
        <f>'2011 GP visits'!F43/tot_gp_visits_2011</f>
        <v>1.3744847689258375E-3</v>
      </c>
      <c r="G43" s="63">
        <f>'2011 GP visits'!G43/tot_gp_visits_2011</f>
        <v>1.2914998390874354E-3</v>
      </c>
      <c r="H43" s="63">
        <f>'2011 GP visits'!H43/tot_gp_visits_2011</f>
        <v>1.2717068190394316E-3</v>
      </c>
      <c r="I43" s="71"/>
      <c r="J43" s="63">
        <f>'2011 GP visits'!J43/tot_gp_visits_2011</f>
        <v>9.464342770533358E-4</v>
      </c>
      <c r="K43" s="63">
        <f>'2011 GP visits'!K43/tot_gp_visits_2011</f>
        <v>7.9961073617133935E-4</v>
      </c>
      <c r="L43" s="63">
        <f>'2011 GP visits'!L43/tot_gp_visits_2011</f>
        <v>6.6786769824970322E-4</v>
      </c>
      <c r="M43" s="63">
        <f>'2011 GP visits'!M43/tot_gp_visits_2011</f>
        <v>5.6315946028959976E-4</v>
      </c>
      <c r="N43" s="63">
        <f>'2011 GP visits'!N43/tot_gp_visits_2011</f>
        <v>5.133171199968832E-4</v>
      </c>
    </row>
    <row r="44" spans="2:14" x14ac:dyDescent="0.25">
      <c r="B44">
        <v>40</v>
      </c>
      <c r="C44" s="67"/>
      <c r="D44" s="63">
        <f>'2011 GP visits'!D44/tot_gp_visits_2011</f>
        <v>1.696114427474094E-3</v>
      </c>
      <c r="E44" s="63">
        <f>'2011 GP visits'!E44/tot_gp_visits_2011</f>
        <v>1.6107562151820686E-3</v>
      </c>
      <c r="F44" s="63">
        <f>'2011 GP visits'!F44/tot_gp_visits_2011</f>
        <v>1.449160794515856E-3</v>
      </c>
      <c r="G44" s="63">
        <f>'2011 GP visits'!G44/tot_gp_visits_2011</f>
        <v>1.3358729131181927E-3</v>
      </c>
      <c r="H44" s="63">
        <f>'2011 GP visits'!H44/tot_gp_visits_2011</f>
        <v>1.2880012641205076E-3</v>
      </c>
      <c r="I44" s="71"/>
      <c r="J44" s="63">
        <f>'2011 GP visits'!J44/tot_gp_visits_2011</f>
        <v>9.6327701398168269E-4</v>
      </c>
      <c r="K44" s="63">
        <f>'2011 GP visits'!K44/tot_gp_visits_2011</f>
        <v>8.0143754238160849E-4</v>
      </c>
      <c r="L44" s="63">
        <f>'2011 GP visits'!L44/tot_gp_visits_2011</f>
        <v>6.8810638158857353E-4</v>
      </c>
      <c r="M44" s="63">
        <f>'2011 GP visits'!M44/tot_gp_visits_2011</f>
        <v>5.8671776629660793E-4</v>
      </c>
      <c r="N44" s="63">
        <f>'2011 GP visits'!N44/tot_gp_visits_2011</f>
        <v>5.2307781503298397E-4</v>
      </c>
    </row>
    <row r="45" spans="2:14" x14ac:dyDescent="0.25">
      <c r="B45">
        <v>41</v>
      </c>
      <c r="C45" s="67"/>
      <c r="D45" s="63">
        <f>'2011 GP visits'!D45/tot_gp_visits_2011</f>
        <v>1.7287685062960878E-3</v>
      </c>
      <c r="E45" s="63">
        <f>'2011 GP visits'!E45/tot_gp_visits_2011</f>
        <v>1.5835148172696901E-3</v>
      </c>
      <c r="F45" s="63">
        <f>'2011 GP visits'!F45/tot_gp_visits_2011</f>
        <v>1.4160811482939798E-3</v>
      </c>
      <c r="G45" s="63">
        <f>'2011 GP visits'!G45/tot_gp_visits_2011</f>
        <v>1.2878291911833188E-3</v>
      </c>
      <c r="H45" s="63">
        <f>'2011 GP visits'!H45/tot_gp_visits_2011</f>
        <v>1.2606132829138268E-3</v>
      </c>
      <c r="I45" s="71"/>
      <c r="J45" s="63">
        <f>'2011 GP visits'!J45/tot_gp_visits_2011</f>
        <v>9.4961026941688977E-4</v>
      </c>
      <c r="K45" s="63">
        <f>'2011 GP visits'!K45/tot_gp_visits_2011</f>
        <v>8.0782293259264268E-4</v>
      </c>
      <c r="L45" s="63">
        <f>'2011 GP visits'!L45/tot_gp_visits_2011</f>
        <v>6.6516809408604727E-4</v>
      </c>
      <c r="M45" s="63">
        <f>'2011 GP visits'!M45/tot_gp_visits_2011</f>
        <v>5.8963284450754406E-4</v>
      </c>
      <c r="N45" s="63">
        <f>'2011 GP visits'!N45/tot_gp_visits_2011</f>
        <v>5.2407833593420415E-4</v>
      </c>
    </row>
    <row r="46" spans="2:14" x14ac:dyDescent="0.25">
      <c r="B46">
        <v>42</v>
      </c>
      <c r="C46" s="67"/>
      <c r="D46" s="63">
        <f>'2011 GP visits'!D46/tot_gp_visits_2011</f>
        <v>1.795096823120854E-3</v>
      </c>
      <c r="E46" s="63">
        <f>'2011 GP visits'!E46/tot_gp_visits_2011</f>
        <v>1.6365307708217447E-3</v>
      </c>
      <c r="F46" s="63">
        <f>'2011 GP visits'!F46/tot_gp_visits_2011</f>
        <v>1.4454963749060677E-3</v>
      </c>
      <c r="G46" s="63">
        <f>'2011 GP visits'!G46/tot_gp_visits_2011</f>
        <v>1.314479581148823E-3</v>
      </c>
      <c r="H46" s="63">
        <f>'2011 GP visits'!H46/tot_gp_visits_2011</f>
        <v>1.2885501666025027E-3</v>
      </c>
      <c r="I46" s="71"/>
      <c r="J46" s="63">
        <f>'2011 GP visits'!J46/tot_gp_visits_2011</f>
        <v>9.6446431251181672E-4</v>
      </c>
      <c r="K46" s="63">
        <f>'2011 GP visits'!K46/tot_gp_visits_2011</f>
        <v>8.164775314252658E-4</v>
      </c>
      <c r="L46" s="63">
        <f>'2011 GP visits'!L46/tot_gp_visits_2011</f>
        <v>7.0689053213887577E-4</v>
      </c>
      <c r="M46" s="63">
        <f>'2011 GP visits'!M46/tot_gp_visits_2011</f>
        <v>5.9254126522147307E-4</v>
      </c>
      <c r="N46" s="63">
        <f>'2011 GP visits'!N46/tot_gp_visits_2011</f>
        <v>5.5131702910656618E-4</v>
      </c>
    </row>
    <row r="47" spans="2:14" x14ac:dyDescent="0.25">
      <c r="B47">
        <v>43</v>
      </c>
      <c r="C47" s="67"/>
      <c r="D47" s="63">
        <f>'2011 GP visits'!D47/tot_gp_visits_2011</f>
        <v>1.7851154122108166E-3</v>
      </c>
      <c r="E47" s="63">
        <f>'2011 GP visits'!E47/tot_gp_visits_2011</f>
        <v>1.6387099228700542E-3</v>
      </c>
      <c r="F47" s="63">
        <f>'2011 GP visits'!F47/tot_gp_visits_2011</f>
        <v>1.4429150574790585E-3</v>
      </c>
      <c r="G47" s="63">
        <f>'2011 GP visits'!G47/tot_gp_visits_2011</f>
        <v>1.3299760459457471E-3</v>
      </c>
      <c r="H47" s="63">
        <f>'2011 GP visits'!H47/tot_gp_visits_2011</f>
        <v>1.2781379032266763E-3</v>
      </c>
      <c r="I47" s="71"/>
      <c r="J47" s="63">
        <f>'2011 GP visits'!J47/tot_gp_visits_2011</f>
        <v>9.6580495127326395E-4</v>
      </c>
      <c r="K47" s="63">
        <f>'2011 GP visits'!K47/tot_gp_visits_2011</f>
        <v>8.192681120683939E-4</v>
      </c>
      <c r="L47" s="63">
        <f>'2011 GP visits'!L47/tot_gp_visits_2011</f>
        <v>7.1583294629033538E-4</v>
      </c>
      <c r="M47" s="63">
        <f>'2011 GP visits'!M47/tot_gp_visits_2011</f>
        <v>6.1132687651132319E-4</v>
      </c>
      <c r="N47" s="63">
        <f>'2011 GP visits'!N47/tot_gp_visits_2011</f>
        <v>5.5973762509348266E-4</v>
      </c>
    </row>
    <row r="48" spans="2:14" x14ac:dyDescent="0.25">
      <c r="B48">
        <v>44</v>
      </c>
      <c r="C48" s="67"/>
      <c r="D48" s="63">
        <f>'2011 GP visits'!D48/tot_gp_visits_2011</f>
        <v>1.8112372637904301E-3</v>
      </c>
      <c r="E48" s="63">
        <f>'2011 GP visits'!E48/tot_gp_visits_2011</f>
        <v>1.6532956662440349E-3</v>
      </c>
      <c r="F48" s="63">
        <f>'2011 GP visits'!F48/tot_gp_visits_2011</f>
        <v>1.4923919695016457E-3</v>
      </c>
      <c r="G48" s="63">
        <f>'2011 GP visits'!G48/tot_gp_visits_2011</f>
        <v>1.3687119859889141E-3</v>
      </c>
      <c r="H48" s="63">
        <f>'2011 GP visits'!H48/tot_gp_visits_2011</f>
        <v>1.3093465812692017E-3</v>
      </c>
      <c r="I48" s="71"/>
      <c r="J48" s="63">
        <f>'2011 GP visits'!J48/tot_gp_visits_2011</f>
        <v>9.9231099186645804E-4</v>
      </c>
      <c r="K48" s="63">
        <f>'2011 GP visits'!K48/tot_gp_visits_2011</f>
        <v>8.1926888871178955E-4</v>
      </c>
      <c r="L48" s="63">
        <f>'2011 GP visits'!L48/tot_gp_visits_2011</f>
        <v>7.2706011942183675E-4</v>
      </c>
      <c r="M48" s="63">
        <f>'2011 GP visits'!M48/tot_gp_visits_2011</f>
        <v>6.3129707641819833E-4</v>
      </c>
      <c r="N48" s="63">
        <f>'2011 GP visits'!N48/tot_gp_visits_2011</f>
        <v>5.8172199627805105E-4</v>
      </c>
    </row>
    <row r="49" spans="2:14" x14ac:dyDescent="0.25">
      <c r="B49">
        <v>45</v>
      </c>
      <c r="C49" s="67"/>
      <c r="D49" s="63">
        <f>'2011 GP visits'!D49/tot_gp_visits_2011</f>
        <v>2.2520733733035728E-3</v>
      </c>
      <c r="E49" s="63">
        <f>'2011 GP visits'!E49/tot_gp_visits_2011</f>
        <v>2.0987696480027798E-3</v>
      </c>
      <c r="F49" s="63">
        <f>'2011 GP visits'!F49/tot_gp_visits_2011</f>
        <v>1.9028832558960027E-3</v>
      </c>
      <c r="G49" s="63">
        <f>'2011 GP visits'!G49/tot_gp_visits_2011</f>
        <v>1.7499163945541207E-3</v>
      </c>
      <c r="H49" s="63">
        <f>'2011 GP visits'!H49/tot_gp_visits_2011</f>
        <v>1.6370975923151827E-3</v>
      </c>
      <c r="I49" s="71"/>
      <c r="J49" s="63">
        <f>'2011 GP visits'!J49/tot_gp_visits_2011</f>
        <v>1.673533866864089E-3</v>
      </c>
      <c r="K49" s="63">
        <f>'2011 GP visits'!K49/tot_gp_visits_2011</f>
        <v>1.4501386174512075E-3</v>
      </c>
      <c r="L49" s="63">
        <f>'2011 GP visits'!L49/tot_gp_visits_2011</f>
        <v>1.2539172266611324E-3</v>
      </c>
      <c r="M49" s="63">
        <f>'2011 GP visits'!M49/tot_gp_visits_2011</f>
        <v>1.1230540306785847E-3</v>
      </c>
      <c r="N49" s="63">
        <f>'2011 GP visits'!N49/tot_gp_visits_2011</f>
        <v>1.0104241855385685E-3</v>
      </c>
    </row>
    <row r="50" spans="2:14" x14ac:dyDescent="0.25">
      <c r="B50">
        <v>46</v>
      </c>
      <c r="C50" s="67"/>
      <c r="D50" s="63">
        <f>'2011 GP visits'!D50/tot_gp_visits_2011</f>
        <v>2.2143955792724396E-3</v>
      </c>
      <c r="E50" s="63">
        <f>'2011 GP visits'!E50/tot_gp_visits_2011</f>
        <v>2.0951037885671648E-3</v>
      </c>
      <c r="F50" s="63">
        <f>'2011 GP visits'!F50/tot_gp_visits_2011</f>
        <v>1.8922499005308549E-3</v>
      </c>
      <c r="G50" s="63">
        <f>'2011 GP visits'!G50/tot_gp_visits_2011</f>
        <v>1.7828805526928966E-3</v>
      </c>
      <c r="H50" s="63">
        <f>'2011 GP visits'!H50/tot_gp_visits_2011</f>
        <v>1.6577747147469817E-3</v>
      </c>
      <c r="I50" s="71"/>
      <c r="J50" s="63">
        <f>'2011 GP visits'!J50/tot_gp_visits_2011</f>
        <v>1.6485395239201259E-3</v>
      </c>
      <c r="K50" s="63">
        <f>'2011 GP visits'!K50/tot_gp_visits_2011</f>
        <v>1.4444567961676459E-3</v>
      </c>
      <c r="L50" s="63">
        <f>'2011 GP visits'!L50/tot_gp_visits_2011</f>
        <v>1.2644047988991385E-3</v>
      </c>
      <c r="M50" s="63">
        <f>'2011 GP visits'!M50/tot_gp_visits_2011</f>
        <v>1.1281449884365398E-3</v>
      </c>
      <c r="N50" s="63">
        <f>'2011 GP visits'!N50/tot_gp_visits_2011</f>
        <v>1.0461435118058471E-3</v>
      </c>
    </row>
    <row r="51" spans="2:14" x14ac:dyDescent="0.25">
      <c r="B51">
        <v>47</v>
      </c>
      <c r="C51" s="67"/>
      <c r="D51" s="63">
        <f>'2011 GP visits'!D51/tot_gp_visits_2011</f>
        <v>2.1817529854944537E-3</v>
      </c>
      <c r="E51" s="63">
        <f>'2011 GP visits'!E51/tot_gp_visits_2011</f>
        <v>2.0418772843856119E-3</v>
      </c>
      <c r="F51" s="63">
        <f>'2011 GP visits'!F51/tot_gp_visits_2011</f>
        <v>1.8938323062677631E-3</v>
      </c>
      <c r="G51" s="63">
        <f>'2011 GP visits'!G51/tot_gp_visits_2011</f>
        <v>1.7440907418251816E-3</v>
      </c>
      <c r="H51" s="63">
        <f>'2011 GP visits'!H51/tot_gp_visits_2011</f>
        <v>1.656923273006564E-3</v>
      </c>
      <c r="I51" s="71"/>
      <c r="J51" s="63">
        <f>'2011 GP visits'!J51/tot_gp_visits_2011</f>
        <v>1.6017624783712491E-3</v>
      </c>
      <c r="K51" s="63">
        <f>'2011 GP visits'!K51/tot_gp_visits_2011</f>
        <v>1.402613247872195E-3</v>
      </c>
      <c r="L51" s="63">
        <f>'2011 GP visits'!L51/tot_gp_visits_2011</f>
        <v>1.2405311940738677E-3</v>
      </c>
      <c r="M51" s="63">
        <f>'2011 GP visits'!M51/tot_gp_visits_2011</f>
        <v>1.1252837428103065E-3</v>
      </c>
      <c r="N51" s="63">
        <f>'2011 GP visits'!N51/tot_gp_visits_2011</f>
        <v>1.0411231336015265E-3</v>
      </c>
    </row>
    <row r="52" spans="2:14" x14ac:dyDescent="0.25">
      <c r="B52">
        <v>48</v>
      </c>
      <c r="C52" s="67"/>
      <c r="D52" s="63">
        <f>'2011 GP visits'!D52/tot_gp_visits_2011</f>
        <v>2.142346657935802E-3</v>
      </c>
      <c r="E52" s="63">
        <f>'2011 GP visits'!E52/tot_gp_visits_2011</f>
        <v>2.0100950649024484E-3</v>
      </c>
      <c r="F52" s="63">
        <f>'2011 GP visits'!F52/tot_gp_visits_2011</f>
        <v>1.8511292396705512E-3</v>
      </c>
      <c r="G52" s="63">
        <f>'2011 GP visits'!G52/tot_gp_visits_2011</f>
        <v>1.7337157672014955E-3</v>
      </c>
      <c r="H52" s="63">
        <f>'2011 GP visits'!H52/tot_gp_visits_2011</f>
        <v>1.6462873709153555E-3</v>
      </c>
      <c r="I52" s="71"/>
      <c r="J52" s="63">
        <f>'2011 GP visits'!J52/tot_gp_visits_2011</f>
        <v>1.5391197262367357E-3</v>
      </c>
      <c r="K52" s="63">
        <f>'2011 GP visits'!K52/tot_gp_visits_2011</f>
        <v>1.3822992204059119E-3</v>
      </c>
      <c r="L52" s="63">
        <f>'2011 GP visits'!L52/tot_gp_visits_2011</f>
        <v>1.2068762484431104E-3</v>
      </c>
      <c r="M52" s="63">
        <f>'2011 GP visits'!M52/tot_gp_visits_2011</f>
        <v>1.113929930792917E-3</v>
      </c>
      <c r="N52" s="63">
        <f>'2011 GP visits'!N52/tot_gp_visits_2011</f>
        <v>1.0138146002898745E-3</v>
      </c>
    </row>
    <row r="53" spans="2:14" x14ac:dyDescent="0.25">
      <c r="B53">
        <v>49</v>
      </c>
      <c r="C53" s="67"/>
      <c r="D53" s="63">
        <f>'2011 GP visits'!D53/tot_gp_visits_2011</f>
        <v>2.0463993868433225E-3</v>
      </c>
      <c r="E53" s="63">
        <f>'2011 GP visits'!E53/tot_gp_visits_2011</f>
        <v>1.9729364465340352E-3</v>
      </c>
      <c r="F53" s="63">
        <f>'2011 GP visits'!F53/tot_gp_visits_2011</f>
        <v>1.7739464534725984E-3</v>
      </c>
      <c r="G53" s="63">
        <f>'2011 GP visits'!G53/tot_gp_visits_2011</f>
        <v>1.7116469322926064E-3</v>
      </c>
      <c r="H53" s="63">
        <f>'2011 GP visits'!H53/tot_gp_visits_2011</f>
        <v>1.6073685880787366E-3</v>
      </c>
      <c r="I53" s="71"/>
      <c r="J53" s="63">
        <f>'2011 GP visits'!J53/tot_gp_visits_2011</f>
        <v>1.5015726375158043E-3</v>
      </c>
      <c r="K53" s="63">
        <f>'2011 GP visits'!K53/tot_gp_visits_2011</f>
        <v>1.3296311615433583E-3</v>
      </c>
      <c r="L53" s="63">
        <f>'2011 GP visits'!L53/tot_gp_visits_2011</f>
        <v>1.1554457100064943E-3</v>
      </c>
      <c r="M53" s="63">
        <f>'2011 GP visits'!M53/tot_gp_visits_2011</f>
        <v>1.0677415639297799E-3</v>
      </c>
      <c r="N53" s="63">
        <f>'2011 GP visits'!N53/tot_gp_visits_2011</f>
        <v>9.9723282611073952E-4</v>
      </c>
    </row>
    <row r="54" spans="2:14" x14ac:dyDescent="0.25">
      <c r="B54">
        <v>50</v>
      </c>
      <c r="C54" s="67"/>
      <c r="D54" s="63">
        <f>'2011 GP visits'!D54/tot_gp_visits_2011</f>
        <v>2.0327954809889986E-3</v>
      </c>
      <c r="E54" s="63">
        <f>'2011 GP visits'!E54/tot_gp_visits_2011</f>
        <v>1.8707286561043255E-3</v>
      </c>
      <c r="F54" s="63">
        <f>'2011 GP visits'!F54/tot_gp_visits_2011</f>
        <v>1.7498239834095274E-3</v>
      </c>
      <c r="G54" s="63">
        <f>'2011 GP visits'!G54/tot_gp_visits_2011</f>
        <v>1.6521819819167662E-3</v>
      </c>
      <c r="H54" s="63">
        <f>'2011 GP visits'!H54/tot_gp_visits_2011</f>
        <v>1.5610343646039787E-3</v>
      </c>
      <c r="I54" s="71"/>
      <c r="J54" s="63">
        <f>'2011 GP visits'!J54/tot_gp_visits_2011</f>
        <v>1.4434890813670718E-3</v>
      </c>
      <c r="K54" s="63">
        <f>'2011 GP visits'!K54/tot_gp_visits_2011</f>
        <v>1.2813677550906643E-3</v>
      </c>
      <c r="L54" s="63">
        <f>'2011 GP visits'!L54/tot_gp_visits_2011</f>
        <v>1.1448214906370226E-3</v>
      </c>
      <c r="M54" s="63">
        <f>'2011 GP visits'!M54/tot_gp_visits_2011</f>
        <v>1.0536244442228917E-3</v>
      </c>
      <c r="N54" s="63">
        <f>'2011 GP visits'!N54/tot_gp_visits_2011</f>
        <v>9.7874776536280338E-4</v>
      </c>
    </row>
    <row r="55" spans="2:14" x14ac:dyDescent="0.25">
      <c r="B55">
        <v>51</v>
      </c>
      <c r="C55" s="67"/>
      <c r="D55" s="63">
        <f>'2011 GP visits'!D55/tot_gp_visits_2011</f>
        <v>1.9206870091660812E-3</v>
      </c>
      <c r="E55" s="63">
        <f>'2011 GP visits'!E55/tot_gp_visits_2011</f>
        <v>1.784185594430991E-3</v>
      </c>
      <c r="F55" s="63">
        <f>'2011 GP visits'!F55/tot_gp_visits_2011</f>
        <v>1.672107258198909E-3</v>
      </c>
      <c r="G55" s="63">
        <f>'2011 GP visits'!G55/tot_gp_visits_2011</f>
        <v>1.5948844172925308E-3</v>
      </c>
      <c r="H55" s="63">
        <f>'2011 GP visits'!H55/tot_gp_visits_2011</f>
        <v>1.5169346231356708E-3</v>
      </c>
      <c r="I55" s="71"/>
      <c r="J55" s="63">
        <f>'2011 GP visits'!J55/tot_gp_visits_2011</f>
        <v>1.3701437918642483E-3</v>
      </c>
      <c r="K55" s="63">
        <f>'2011 GP visits'!K55/tot_gp_visits_2011</f>
        <v>1.22838033092495E-3</v>
      </c>
      <c r="L55" s="63">
        <f>'2011 GP visits'!L55/tot_gp_visits_2011</f>
        <v>1.0970541568532002E-3</v>
      </c>
      <c r="M55" s="63">
        <f>'2011 GP visits'!M55/tot_gp_visits_2011</f>
        <v>1.0174959958193809E-3</v>
      </c>
      <c r="N55" s="63">
        <f>'2011 GP visits'!N55/tot_gp_visits_2011</f>
        <v>9.2851173272589323E-4</v>
      </c>
    </row>
    <row r="56" spans="2:14" x14ac:dyDescent="0.25">
      <c r="B56">
        <v>52</v>
      </c>
      <c r="C56" s="67"/>
      <c r="D56" s="63">
        <f>'2011 GP visits'!D56/tot_gp_visits_2011</f>
        <v>1.8615141155823743E-3</v>
      </c>
      <c r="E56" s="63">
        <f>'2011 GP visits'!E56/tot_gp_visits_2011</f>
        <v>1.7487245760857671E-3</v>
      </c>
      <c r="F56" s="63">
        <f>'2011 GP visits'!F56/tot_gp_visits_2011</f>
        <v>1.6582598341524787E-3</v>
      </c>
      <c r="G56" s="63">
        <f>'2011 GP visits'!G56/tot_gp_visits_2011</f>
        <v>1.5451885129310334E-3</v>
      </c>
      <c r="H56" s="63">
        <f>'2011 GP visits'!H56/tot_gp_visits_2011</f>
        <v>1.4684286094330586E-3</v>
      </c>
      <c r="I56" s="71"/>
      <c r="J56" s="63">
        <f>'2011 GP visits'!J56/tot_gp_visits_2011</f>
        <v>1.338984025766408E-3</v>
      </c>
      <c r="K56" s="63">
        <f>'2011 GP visits'!K56/tot_gp_visits_2011</f>
        <v>1.188134489762527E-3</v>
      </c>
      <c r="L56" s="63">
        <f>'2011 GP visits'!L56/tot_gp_visits_2011</f>
        <v>1.0926022101076828E-3</v>
      </c>
      <c r="M56" s="63">
        <f>'2011 GP visits'!M56/tot_gp_visits_2011</f>
        <v>9.9821037368035925E-4</v>
      </c>
      <c r="N56" s="63">
        <f>'2011 GP visits'!N56/tot_gp_visits_2011</f>
        <v>9.2019944906651565E-4</v>
      </c>
    </row>
    <row r="57" spans="2:14" x14ac:dyDescent="0.25">
      <c r="B57">
        <v>53</v>
      </c>
      <c r="C57" s="67"/>
      <c r="D57" s="63">
        <f>'2011 GP visits'!D57/tot_gp_visits_2011</f>
        <v>1.7912986325167633E-3</v>
      </c>
      <c r="E57" s="63">
        <f>'2011 GP visits'!E57/tot_gp_visits_2011</f>
        <v>1.7204316979792546E-3</v>
      </c>
      <c r="F57" s="63">
        <f>'2011 GP visits'!F57/tot_gp_visits_2011</f>
        <v>1.6259843057767139E-3</v>
      </c>
      <c r="G57" s="63">
        <f>'2011 GP visits'!G57/tot_gp_visits_2011</f>
        <v>1.5369486160521433E-3</v>
      </c>
      <c r="H57" s="63">
        <f>'2011 GP visits'!H57/tot_gp_visits_2011</f>
        <v>1.4619130383065459E-3</v>
      </c>
      <c r="I57" s="71"/>
      <c r="J57" s="63">
        <f>'2011 GP visits'!J57/tot_gp_visits_2011</f>
        <v>1.3216973990133338E-3</v>
      </c>
      <c r="K57" s="63">
        <f>'2011 GP visits'!K57/tot_gp_visits_2011</f>
        <v>1.1734848818335181E-3</v>
      </c>
      <c r="L57" s="63">
        <f>'2011 GP visits'!L57/tot_gp_visits_2011</f>
        <v>1.0699979555533661E-3</v>
      </c>
      <c r="M57" s="63">
        <f>'2011 GP visits'!M57/tot_gp_visits_2011</f>
        <v>9.8287295398424694E-4</v>
      </c>
      <c r="N57" s="63">
        <f>'2011 GP visits'!N57/tot_gp_visits_2011</f>
        <v>9.1978514812728388E-4</v>
      </c>
    </row>
    <row r="58" spans="2:14" x14ac:dyDescent="0.25">
      <c r="B58">
        <v>54</v>
      </c>
      <c r="C58" s="67"/>
      <c r="D58" s="63">
        <f>'2011 GP visits'!D58/tot_gp_visits_2011</f>
        <v>1.7008226771436886E-3</v>
      </c>
      <c r="E58" s="63">
        <f>'2011 GP visits'!E58/tot_gp_visits_2011</f>
        <v>1.6208875225226995E-3</v>
      </c>
      <c r="F58" s="63">
        <f>'2011 GP visits'!F58/tot_gp_visits_2011</f>
        <v>1.5626088895959857E-3</v>
      </c>
      <c r="G58" s="63">
        <f>'2011 GP visits'!G58/tot_gp_visits_2011</f>
        <v>1.5215916339380649E-3</v>
      </c>
      <c r="H58" s="63">
        <f>'2011 GP visits'!H58/tot_gp_visits_2011</f>
        <v>1.4187231558902586E-3</v>
      </c>
      <c r="I58" s="71"/>
      <c r="J58" s="63">
        <f>'2011 GP visits'!J58/tot_gp_visits_2011</f>
        <v>1.23643536586094E-3</v>
      </c>
      <c r="K58" s="63">
        <f>'2011 GP visits'!K58/tot_gp_visits_2011</f>
        <v>1.1061937318940472E-3</v>
      </c>
      <c r="L58" s="63">
        <f>'2011 GP visits'!L58/tot_gp_visits_2011</f>
        <v>1.0194514573396757E-3</v>
      </c>
      <c r="M58" s="63">
        <f>'2011 GP visits'!M58/tot_gp_visits_2011</f>
        <v>9.6772451090980198E-4</v>
      </c>
      <c r="N58" s="63">
        <f>'2011 GP visits'!N58/tot_gp_visits_2011</f>
        <v>9.0407290589374014E-4</v>
      </c>
    </row>
    <row r="59" spans="2:14" x14ac:dyDescent="0.25">
      <c r="B59">
        <v>55</v>
      </c>
      <c r="C59" s="67"/>
      <c r="D59" s="63">
        <f>'2011 GP visits'!D59/tot_gp_visits_2011</f>
        <v>1.6500854692808042E-3</v>
      </c>
      <c r="E59" s="63">
        <f>'2011 GP visits'!E59/tot_gp_visits_2011</f>
        <v>1.5735854143987932E-3</v>
      </c>
      <c r="F59" s="63">
        <f>'2011 GP visits'!F59/tot_gp_visits_2011</f>
        <v>1.512076448687588E-3</v>
      </c>
      <c r="G59" s="63">
        <f>'2011 GP visits'!G59/tot_gp_visits_2011</f>
        <v>1.4544709135432218E-3</v>
      </c>
      <c r="H59" s="63">
        <f>'2011 GP visits'!H59/tot_gp_visits_2011</f>
        <v>1.3458453856218563E-3</v>
      </c>
      <c r="I59" s="71"/>
      <c r="J59" s="63">
        <f>'2011 GP visits'!J59/tot_gp_visits_2011</f>
        <v>1.1562266073001926E-3</v>
      </c>
      <c r="K59" s="63">
        <f>'2011 GP visits'!K59/tot_gp_visits_2011</f>
        <v>1.0795601440314673E-3</v>
      </c>
      <c r="L59" s="63">
        <f>'2011 GP visits'!L59/tot_gp_visits_2011</f>
        <v>9.9052582739608819E-4</v>
      </c>
      <c r="M59" s="63">
        <f>'2011 GP visits'!M59/tot_gp_visits_2011</f>
        <v>9.2479429446632778E-4</v>
      </c>
      <c r="N59" s="63">
        <f>'2011 GP visits'!N59/tot_gp_visits_2011</f>
        <v>8.7594279805424389E-4</v>
      </c>
    </row>
    <row r="60" spans="2:14" x14ac:dyDescent="0.25">
      <c r="B60">
        <v>56</v>
      </c>
      <c r="C60" s="67"/>
      <c r="D60" s="63">
        <f>'2011 GP visits'!D60/tot_gp_visits_2011</f>
        <v>1.5751946123770263E-3</v>
      </c>
      <c r="E60" s="63">
        <f>'2011 GP visits'!E60/tot_gp_visits_2011</f>
        <v>1.5350483344228215E-3</v>
      </c>
      <c r="F60" s="63">
        <f>'2011 GP visits'!F60/tot_gp_visits_2011</f>
        <v>1.4778467606541927E-3</v>
      </c>
      <c r="G60" s="63">
        <f>'2011 GP visits'!G60/tot_gp_visits_2011</f>
        <v>1.428688784701336E-3</v>
      </c>
      <c r="H60" s="63">
        <f>'2011 GP visits'!H60/tot_gp_visits_2011</f>
        <v>1.3297752400901425E-3</v>
      </c>
      <c r="I60" s="71"/>
      <c r="J60" s="63">
        <f>'2011 GP visits'!J60/tot_gp_visits_2011</f>
        <v>1.1244631287987918E-3</v>
      </c>
      <c r="K60" s="63">
        <f>'2011 GP visits'!K60/tot_gp_visits_2011</f>
        <v>1.0336030750863292E-3</v>
      </c>
      <c r="L60" s="63">
        <f>'2011 GP visits'!L60/tot_gp_visits_2011</f>
        <v>9.8917954941949902E-4</v>
      </c>
      <c r="M60" s="63">
        <f>'2011 GP visits'!M60/tot_gp_visits_2011</f>
        <v>9.0378897046309843E-4</v>
      </c>
      <c r="N60" s="63">
        <f>'2011 GP visits'!N60/tot_gp_visits_2011</f>
        <v>8.3592624148797379E-4</v>
      </c>
    </row>
    <row r="61" spans="2:14" x14ac:dyDescent="0.25">
      <c r="B61">
        <v>57</v>
      </c>
      <c r="C61" s="67"/>
      <c r="D61" s="63">
        <f>'2011 GP visits'!D61/tot_gp_visits_2011</f>
        <v>1.5447833471653753E-3</v>
      </c>
      <c r="E61" s="63">
        <f>'2011 GP visits'!E61/tot_gp_visits_2011</f>
        <v>1.4988779361843434E-3</v>
      </c>
      <c r="F61" s="63">
        <f>'2011 GP visits'!F61/tot_gp_visits_2011</f>
        <v>1.5149629030241536E-3</v>
      </c>
      <c r="G61" s="63">
        <f>'2011 GP visits'!G61/tot_gp_visits_2011</f>
        <v>1.4616596121632389E-3</v>
      </c>
      <c r="H61" s="63">
        <f>'2011 GP visits'!H61/tot_gp_visits_2011</f>
        <v>1.3507998519436913E-3</v>
      </c>
      <c r="I61" s="71"/>
      <c r="J61" s="63">
        <f>'2011 GP visits'!J61/tot_gp_visits_2011</f>
        <v>1.0979165093365582E-3</v>
      </c>
      <c r="K61" s="63">
        <f>'2011 GP visits'!K61/tot_gp_visits_2011</f>
        <v>1.0370163848606954E-3</v>
      </c>
      <c r="L61" s="63">
        <f>'2011 GP visits'!L61/tot_gp_visits_2011</f>
        <v>9.7707508868049263E-4</v>
      </c>
      <c r="M61" s="63">
        <f>'2011 GP visits'!M61/tot_gp_visits_2011</f>
        <v>9.1400549412152046E-4</v>
      </c>
      <c r="N61" s="63">
        <f>'2011 GP visits'!N61/tot_gp_visits_2011</f>
        <v>8.4738145527459593E-4</v>
      </c>
    </row>
    <row r="62" spans="2:14" x14ac:dyDescent="0.25">
      <c r="B62">
        <v>58</v>
      </c>
      <c r="C62" s="67"/>
      <c r="D62" s="63">
        <f>'2011 GP visits'!D62/tot_gp_visits_2011</f>
        <v>1.4861235342939756E-3</v>
      </c>
      <c r="E62" s="63">
        <f>'2011 GP visits'!E62/tot_gp_visits_2011</f>
        <v>1.4682580602195705E-3</v>
      </c>
      <c r="F62" s="63">
        <f>'2011 GP visits'!F62/tot_gp_visits_2011</f>
        <v>1.4797759821357569E-3</v>
      </c>
      <c r="G62" s="63">
        <f>'2011 GP visits'!G62/tot_gp_visits_2011</f>
        <v>1.4411944060177101E-3</v>
      </c>
      <c r="H62" s="63">
        <f>'2011 GP visits'!H62/tot_gp_visits_2011</f>
        <v>1.3362751393443139E-3</v>
      </c>
      <c r="I62" s="71"/>
      <c r="J62" s="63">
        <f>'2011 GP visits'!J62/tot_gp_visits_2011</f>
        <v>1.0606751937619226E-3</v>
      </c>
      <c r="K62" s="63">
        <f>'2011 GP visits'!K62/tot_gp_visits_2011</f>
        <v>9.9821762220971889E-4</v>
      </c>
      <c r="L62" s="63">
        <f>'2011 GP visits'!L62/tot_gp_visits_2011</f>
        <v>9.6134006692827996E-4</v>
      </c>
      <c r="M62" s="63">
        <f>'2011 GP visits'!M62/tot_gp_visits_2011</f>
        <v>9.1359010020502379E-4</v>
      </c>
      <c r="N62" s="63">
        <f>'2011 GP visits'!N62/tot_gp_visits_2011</f>
        <v>8.4049529416398714E-4</v>
      </c>
    </row>
    <row r="63" spans="2:14" x14ac:dyDescent="0.25">
      <c r="B63">
        <v>59</v>
      </c>
      <c r="C63" s="67"/>
      <c r="D63" s="63">
        <f>'2011 GP visits'!D63/tot_gp_visits_2011</f>
        <v>1.4560709331849172E-3</v>
      </c>
      <c r="E63" s="63">
        <f>'2011 GP visits'!E63/tot_gp_visits_2011</f>
        <v>1.4540316021063441E-3</v>
      </c>
      <c r="F63" s="63">
        <f>'2011 GP visits'!F63/tot_gp_visits_2011</f>
        <v>1.47459676663465E-3</v>
      </c>
      <c r="G63" s="63">
        <f>'2011 GP visits'!G63/tot_gp_visits_2011</f>
        <v>1.4451410351570596E-3</v>
      </c>
      <c r="H63" s="63">
        <f>'2011 GP visits'!H63/tot_gp_visits_2011</f>
        <v>1.3459928826066647E-3</v>
      </c>
      <c r="I63" s="71"/>
      <c r="J63" s="63">
        <f>'2011 GP visits'!J63/tot_gp_visits_2011</f>
        <v>1.0307104708008128E-3</v>
      </c>
      <c r="K63" s="63">
        <f>'2011 GP visits'!K63/tot_gp_visits_2011</f>
        <v>9.7912909520830697E-4</v>
      </c>
      <c r="L63" s="63">
        <f>'2011 GP visits'!L63/tot_gp_visits_2011</f>
        <v>9.5353928307047363E-4</v>
      </c>
      <c r="M63" s="63">
        <f>'2011 GP visits'!M63/tot_gp_visits_2011</f>
        <v>9.1715458772364329E-4</v>
      </c>
      <c r="N63" s="63">
        <f>'2011 GP visits'!N63/tot_gp_visits_2011</f>
        <v>8.3340690561112382E-4</v>
      </c>
    </row>
    <row r="64" spans="2:14" x14ac:dyDescent="0.25">
      <c r="B64">
        <v>60</v>
      </c>
      <c r="C64" s="67"/>
      <c r="D64" s="63">
        <f>'2011 GP visits'!D64/tot_gp_visits_2011</f>
        <v>1.3976274699270112E-3</v>
      </c>
      <c r="E64" s="63">
        <f>'2011 GP visits'!E64/tot_gp_visits_2011</f>
        <v>1.4356498761407938E-3</v>
      </c>
      <c r="F64" s="63">
        <f>'2011 GP visits'!F64/tot_gp_visits_2011</f>
        <v>1.5078167243860233E-3</v>
      </c>
      <c r="G64" s="63">
        <f>'2011 GP visits'!G64/tot_gp_visits_2011</f>
        <v>1.4710907973219567E-3</v>
      </c>
      <c r="H64" s="63">
        <f>'2011 GP visits'!H64/tot_gp_visits_2011</f>
        <v>1.3656744218565877E-3</v>
      </c>
      <c r="I64" s="71"/>
      <c r="J64" s="63">
        <f>'2011 GP visits'!J64/tot_gp_visits_2011</f>
        <v>9.9973140243303071E-4</v>
      </c>
      <c r="K64" s="63">
        <f>'2011 GP visits'!K64/tot_gp_visits_2011</f>
        <v>9.5108492609279006E-4</v>
      </c>
      <c r="L64" s="63">
        <f>'2011 GP visits'!L64/tot_gp_visits_2011</f>
        <v>9.5665113962325825E-4</v>
      </c>
      <c r="M64" s="63">
        <f>'2011 GP visits'!M64/tot_gp_visits_2011</f>
        <v>9.3839155779526604E-4</v>
      </c>
      <c r="N64" s="63">
        <f>'2011 GP visits'!N64/tot_gp_visits_2011</f>
        <v>8.6337203583685893E-4</v>
      </c>
    </row>
    <row r="65" spans="2:14" x14ac:dyDescent="0.25">
      <c r="B65">
        <v>61</v>
      </c>
      <c r="C65" s="67"/>
      <c r="D65" s="63">
        <f>'2011 GP visits'!D65/tot_gp_visits_2011</f>
        <v>1.430639411528447E-3</v>
      </c>
      <c r="E65" s="63">
        <f>'2011 GP visits'!E65/tot_gp_visits_2011</f>
        <v>1.4698641592078459E-3</v>
      </c>
      <c r="F65" s="63">
        <f>'2011 GP visits'!F65/tot_gp_visits_2011</f>
        <v>1.5538180708093889E-3</v>
      </c>
      <c r="G65" s="63">
        <f>'2011 GP visits'!G65/tot_gp_visits_2011</f>
        <v>1.527498635161302E-3</v>
      </c>
      <c r="H65" s="63">
        <f>'2011 GP visits'!H65/tot_gp_visits_2011</f>
        <v>1.4002379192969792E-3</v>
      </c>
      <c r="I65" s="71"/>
      <c r="J65" s="63">
        <f>'2011 GP visits'!J65/tot_gp_visits_2011</f>
        <v>9.8096030861189723E-4</v>
      </c>
      <c r="K65" s="63">
        <f>'2011 GP visits'!K65/tot_gp_visits_2011</f>
        <v>9.8874123493881342E-4</v>
      </c>
      <c r="L65" s="63">
        <f>'2011 GP visits'!L65/tot_gp_visits_2011</f>
        <v>9.8654575194278638E-4</v>
      </c>
      <c r="M65" s="63">
        <f>'2011 GP visits'!M65/tot_gp_visits_2011</f>
        <v>9.686370036725107E-4</v>
      </c>
      <c r="N65" s="63">
        <f>'2011 GP visits'!N65/tot_gp_visits_2011</f>
        <v>8.9537011901581732E-4</v>
      </c>
    </row>
    <row r="66" spans="2:14" x14ac:dyDescent="0.25">
      <c r="B66">
        <v>62</v>
      </c>
      <c r="C66" s="67"/>
      <c r="D66" s="63">
        <f>'2011 GP visits'!D66/tot_gp_visits_2011</f>
        <v>1.4178636884721674E-3</v>
      </c>
      <c r="E66" s="63">
        <f>'2011 GP visits'!E66/tot_gp_visits_2011</f>
        <v>1.4964295419460799E-3</v>
      </c>
      <c r="F66" s="63">
        <f>'2011 GP visits'!F66/tot_gp_visits_2011</f>
        <v>1.5648942340877182E-3</v>
      </c>
      <c r="G66" s="63">
        <f>'2011 GP visits'!G66/tot_gp_visits_2011</f>
        <v>1.5849143486560816E-3</v>
      </c>
      <c r="H66" s="63">
        <f>'2011 GP visits'!H66/tot_gp_visits_2011</f>
        <v>1.504981934460779E-3</v>
      </c>
      <c r="I66" s="71"/>
      <c r="J66" s="63">
        <f>'2011 GP visits'!J66/tot_gp_visits_2011</f>
        <v>9.7570240187324427E-4</v>
      </c>
      <c r="K66" s="63">
        <f>'2011 GP visits'!K66/tot_gp_visits_2011</f>
        <v>1.0029648074214659E-3</v>
      </c>
      <c r="L66" s="63">
        <f>'2011 GP visits'!L66/tot_gp_visits_2011</f>
        <v>1.0311121963779253E-3</v>
      </c>
      <c r="M66" s="63">
        <f>'2011 GP visits'!M66/tot_gp_visits_2011</f>
        <v>1.0167066331216064E-3</v>
      </c>
      <c r="N66" s="63">
        <f>'2011 GP visits'!N66/tot_gp_visits_2011</f>
        <v>9.4451493102367073E-4</v>
      </c>
    </row>
    <row r="67" spans="2:14" x14ac:dyDescent="0.25">
      <c r="B67">
        <v>63</v>
      </c>
      <c r="C67" s="67"/>
      <c r="D67" s="63">
        <f>'2011 GP visits'!D67/tot_gp_visits_2011</f>
        <v>1.4753298583464508E-3</v>
      </c>
      <c r="E67" s="63">
        <f>'2011 GP visits'!E67/tot_gp_visits_2011</f>
        <v>1.5782311144852078E-3</v>
      </c>
      <c r="F67" s="63">
        <f>'2011 GP visits'!F67/tot_gp_visits_2011</f>
        <v>1.7000970674678432E-3</v>
      </c>
      <c r="G67" s="63">
        <f>'2011 GP visits'!G67/tot_gp_visits_2011</f>
        <v>1.7297039082689808E-3</v>
      </c>
      <c r="H67" s="63">
        <f>'2011 GP visits'!H67/tot_gp_visits_2011</f>
        <v>1.6431563519900649E-3</v>
      </c>
      <c r="I67" s="71"/>
      <c r="J67" s="63">
        <f>'2011 GP visits'!J67/tot_gp_visits_2011</f>
        <v>9.9682038818441846E-4</v>
      </c>
      <c r="K67" s="63">
        <f>'2011 GP visits'!K67/tot_gp_visits_2011</f>
        <v>1.0429724520600694E-3</v>
      </c>
      <c r="L67" s="63">
        <f>'2011 GP visits'!L67/tot_gp_visits_2011</f>
        <v>1.1151303151238545E-3</v>
      </c>
      <c r="M67" s="63">
        <f>'2011 GP visits'!M67/tot_gp_visits_2011</f>
        <v>1.1229896626633066E-3</v>
      </c>
      <c r="N67" s="63">
        <f>'2011 GP visits'!N67/tot_gp_visits_2011</f>
        <v>1.0454084383131352E-3</v>
      </c>
    </row>
    <row r="68" spans="2:14" x14ac:dyDescent="0.25">
      <c r="B68">
        <v>64</v>
      </c>
      <c r="C68" s="67"/>
      <c r="D68" s="63">
        <f>'2011 GP visits'!D68/tot_gp_visits_2011</f>
        <v>1.4797463939986409E-3</v>
      </c>
      <c r="E68" s="63">
        <f>'2011 GP visits'!E68/tot_gp_visits_2011</f>
        <v>1.6059737145327298E-3</v>
      </c>
      <c r="F68" s="63">
        <f>'2011 GP visits'!F68/tot_gp_visits_2011</f>
        <v>1.8027278002141394E-3</v>
      </c>
      <c r="G68" s="63">
        <f>'2011 GP visits'!G68/tot_gp_visits_2011</f>
        <v>1.8539727534133601E-3</v>
      </c>
      <c r="H68" s="63">
        <f>'2011 GP visits'!H68/tot_gp_visits_2011</f>
        <v>1.7394317145473564E-3</v>
      </c>
      <c r="I68" s="71"/>
      <c r="J68" s="63">
        <f>'2011 GP visits'!J68/tot_gp_visits_2011</f>
        <v>1.009105708246541E-3</v>
      </c>
      <c r="K68" s="63">
        <f>'2011 GP visits'!K68/tot_gp_visits_2011</f>
        <v>1.0524679407704711E-3</v>
      </c>
      <c r="L68" s="63">
        <f>'2011 GP visits'!L68/tot_gp_visits_2011</f>
        <v>1.1759373249422079E-3</v>
      </c>
      <c r="M68" s="63">
        <f>'2011 GP visits'!M68/tot_gp_visits_2011</f>
        <v>1.1786426609663877E-3</v>
      </c>
      <c r="N68" s="63">
        <f>'2011 GP visits'!N68/tot_gp_visits_2011</f>
        <v>1.1159126819057146E-3</v>
      </c>
    </row>
    <row r="69" spans="2:14" x14ac:dyDescent="0.25">
      <c r="B69">
        <v>65</v>
      </c>
      <c r="C69" s="67"/>
      <c r="D69" s="63">
        <f>'2011 GP visits'!D69/tot_gp_visits_2011</f>
        <v>1.5122156132329337E-3</v>
      </c>
      <c r="E69" s="63">
        <f>'2011 GP visits'!E69/tot_gp_visits_2011</f>
        <v>1.6198012322870023E-3</v>
      </c>
      <c r="F69" s="63">
        <f>'2011 GP visits'!F69/tot_gp_visits_2011</f>
        <v>1.8772327991765606E-3</v>
      </c>
      <c r="G69" s="63">
        <f>'2011 GP visits'!G69/tot_gp_visits_2011</f>
        <v>1.9622221681496682E-3</v>
      </c>
      <c r="H69" s="63">
        <f>'2011 GP visits'!H69/tot_gp_visits_2011</f>
        <v>1.843409275779927E-3</v>
      </c>
      <c r="I69" s="71"/>
      <c r="J69" s="63">
        <f>'2011 GP visits'!J69/tot_gp_visits_2011</f>
        <v>1.2702983673662303E-3</v>
      </c>
      <c r="K69" s="63">
        <f>'2011 GP visits'!K69/tot_gp_visits_2011</f>
        <v>1.3406798013136073E-3</v>
      </c>
      <c r="L69" s="63">
        <f>'2011 GP visits'!L69/tot_gp_visits_2011</f>
        <v>1.5090621209620627E-3</v>
      </c>
      <c r="M69" s="63">
        <f>'2011 GP visits'!M69/tot_gp_visits_2011</f>
        <v>1.5714186684872666E-3</v>
      </c>
      <c r="N69" s="63">
        <f>'2011 GP visits'!N69/tot_gp_visits_2011</f>
        <v>1.4823873236706445E-3</v>
      </c>
    </row>
    <row r="70" spans="2:14" x14ac:dyDescent="0.25">
      <c r="B70">
        <v>66</v>
      </c>
      <c r="C70" s="67"/>
      <c r="D70" s="63">
        <f>'2011 GP visits'!D70/tot_gp_visits_2011</f>
        <v>1.4656194640327847E-3</v>
      </c>
      <c r="E70" s="63">
        <f>'2011 GP visits'!E70/tot_gp_visits_2011</f>
        <v>1.5998532040818957E-3</v>
      </c>
      <c r="F70" s="63">
        <f>'2011 GP visits'!F70/tot_gp_visits_2011</f>
        <v>1.8247663209270365E-3</v>
      </c>
      <c r="G70" s="63">
        <f>'2011 GP visits'!G70/tot_gp_visits_2011</f>
        <v>1.9002294282899216E-3</v>
      </c>
      <c r="H70" s="63">
        <f>'2011 GP visits'!H70/tot_gp_visits_2011</f>
        <v>1.7597123531017506E-3</v>
      </c>
      <c r="I70" s="71"/>
      <c r="J70" s="63">
        <f>'2011 GP visits'!J70/tot_gp_visits_2011</f>
        <v>1.2009844071528292E-3</v>
      </c>
      <c r="K70" s="63">
        <f>'2011 GP visits'!K70/tot_gp_visits_2011</f>
        <v>1.295156728571672E-3</v>
      </c>
      <c r="L70" s="63">
        <f>'2011 GP visits'!L70/tot_gp_visits_2011</f>
        <v>1.4726161525854436E-3</v>
      </c>
      <c r="M70" s="63">
        <f>'2011 GP visits'!M70/tot_gp_visits_2011</f>
        <v>1.5265543633911935E-3</v>
      </c>
      <c r="N70" s="63">
        <f>'2011 GP visits'!N70/tot_gp_visits_2011</f>
        <v>1.4531333455868641E-3</v>
      </c>
    </row>
    <row r="71" spans="2:14" x14ac:dyDescent="0.25">
      <c r="B71">
        <v>67</v>
      </c>
      <c r="C71" s="67"/>
      <c r="D71" s="63">
        <f>'2011 GP visits'!D71/tot_gp_visits_2011</f>
        <v>1.365858056015681E-3</v>
      </c>
      <c r="E71" s="63">
        <f>'2011 GP visits'!E71/tot_gp_visits_2011</f>
        <v>1.5779793254471766E-3</v>
      </c>
      <c r="F71" s="63">
        <f>'2011 GP visits'!F71/tot_gp_visits_2011</f>
        <v>1.7419426960010652E-3</v>
      </c>
      <c r="G71" s="63">
        <f>'2011 GP visits'!G71/tot_gp_visits_2011</f>
        <v>1.8262249178485959E-3</v>
      </c>
      <c r="H71" s="63">
        <f>'2011 GP visits'!H71/tot_gp_visits_2011</f>
        <v>1.7718732666655648E-3</v>
      </c>
      <c r="I71" s="71"/>
      <c r="J71" s="63">
        <f>'2011 GP visits'!J71/tot_gp_visits_2011</f>
        <v>1.1159814694591511E-3</v>
      </c>
      <c r="K71" s="63">
        <f>'2011 GP visits'!K71/tot_gp_visits_2011</f>
        <v>1.236525102381621E-3</v>
      </c>
      <c r="L71" s="63">
        <f>'2011 GP visits'!L71/tot_gp_visits_2011</f>
        <v>1.429287437864841E-3</v>
      </c>
      <c r="M71" s="63">
        <f>'2011 GP visits'!M71/tot_gp_visits_2011</f>
        <v>1.4940026401181901E-3</v>
      </c>
      <c r="N71" s="63">
        <f>'2011 GP visits'!N71/tot_gp_visits_2011</f>
        <v>1.4338751217397899E-3</v>
      </c>
    </row>
    <row r="72" spans="2:14" x14ac:dyDescent="0.25">
      <c r="B72">
        <v>68</v>
      </c>
      <c r="C72" s="67"/>
      <c r="D72" s="63">
        <f>'2011 GP visits'!D72/tot_gp_visits_2011</f>
        <v>1.3253356454847687E-3</v>
      </c>
      <c r="E72" s="63">
        <f>'2011 GP visits'!E72/tot_gp_visits_2011</f>
        <v>1.4724117577465457E-3</v>
      </c>
      <c r="F72" s="63">
        <f>'2011 GP visits'!F72/tot_gp_visits_2011</f>
        <v>1.6857846124407206E-3</v>
      </c>
      <c r="G72" s="63">
        <f>'2011 GP visits'!G72/tot_gp_visits_2011</f>
        <v>1.7602440847565072E-3</v>
      </c>
      <c r="H72" s="63">
        <f>'2011 GP visits'!H72/tot_gp_visits_2011</f>
        <v>1.6749876497833298E-3</v>
      </c>
      <c r="I72" s="71"/>
      <c r="J72" s="63">
        <f>'2011 GP visits'!J72/tot_gp_visits_2011</f>
        <v>1.0470639986228075E-3</v>
      </c>
      <c r="K72" s="63">
        <f>'2011 GP visits'!K72/tot_gp_visits_2011</f>
        <v>1.1579686119673187E-3</v>
      </c>
      <c r="L72" s="63">
        <f>'2011 GP visits'!L72/tot_gp_visits_2011</f>
        <v>1.3432163900273136E-3</v>
      </c>
      <c r="M72" s="63">
        <f>'2011 GP visits'!M72/tot_gp_visits_2011</f>
        <v>1.4306937311929699E-3</v>
      </c>
      <c r="N72" s="63">
        <f>'2011 GP visits'!N72/tot_gp_visits_2011</f>
        <v>1.3539659216751856E-3</v>
      </c>
    </row>
    <row r="73" spans="2:14" x14ac:dyDescent="0.25">
      <c r="B73">
        <v>69</v>
      </c>
      <c r="C73" s="67"/>
      <c r="D73" s="63">
        <f>'2011 GP visits'!D73/tot_gp_visits_2011</f>
        <v>1.213024622118837E-3</v>
      </c>
      <c r="E73" s="63">
        <f>'2011 GP visits'!E73/tot_gp_visits_2011</f>
        <v>1.3424834045610793E-3</v>
      </c>
      <c r="F73" s="63">
        <f>'2011 GP visits'!F73/tot_gp_visits_2011</f>
        <v>1.5039837568283981E-3</v>
      </c>
      <c r="G73" s="63">
        <f>'2011 GP visits'!G73/tot_gp_visits_2011</f>
        <v>1.5497216905930166E-3</v>
      </c>
      <c r="H73" s="63">
        <f>'2011 GP visits'!H73/tot_gp_visits_2011</f>
        <v>1.4776437936052465E-3</v>
      </c>
      <c r="I73" s="71"/>
      <c r="J73" s="63">
        <f>'2011 GP visits'!J73/tot_gp_visits_2011</f>
        <v>9.3837324481918396E-4</v>
      </c>
      <c r="K73" s="63">
        <f>'2011 GP visits'!K73/tot_gp_visits_2011</f>
        <v>1.0505062699992993E-3</v>
      </c>
      <c r="L73" s="63">
        <f>'2011 GP visits'!L73/tot_gp_visits_2011</f>
        <v>1.1901616996962123E-3</v>
      </c>
      <c r="M73" s="63">
        <f>'2011 GP visits'!M73/tot_gp_visits_2011</f>
        <v>1.2640380738659172E-3</v>
      </c>
      <c r="N73" s="63">
        <f>'2011 GP visits'!N73/tot_gp_visits_2011</f>
        <v>1.1830648874409568E-3</v>
      </c>
    </row>
    <row r="74" spans="2:14" x14ac:dyDescent="0.25">
      <c r="B74">
        <v>70</v>
      </c>
      <c r="C74" s="67"/>
      <c r="D74" s="63">
        <f>'2011 GP visits'!D74/tot_gp_visits_2011</f>
        <v>1.1692531129730817E-3</v>
      </c>
      <c r="E74" s="63">
        <f>'2011 GP visits'!E74/tot_gp_visits_2011</f>
        <v>1.2536863829901862E-3</v>
      </c>
      <c r="F74" s="63">
        <f>'2011 GP visits'!F74/tot_gp_visits_2011</f>
        <v>1.4013526360052869E-3</v>
      </c>
      <c r="G74" s="63">
        <f>'2011 GP visits'!G74/tot_gp_visits_2011</f>
        <v>1.4428597918994168E-3</v>
      </c>
      <c r="H74" s="63">
        <f>'2011 GP visits'!H74/tot_gp_visits_2011</f>
        <v>1.3329168061681938E-3</v>
      </c>
      <c r="I74" s="71"/>
      <c r="J74" s="63">
        <f>'2011 GP visits'!J74/tot_gp_visits_2011</f>
        <v>8.9285421987909952E-4</v>
      </c>
      <c r="K74" s="63">
        <f>'2011 GP visits'!K74/tot_gp_visits_2011</f>
        <v>9.6662720842618599E-4</v>
      </c>
      <c r="L74" s="63">
        <f>'2011 GP visits'!L74/tot_gp_visits_2011</f>
        <v>1.1145770208874349E-3</v>
      </c>
      <c r="M74" s="63">
        <f>'2011 GP visits'!M74/tot_gp_visits_2011</f>
        <v>1.1539123040889912E-3</v>
      </c>
      <c r="N74" s="63">
        <f>'2011 GP visits'!N74/tot_gp_visits_2011</f>
        <v>1.0781716921576415E-3</v>
      </c>
    </row>
    <row r="75" spans="2:14" x14ac:dyDescent="0.25">
      <c r="B75">
        <v>71</v>
      </c>
      <c r="C75" s="67"/>
      <c r="D75" s="63">
        <f>'2011 GP visits'!D75/tot_gp_visits_2011</f>
        <v>1.239421324391736E-3</v>
      </c>
      <c r="E75" s="63">
        <f>'2011 GP visits'!E75/tot_gp_visits_2011</f>
        <v>1.3213888193860446E-3</v>
      </c>
      <c r="F75" s="63">
        <f>'2011 GP visits'!F75/tot_gp_visits_2011</f>
        <v>1.4419358617776194E-3</v>
      </c>
      <c r="G75" s="63">
        <f>'2011 GP visits'!G75/tot_gp_visits_2011</f>
        <v>1.4751003416601854E-3</v>
      </c>
      <c r="H75" s="63">
        <f>'2011 GP visits'!H75/tot_gp_visits_2011</f>
        <v>1.3672034362427867E-3</v>
      </c>
      <c r="I75" s="71"/>
      <c r="J75" s="63">
        <f>'2011 GP visits'!J75/tot_gp_visits_2011</f>
        <v>9.364618659248471E-4</v>
      </c>
      <c r="K75" s="63">
        <f>'2011 GP visits'!K75/tot_gp_visits_2011</f>
        <v>1.0037923069158787E-3</v>
      </c>
      <c r="L75" s="63">
        <f>'2011 GP visits'!L75/tot_gp_visits_2011</f>
        <v>1.1347726021076001E-3</v>
      </c>
      <c r="M75" s="63">
        <f>'2011 GP visits'!M75/tot_gp_visits_2011</f>
        <v>1.1644242731936E-3</v>
      </c>
      <c r="N75" s="63">
        <f>'2011 GP visits'!N75/tot_gp_visits_2011</f>
        <v>1.0891207273217808E-3</v>
      </c>
    </row>
    <row r="76" spans="2:14" x14ac:dyDescent="0.25">
      <c r="B76">
        <v>72</v>
      </c>
      <c r="C76" s="67"/>
      <c r="D76" s="63">
        <f>'2011 GP visits'!D76/tot_gp_visits_2011</f>
        <v>1.2167149688109996E-3</v>
      </c>
      <c r="E76" s="63">
        <f>'2011 GP visits'!E76/tot_gp_visits_2011</f>
        <v>1.2938899109345046E-3</v>
      </c>
      <c r="F76" s="63">
        <f>'2011 GP visits'!F76/tot_gp_visits_2011</f>
        <v>1.4437266406713673E-3</v>
      </c>
      <c r="G76" s="63">
        <f>'2011 GP visits'!G76/tot_gp_visits_2011</f>
        <v>1.4547471342426551E-3</v>
      </c>
      <c r="H76" s="63">
        <f>'2011 GP visits'!H76/tot_gp_visits_2011</f>
        <v>1.3718835182947333E-3</v>
      </c>
      <c r="I76" s="71"/>
      <c r="J76" s="63">
        <f>'2011 GP visits'!J76/tot_gp_visits_2011</f>
        <v>9.0400453672913566E-4</v>
      </c>
      <c r="K76" s="63">
        <f>'2011 GP visits'!K76/tot_gp_visits_2011</f>
        <v>9.780949926030296E-4</v>
      </c>
      <c r="L76" s="63">
        <f>'2011 GP visits'!L76/tot_gp_visits_2011</f>
        <v>1.1111044004393318E-3</v>
      </c>
      <c r="M76" s="63">
        <f>'2011 GP visits'!M76/tot_gp_visits_2011</f>
        <v>1.1628372934220348E-3</v>
      </c>
      <c r="N76" s="63">
        <f>'2011 GP visits'!N76/tot_gp_visits_2011</f>
        <v>1.1110623274944859E-3</v>
      </c>
    </row>
    <row r="77" spans="2:14" x14ac:dyDescent="0.25">
      <c r="B77">
        <v>73</v>
      </c>
      <c r="C77" s="67"/>
      <c r="D77" s="63">
        <f>'2011 GP visits'!D77/tot_gp_visits_2011</f>
        <v>1.1734124897970941E-3</v>
      </c>
      <c r="E77" s="63">
        <f>'2011 GP visits'!E77/tot_gp_visits_2011</f>
        <v>1.2808700439623315E-3</v>
      </c>
      <c r="F77" s="63">
        <f>'2011 GP visits'!F77/tot_gp_visits_2011</f>
        <v>1.3781968859480076E-3</v>
      </c>
      <c r="G77" s="63">
        <f>'2011 GP visits'!G77/tot_gp_visits_2011</f>
        <v>1.4416413460340257E-3</v>
      </c>
      <c r="H77" s="63">
        <f>'2011 GP visits'!H77/tot_gp_visits_2011</f>
        <v>1.3596555825117721E-3</v>
      </c>
      <c r="I77" s="71"/>
      <c r="J77" s="63">
        <f>'2011 GP visits'!J77/tot_gp_visits_2011</f>
        <v>8.6245134656303822E-4</v>
      </c>
      <c r="K77" s="63">
        <f>'2011 GP visits'!K77/tot_gp_visits_2011</f>
        <v>9.4210773619073692E-4</v>
      </c>
      <c r="L77" s="63">
        <f>'2011 GP visits'!L77/tot_gp_visits_2011</f>
        <v>1.0763509517765512E-3</v>
      </c>
      <c r="M77" s="63">
        <f>'2011 GP visits'!M77/tot_gp_visits_2011</f>
        <v>1.1279568733411152E-3</v>
      </c>
      <c r="N77" s="63">
        <f>'2011 GP visits'!N77/tot_gp_visits_2011</f>
        <v>1.0879512437419355E-3</v>
      </c>
    </row>
    <row r="78" spans="2:14" x14ac:dyDescent="0.25">
      <c r="B78">
        <v>74</v>
      </c>
      <c r="C78" s="67"/>
      <c r="D78" s="63">
        <f>'2011 GP visits'!D78/tot_gp_visits_2011</f>
        <v>1.1421462075708413E-3</v>
      </c>
      <c r="E78" s="63">
        <f>'2011 GP visits'!E78/tot_gp_visits_2011</f>
        <v>1.2303668874002612E-3</v>
      </c>
      <c r="F78" s="63">
        <f>'2011 GP visits'!F78/tot_gp_visits_2011</f>
        <v>1.3330670540846864E-3</v>
      </c>
      <c r="G78" s="63">
        <f>'2011 GP visits'!G78/tot_gp_visits_2011</f>
        <v>1.3826303278519875E-3</v>
      </c>
      <c r="H78" s="63">
        <f>'2011 GP visits'!H78/tot_gp_visits_2011</f>
        <v>1.3301945264301963E-3</v>
      </c>
      <c r="I78" s="71"/>
      <c r="J78" s="63">
        <f>'2011 GP visits'!J78/tot_gp_visits_2011</f>
        <v>8.0712862717367308E-4</v>
      </c>
      <c r="K78" s="63">
        <f>'2011 GP visits'!K78/tot_gp_visits_2011</f>
        <v>8.875402531090239E-4</v>
      </c>
      <c r="L78" s="63">
        <f>'2011 GP visits'!L78/tot_gp_visits_2011</f>
        <v>1.0245918320087345E-3</v>
      </c>
      <c r="M78" s="63">
        <f>'2011 GP visits'!M78/tot_gp_visits_2011</f>
        <v>1.083455730598353E-3</v>
      </c>
      <c r="N78" s="63">
        <f>'2011 GP visits'!N78/tot_gp_visits_2011</f>
        <v>1.055355173500605E-3</v>
      </c>
    </row>
    <row r="79" spans="2:14" x14ac:dyDescent="0.25">
      <c r="B79">
        <v>75</v>
      </c>
      <c r="C79" s="67"/>
      <c r="D79" s="63">
        <f>'2011 GP visits'!D79/tot_gp_visits_2011</f>
        <v>1.4352476757710782E-3</v>
      </c>
      <c r="E79" s="63">
        <f>'2011 GP visits'!E79/tot_gp_visits_2011</f>
        <v>1.5540713218736666E-3</v>
      </c>
      <c r="F79" s="63">
        <f>'2011 GP visits'!F79/tot_gp_visits_2011</f>
        <v>1.7072293506229933E-3</v>
      </c>
      <c r="G79" s="63">
        <f>'2011 GP visits'!G79/tot_gp_visits_2011</f>
        <v>1.7609712178889667E-3</v>
      </c>
      <c r="H79" s="63">
        <f>'2011 GP visits'!H79/tot_gp_visits_2011</f>
        <v>1.7071538351186384E-3</v>
      </c>
      <c r="I79" s="71"/>
      <c r="J79" s="63">
        <f>'2011 GP visits'!J79/tot_gp_visits_2011</f>
        <v>1.0712369723769486E-3</v>
      </c>
      <c r="K79" s="63">
        <f>'2011 GP visits'!K79/tot_gp_visits_2011</f>
        <v>1.183312417957758E-3</v>
      </c>
      <c r="L79" s="63">
        <f>'2011 GP visits'!L79/tot_gp_visits_2011</f>
        <v>1.3839561303767886E-3</v>
      </c>
      <c r="M79" s="63">
        <f>'2011 GP visits'!M79/tot_gp_visits_2011</f>
        <v>1.417960288892796E-3</v>
      </c>
      <c r="N79" s="63">
        <f>'2011 GP visits'!N79/tot_gp_visits_2011</f>
        <v>1.389668909753476E-3</v>
      </c>
    </row>
    <row r="80" spans="2:14" x14ac:dyDescent="0.25">
      <c r="B80">
        <v>76</v>
      </c>
      <c r="C80" s="67"/>
      <c r="D80" s="63">
        <f>'2011 GP visits'!D80/tot_gp_visits_2011</f>
        <v>1.3597164225194411E-3</v>
      </c>
      <c r="E80" s="63">
        <f>'2011 GP visits'!E80/tot_gp_visits_2011</f>
        <v>1.4943765749611056E-3</v>
      </c>
      <c r="F80" s="63">
        <f>'2011 GP visits'!F80/tot_gp_visits_2011</f>
        <v>1.6384080072038348E-3</v>
      </c>
      <c r="G80" s="63">
        <f>'2011 GP visits'!G80/tot_gp_visits_2011</f>
        <v>1.6782420633817269E-3</v>
      </c>
      <c r="H80" s="63">
        <f>'2011 GP visits'!H80/tot_gp_visits_2011</f>
        <v>1.6152367226826652E-3</v>
      </c>
      <c r="I80" s="71"/>
      <c r="J80" s="63">
        <f>'2011 GP visits'!J80/tot_gp_visits_2011</f>
        <v>9.9156570423163224E-4</v>
      </c>
      <c r="K80" s="63">
        <f>'2011 GP visits'!K80/tot_gp_visits_2011</f>
        <v>1.1114991976185543E-3</v>
      </c>
      <c r="L80" s="63">
        <f>'2011 GP visits'!L80/tot_gp_visits_2011</f>
        <v>1.2663236732169607E-3</v>
      </c>
      <c r="M80" s="63">
        <f>'2011 GP visits'!M80/tot_gp_visits_2011</f>
        <v>1.3603395416027164E-3</v>
      </c>
      <c r="N80" s="63">
        <f>'2011 GP visits'!N80/tot_gp_visits_2011</f>
        <v>1.317565241234663E-3</v>
      </c>
    </row>
    <row r="81" spans="2:14" x14ac:dyDescent="0.25">
      <c r="B81">
        <v>77</v>
      </c>
      <c r="C81" s="67"/>
      <c r="D81" s="63">
        <f>'2011 GP visits'!D81/tot_gp_visits_2011</f>
        <v>1.2917191908189325E-3</v>
      </c>
      <c r="E81" s="63">
        <f>'2011 GP visits'!E81/tot_gp_visits_2011</f>
        <v>1.3879695420213037E-3</v>
      </c>
      <c r="F81" s="63">
        <f>'2011 GP visits'!F81/tot_gp_visits_2011</f>
        <v>1.5742313605773572E-3</v>
      </c>
      <c r="G81" s="63">
        <f>'2011 GP visits'!G81/tot_gp_visits_2011</f>
        <v>1.5839597896295499E-3</v>
      </c>
      <c r="H81" s="63">
        <f>'2011 GP visits'!H81/tot_gp_visits_2011</f>
        <v>1.5439533875489747E-3</v>
      </c>
      <c r="I81" s="71"/>
      <c r="J81" s="63">
        <f>'2011 GP visits'!J81/tot_gp_visits_2011</f>
        <v>8.977302090173437E-4</v>
      </c>
      <c r="K81" s="63">
        <f>'2011 GP visits'!K81/tot_gp_visits_2011</f>
        <v>1.0192321232998936E-3</v>
      </c>
      <c r="L81" s="63">
        <f>'2011 GP visits'!L81/tot_gp_visits_2011</f>
        <v>1.1641099592617759E-3</v>
      </c>
      <c r="M81" s="63">
        <f>'2011 GP visits'!M81/tot_gp_visits_2011</f>
        <v>1.2454424855103412E-3</v>
      </c>
      <c r="N81" s="63">
        <f>'2011 GP visits'!N81/tot_gp_visits_2011</f>
        <v>1.2402549272281492E-3</v>
      </c>
    </row>
    <row r="82" spans="2:14" x14ac:dyDescent="0.25">
      <c r="B82">
        <v>78</v>
      </c>
      <c r="C82" s="67"/>
      <c r="D82" s="63">
        <f>'2011 GP visits'!D82/tot_gp_visits_2011</f>
        <v>1.2363643818954191E-3</v>
      </c>
      <c r="E82" s="63">
        <f>'2011 GP visits'!E82/tot_gp_visits_2011</f>
        <v>1.3780834529686843E-3</v>
      </c>
      <c r="F82" s="63">
        <f>'2011 GP visits'!F82/tot_gp_visits_2011</f>
        <v>1.5378648755534339E-3</v>
      </c>
      <c r="G82" s="63">
        <f>'2011 GP visits'!G82/tot_gp_visits_2011</f>
        <v>1.5585876658938886E-3</v>
      </c>
      <c r="H82" s="63">
        <f>'2011 GP visits'!H82/tot_gp_visits_2011</f>
        <v>1.5015731494649688E-3</v>
      </c>
      <c r="I82" s="71"/>
      <c r="J82" s="63">
        <f>'2011 GP visits'!J82/tot_gp_visits_2011</f>
        <v>8.5151778446419129E-4</v>
      </c>
      <c r="K82" s="63">
        <f>'2011 GP visits'!K82/tot_gp_visits_2011</f>
        <v>9.5718191320400827E-4</v>
      </c>
      <c r="L82" s="63">
        <f>'2011 GP visits'!L82/tot_gp_visits_2011</f>
        <v>1.1273956523796418E-3</v>
      </c>
      <c r="M82" s="63">
        <f>'2011 GP visits'!M82/tot_gp_visits_2011</f>
        <v>1.1965461295538912E-3</v>
      </c>
      <c r="N82" s="63">
        <f>'2011 GP visits'!N82/tot_gp_visits_2011</f>
        <v>1.1850439627078099E-3</v>
      </c>
    </row>
    <row r="83" spans="2:14" x14ac:dyDescent="0.25">
      <c r="B83">
        <v>79</v>
      </c>
      <c r="C83" s="67"/>
      <c r="D83" s="63">
        <f>'2011 GP visits'!D83/tot_gp_visits_2011</f>
        <v>1.2224747059571075E-3</v>
      </c>
      <c r="E83" s="63">
        <f>'2011 GP visits'!E83/tot_gp_visits_2011</f>
        <v>1.3307316991662589E-3</v>
      </c>
      <c r="F83" s="63">
        <f>'2011 GP visits'!F83/tot_gp_visits_2011</f>
        <v>1.4917154433208147E-3</v>
      </c>
      <c r="G83" s="63">
        <f>'2011 GP visits'!G83/tot_gp_visits_2011</f>
        <v>1.542014065802215E-3</v>
      </c>
      <c r="H83" s="63">
        <f>'2011 GP visits'!H83/tot_gp_visits_2011</f>
        <v>1.472208304984395E-3</v>
      </c>
      <c r="I83" s="71"/>
      <c r="J83" s="63">
        <f>'2011 GP visits'!J83/tot_gp_visits_2011</f>
        <v>8.0392762384575117E-4</v>
      </c>
      <c r="K83" s="63">
        <f>'2011 GP visits'!K83/tot_gp_visits_2011</f>
        <v>9.1413955230292389E-4</v>
      </c>
      <c r="L83" s="63">
        <f>'2011 GP visits'!L83/tot_gp_visits_2011</f>
        <v>1.0635260355182788E-3</v>
      </c>
      <c r="M83" s="63">
        <f>'2011 GP visits'!M83/tot_gp_visits_2011</f>
        <v>1.1334916268241632E-3</v>
      </c>
      <c r="N83" s="63">
        <f>'2011 GP visits'!N83/tot_gp_visits_2011</f>
        <v>1.1455537201974222E-3</v>
      </c>
    </row>
    <row r="84" spans="2:14" x14ac:dyDescent="0.25">
      <c r="B84">
        <v>80</v>
      </c>
      <c r="C84" s="67"/>
      <c r="D84" s="63">
        <f>'2011 GP visits'!D84/tot_gp_visits_2011</f>
        <v>1.1774958297691123E-3</v>
      </c>
      <c r="E84" s="63">
        <f>'2011 GP visits'!E84/tot_gp_visits_2011</f>
        <v>1.3261636517455468E-3</v>
      </c>
      <c r="F84" s="63">
        <f>'2011 GP visits'!F84/tot_gp_visits_2011</f>
        <v>1.473947388196432E-3</v>
      </c>
      <c r="G84" s="63">
        <f>'2011 GP visits'!G84/tot_gp_visits_2011</f>
        <v>1.5096998068496613E-3</v>
      </c>
      <c r="H84" s="63">
        <f>'2011 GP visits'!H84/tot_gp_visits_2011</f>
        <v>1.436415010685096E-3</v>
      </c>
      <c r="I84" s="71"/>
      <c r="J84" s="63">
        <f>'2011 GP visits'!J84/tot_gp_visits_2011</f>
        <v>7.476132978103268E-4</v>
      </c>
      <c r="K84" s="63">
        <f>'2011 GP visits'!K84/tot_gp_visits_2011</f>
        <v>8.6774018129465993E-4</v>
      </c>
      <c r="L84" s="63">
        <f>'2011 GP visits'!L84/tot_gp_visits_2011</f>
        <v>1.0024745510949478E-3</v>
      </c>
      <c r="M84" s="63">
        <f>'2011 GP visits'!M84/tot_gp_visits_2011</f>
        <v>1.0811240500277273E-3</v>
      </c>
      <c r="N84" s="63">
        <f>'2011 GP visits'!N84/tot_gp_visits_2011</f>
        <v>1.0836302364054648E-3</v>
      </c>
    </row>
    <row r="85" spans="2:14" x14ac:dyDescent="0.25">
      <c r="B85">
        <v>81</v>
      </c>
      <c r="C85" s="67"/>
      <c r="D85" s="63">
        <f>'2011 GP visits'!D85/tot_gp_visits_2011</f>
        <v>1.1251010407489926E-3</v>
      </c>
      <c r="E85" s="63">
        <f>'2011 GP visits'!E85/tot_gp_visits_2011</f>
        <v>1.2763556952841365E-3</v>
      </c>
      <c r="F85" s="63">
        <f>'2011 GP visits'!F85/tot_gp_visits_2011</f>
        <v>1.3727747556445363E-3</v>
      </c>
      <c r="G85" s="63">
        <f>'2011 GP visits'!G85/tot_gp_visits_2011</f>
        <v>1.4259220333389952E-3</v>
      </c>
      <c r="H85" s="63">
        <f>'2011 GP visits'!H85/tot_gp_visits_2011</f>
        <v>1.3764867391388622E-3</v>
      </c>
      <c r="I85" s="71"/>
      <c r="J85" s="63">
        <f>'2011 GP visits'!J85/tot_gp_visits_2011</f>
        <v>6.7328746107705518E-4</v>
      </c>
      <c r="K85" s="63">
        <f>'2011 GP visits'!K85/tot_gp_visits_2011</f>
        <v>7.9231109043954829E-4</v>
      </c>
      <c r="L85" s="63">
        <f>'2011 GP visits'!L85/tot_gp_visits_2011</f>
        <v>9.1468272135859546E-4</v>
      </c>
      <c r="M85" s="63">
        <f>'2011 GP visits'!M85/tot_gp_visits_2011</f>
        <v>9.8905183645379828E-4</v>
      </c>
      <c r="N85" s="63">
        <f>'2011 GP visits'!N85/tot_gp_visits_2011</f>
        <v>9.9141717781323405E-4</v>
      </c>
    </row>
    <row r="86" spans="2:14" x14ac:dyDescent="0.25">
      <c r="B86">
        <v>82</v>
      </c>
      <c r="C86" s="67"/>
      <c r="D86" s="63">
        <f>'2011 GP visits'!D86/tot_gp_visits_2011</f>
        <v>1.0216049937484563E-3</v>
      </c>
      <c r="E86" s="63">
        <f>'2011 GP visits'!E86/tot_gp_visits_2011</f>
        <v>1.1460920349098192E-3</v>
      </c>
      <c r="F86" s="63">
        <f>'2011 GP visits'!F86/tot_gp_visits_2011</f>
        <v>1.2908378209147717E-3</v>
      </c>
      <c r="G86" s="63">
        <f>'2011 GP visits'!G86/tot_gp_visits_2011</f>
        <v>1.3415413349947842E-3</v>
      </c>
      <c r="H86" s="63">
        <f>'2011 GP visits'!H86/tot_gp_visits_2011</f>
        <v>1.298995704744405E-3</v>
      </c>
      <c r="I86" s="71"/>
      <c r="J86" s="63">
        <f>'2011 GP visits'!J86/tot_gp_visits_2011</f>
        <v>5.9001394190918684E-4</v>
      </c>
      <c r="K86" s="63">
        <f>'2011 GP visits'!K86/tot_gp_visits_2011</f>
        <v>6.8948979294699122E-4</v>
      </c>
      <c r="L86" s="63">
        <f>'2011 GP visits'!L86/tot_gp_visits_2011</f>
        <v>8.4173788767971517E-4</v>
      </c>
      <c r="M86" s="63">
        <f>'2011 GP visits'!M86/tot_gp_visits_2011</f>
        <v>8.7967759443500864E-4</v>
      </c>
      <c r="N86" s="63">
        <f>'2011 GP visits'!N86/tot_gp_visits_2011</f>
        <v>9.1205509983794232E-4</v>
      </c>
    </row>
    <row r="87" spans="2:14" x14ac:dyDescent="0.25">
      <c r="B87">
        <v>83</v>
      </c>
      <c r="C87" s="67"/>
      <c r="D87" s="63">
        <f>'2011 GP visits'!D87/tot_gp_visits_2011</f>
        <v>9.2135610083456901E-4</v>
      </c>
      <c r="E87" s="63">
        <f>'2011 GP visits'!E87/tot_gp_visits_2011</f>
        <v>1.0764560420020493E-3</v>
      </c>
      <c r="F87" s="63">
        <f>'2011 GP visits'!F87/tot_gp_visits_2011</f>
        <v>1.1920680048346445E-3</v>
      </c>
      <c r="G87" s="63">
        <f>'2011 GP visits'!G87/tot_gp_visits_2011</f>
        <v>1.213395796730049E-3</v>
      </c>
      <c r="H87" s="63">
        <f>'2011 GP visits'!H87/tot_gp_visits_2011</f>
        <v>1.190816744316468E-3</v>
      </c>
      <c r="I87" s="71"/>
      <c r="J87" s="63">
        <f>'2011 GP visits'!J87/tot_gp_visits_2011</f>
        <v>5.0802897973573405E-4</v>
      </c>
      <c r="K87" s="63">
        <f>'2011 GP visits'!K87/tot_gp_visits_2011</f>
        <v>6.2244124983925459E-4</v>
      </c>
      <c r="L87" s="63">
        <f>'2011 GP visits'!L87/tot_gp_visits_2011</f>
        <v>7.5196664543058427E-4</v>
      </c>
      <c r="M87" s="63">
        <f>'2011 GP visits'!M87/tot_gp_visits_2011</f>
        <v>7.9901996852754526E-4</v>
      </c>
      <c r="N87" s="63">
        <f>'2011 GP visits'!N87/tot_gp_visits_2011</f>
        <v>8.0695647018036128E-4</v>
      </c>
    </row>
    <row r="88" spans="2:14" x14ac:dyDescent="0.25">
      <c r="B88">
        <v>84</v>
      </c>
      <c r="C88" s="67"/>
      <c r="D88" s="63">
        <f>'2011 GP visits'!D88/tot_gp_visits_2011</f>
        <v>8.6083990750519877E-4</v>
      </c>
      <c r="E88" s="63">
        <f>'2011 GP visits'!E88/tot_gp_visits_2011</f>
        <v>1.0060580544546008E-3</v>
      </c>
      <c r="F88" s="63">
        <f>'2011 GP visits'!F88/tot_gp_visits_2011</f>
        <v>1.1416134188446763E-3</v>
      </c>
      <c r="G88" s="63">
        <f>'2011 GP visits'!G88/tot_gp_visits_2011</f>
        <v>1.180621576804675E-3</v>
      </c>
      <c r="H88" s="63">
        <f>'2011 GP visits'!H88/tot_gp_visits_2011</f>
        <v>1.1102525643642874E-3</v>
      </c>
      <c r="I88" s="71"/>
      <c r="J88" s="63">
        <f>'2011 GP visits'!J88/tot_gp_visits_2011</f>
        <v>4.6701792272200695E-4</v>
      </c>
      <c r="K88" s="63">
        <f>'2011 GP visits'!K88/tot_gp_visits_2011</f>
        <v>5.6177056882170042E-4</v>
      </c>
      <c r="L88" s="63">
        <f>'2011 GP visits'!L88/tot_gp_visits_2011</f>
        <v>6.835474645717288E-4</v>
      </c>
      <c r="M88" s="63">
        <f>'2011 GP visits'!M88/tot_gp_visits_2011</f>
        <v>7.3543643293886326E-4</v>
      </c>
      <c r="N88" s="63">
        <f>'2011 GP visits'!N88/tot_gp_visits_2011</f>
        <v>7.3458466575790718E-4</v>
      </c>
    </row>
    <row r="89" spans="2:14" x14ac:dyDescent="0.25">
      <c r="B89" s="15">
        <v>85</v>
      </c>
      <c r="C89" s="68"/>
      <c r="D89" s="64">
        <f>'2011 GP visits'!D89/tot_gp_visits_2011</f>
        <v>5.3057940814683234E-3</v>
      </c>
      <c r="E89" s="64">
        <f>'2011 GP visits'!E89/tot_gp_visits_2011</f>
        <v>6.4401778299509908E-3</v>
      </c>
      <c r="F89" s="64">
        <f>'2011 GP visits'!F89/tot_gp_visits_2011</f>
        <v>7.2806594636712456E-3</v>
      </c>
      <c r="G89" s="64">
        <f>'2011 GP visits'!G89/tot_gp_visits_2011</f>
        <v>7.4698820271324497E-3</v>
      </c>
      <c r="H89" s="64">
        <f>'2011 GP visits'!H89/tot_gp_visits_2011</f>
        <v>7.0053078342424517E-3</v>
      </c>
      <c r="I89" s="68"/>
      <c r="J89" s="64">
        <f>'2011 GP visits'!J89/tot_gp_visits_2011</f>
        <v>2.1775514896634576E-3</v>
      </c>
      <c r="K89" s="64">
        <f>'2011 GP visits'!K89/tot_gp_visits_2011</f>
        <v>2.7200092983917148E-3</v>
      </c>
      <c r="L89" s="64">
        <f>'2011 GP visits'!L89/tot_gp_visits_2011</f>
        <v>3.3317471608541667E-3</v>
      </c>
      <c r="M89" s="64">
        <f>'2011 GP visits'!M89/tot_gp_visits_2011</f>
        <v>3.5823213062106014E-3</v>
      </c>
      <c r="N89" s="64">
        <f>'2011 GP visits'!N89/tot_gp_visits_2011</f>
        <v>3.5810902860909429E-3</v>
      </c>
    </row>
    <row r="90" spans="2:14" x14ac:dyDescent="0.25">
      <c r="C90" s="67"/>
      <c r="I90" s="67"/>
    </row>
    <row r="91" spans="2:14" x14ac:dyDescent="0.25">
      <c r="I91" s="67"/>
    </row>
    <row r="92" spans="2:14" x14ac:dyDescent="0.25">
      <c r="I92" s="67"/>
    </row>
    <row r="93" spans="2:14" x14ac:dyDescent="0.25">
      <c r="I93" s="67"/>
    </row>
    <row r="94" spans="2:14" x14ac:dyDescent="0.25">
      <c r="I94" s="67"/>
    </row>
    <row r="95" spans="2:14" x14ac:dyDescent="0.25">
      <c r="I95" s="67"/>
    </row>
    <row r="96" spans="2:14" x14ac:dyDescent="0.25">
      <c r="I96" s="67"/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4.42578125" bestFit="1" customWidth="1"/>
    <col min="3" max="3" width="10" style="69" bestFit="1" customWidth="1"/>
    <col min="4" max="4" width="9" bestFit="1" customWidth="1"/>
    <col min="5" max="8" width="10" bestFit="1" customWidth="1"/>
    <col min="9" max="9" width="9.140625" style="69"/>
    <col min="10" max="14" width="9" bestFit="1" customWidth="1"/>
  </cols>
  <sheetData>
    <row r="2" spans="2:14" x14ac:dyDescent="0.25">
      <c r="B2" s="8" t="s">
        <v>13</v>
      </c>
      <c r="C2" s="65"/>
      <c r="D2" s="114" t="s">
        <v>14</v>
      </c>
      <c r="E2" s="114"/>
      <c r="F2" s="114"/>
      <c r="G2" s="114"/>
      <c r="H2" s="114"/>
      <c r="I2" s="65"/>
      <c r="J2" s="114" t="s">
        <v>15</v>
      </c>
      <c r="K2" s="114"/>
      <c r="L2" s="114"/>
      <c r="M2" s="114"/>
      <c r="N2" s="114"/>
    </row>
    <row r="3" spans="2:14" x14ac:dyDescent="0.25">
      <c r="B3" s="5"/>
      <c r="C3" s="66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72"/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</row>
    <row r="4" spans="2:14" x14ac:dyDescent="0.25">
      <c r="B4">
        <v>0</v>
      </c>
      <c r="C4" s="67"/>
      <c r="D4" s="10">
        <f>'2011 primary care weights'!D4*tot_gp_and_pharma_cost_2011</f>
        <v>32042491.643694028</v>
      </c>
      <c r="E4" s="10">
        <f>'2011 primary care weights'!E4*tot_gp_and_pharma_cost_2011</f>
        <v>26713136.061079267</v>
      </c>
      <c r="F4" s="10">
        <f>'2011 primary care weights'!F4*tot_gp_and_pharma_cost_2011</f>
        <v>23190845.564949282</v>
      </c>
      <c r="G4" s="10">
        <f>'2011 primary care weights'!G4*tot_gp_and_pharma_cost_2011</f>
        <v>22299522.9209399</v>
      </c>
      <c r="H4" s="10">
        <f>'2011 primary care weights'!H4*tot_gp_and_pharma_cost_2011</f>
        <v>20825841.170034572</v>
      </c>
      <c r="I4" s="10"/>
      <c r="J4" s="10">
        <f>'2011 primary care weights'!J4*tot_gp_and_pharma_cost_2011</f>
        <v>38004983.255565666</v>
      </c>
      <c r="K4" s="10">
        <f>'2011 primary care weights'!K4*tot_gp_and_pharma_cost_2011</f>
        <v>31365331.065568924</v>
      </c>
      <c r="L4" s="10">
        <f>'2011 primary care weights'!L4*tot_gp_and_pharma_cost_2011</f>
        <v>26710653.859094586</v>
      </c>
      <c r="M4" s="10">
        <f>'2011 primary care weights'!M4*tot_gp_and_pharma_cost_2011</f>
        <v>25233719.223969761</v>
      </c>
      <c r="N4" s="10">
        <f>'2011 primary care weights'!N4*tot_gp_and_pharma_cost_2011</f>
        <v>23360943.037719887</v>
      </c>
    </row>
    <row r="5" spans="2:14" x14ac:dyDescent="0.25">
      <c r="B5">
        <v>1</v>
      </c>
      <c r="C5" s="67"/>
      <c r="D5" s="11">
        <f>'2011 primary care weights'!D5*tot_gp_and_pharma_cost_2011</f>
        <v>33973901.620804638</v>
      </c>
      <c r="E5" s="11">
        <f>'2011 primary care weights'!E5*tot_gp_and_pharma_cost_2011</f>
        <v>26865695.218299855</v>
      </c>
      <c r="F5" s="11">
        <f>'2011 primary care weights'!F5*tot_gp_and_pharma_cost_2011</f>
        <v>22370638.658529978</v>
      </c>
      <c r="G5" s="11">
        <f>'2011 primary care weights'!G5*tot_gp_and_pharma_cost_2011</f>
        <v>20499702.698141385</v>
      </c>
      <c r="H5" s="11">
        <f>'2011 primary care weights'!H5*tot_gp_and_pharma_cost_2011</f>
        <v>18920757.645418309</v>
      </c>
      <c r="I5" s="11"/>
      <c r="J5" s="11">
        <f>'2011 primary care weights'!J5*tot_gp_and_pharma_cost_2011</f>
        <v>39371288.054205015</v>
      </c>
      <c r="K5" s="11">
        <f>'2011 primary care weights'!K5*tot_gp_and_pharma_cost_2011</f>
        <v>31593962.805410482</v>
      </c>
      <c r="L5" s="11">
        <f>'2011 primary care weights'!L5*tot_gp_and_pharma_cost_2011</f>
        <v>26390006.089288116</v>
      </c>
      <c r="M5" s="11">
        <f>'2011 primary care weights'!M5*tot_gp_and_pharma_cost_2011</f>
        <v>22835945.793612614</v>
      </c>
      <c r="N5" s="11">
        <f>'2011 primary care weights'!N5*tot_gp_and_pharma_cost_2011</f>
        <v>21522546.392310634</v>
      </c>
    </row>
    <row r="6" spans="2:14" x14ac:dyDescent="0.25">
      <c r="B6">
        <v>2</v>
      </c>
      <c r="C6" s="67"/>
      <c r="D6" s="11">
        <f>'2011 primary care weights'!D6*tot_gp_and_pharma_cost_2011</f>
        <v>34189448.614393264</v>
      </c>
      <c r="E6" s="11">
        <f>'2011 primary care weights'!E6*tot_gp_and_pharma_cost_2011</f>
        <v>26205170.367455684</v>
      </c>
      <c r="F6" s="11">
        <f>'2011 primary care weights'!F6*tot_gp_and_pharma_cost_2011</f>
        <v>22111202.066708468</v>
      </c>
      <c r="G6" s="11">
        <f>'2011 primary care weights'!G6*tot_gp_and_pharma_cost_2011</f>
        <v>19668269.310147736</v>
      </c>
      <c r="H6" s="11">
        <f>'2011 primary care weights'!H6*tot_gp_and_pharma_cost_2011</f>
        <v>18524686.530640896</v>
      </c>
      <c r="I6" s="11"/>
      <c r="J6" s="11">
        <f>'2011 primary care weights'!J6*tot_gp_and_pharma_cost_2011</f>
        <v>39694754.380891226</v>
      </c>
      <c r="K6" s="11">
        <f>'2011 primary care weights'!K6*tot_gp_and_pharma_cost_2011</f>
        <v>30995843.98834851</v>
      </c>
      <c r="L6" s="11">
        <f>'2011 primary care weights'!L6*tot_gp_and_pharma_cost_2011</f>
        <v>25065771.637894288</v>
      </c>
      <c r="M6" s="11">
        <f>'2011 primary care weights'!M6*tot_gp_and_pharma_cost_2011</f>
        <v>22294337.810141332</v>
      </c>
      <c r="N6" s="11">
        <f>'2011 primary care weights'!N6*tot_gp_and_pharma_cost_2011</f>
        <v>21359854.970936462</v>
      </c>
    </row>
    <row r="7" spans="2:14" x14ac:dyDescent="0.25">
      <c r="B7">
        <v>3</v>
      </c>
      <c r="C7" s="67"/>
      <c r="D7" s="11">
        <f>'2011 primary care weights'!D7*tot_gp_and_pharma_cost_2011</f>
        <v>33371101.387646671</v>
      </c>
      <c r="E7" s="11">
        <f>'2011 primary care weights'!E7*tot_gp_and_pharma_cost_2011</f>
        <v>26205066.747940876</v>
      </c>
      <c r="F7" s="11">
        <f>'2011 primary care weights'!F7*tot_gp_and_pharma_cost_2011</f>
        <v>22325186.690516818</v>
      </c>
      <c r="G7" s="11">
        <f>'2011 primary care weights'!G7*tot_gp_and_pharma_cost_2011</f>
        <v>19864098.833878521</v>
      </c>
      <c r="H7" s="11">
        <f>'2011 primary care weights'!H7*tot_gp_and_pharma_cost_2011</f>
        <v>19551611.741698354</v>
      </c>
      <c r="I7" s="11"/>
      <c r="J7" s="11">
        <f>'2011 primary care weights'!J7*tot_gp_and_pharma_cost_2011</f>
        <v>38803015.574616447</v>
      </c>
      <c r="K7" s="11">
        <f>'2011 primary care weights'!K7*tot_gp_and_pharma_cost_2011</f>
        <v>30388829.184943456</v>
      </c>
      <c r="L7" s="11">
        <f>'2011 primary care weights'!L7*tot_gp_and_pharma_cost_2011</f>
        <v>25597805.420118243</v>
      </c>
      <c r="M7" s="11">
        <f>'2011 primary care weights'!M7*tot_gp_and_pharma_cost_2011</f>
        <v>22936949.900520924</v>
      </c>
      <c r="N7" s="11">
        <f>'2011 primary care weights'!N7*tot_gp_and_pharma_cost_2011</f>
        <v>22287119.841691926</v>
      </c>
    </row>
    <row r="8" spans="2:14" x14ac:dyDescent="0.25">
      <c r="B8">
        <v>4</v>
      </c>
      <c r="C8" s="67"/>
      <c r="D8" s="11">
        <f>'2011 primary care weights'!D8*tot_gp_and_pharma_cost_2011</f>
        <v>31291519.683475226</v>
      </c>
      <c r="E8" s="11">
        <f>'2011 primary care weights'!E8*tot_gp_and_pharma_cost_2011</f>
        <v>24735887.851629362</v>
      </c>
      <c r="F8" s="11">
        <f>'2011 primary care weights'!F8*tot_gp_and_pharma_cost_2011</f>
        <v>21525541.430098746</v>
      </c>
      <c r="G8" s="11">
        <f>'2011 primary care weights'!G8*tot_gp_and_pharma_cost_2011</f>
        <v>19678910.610977348</v>
      </c>
      <c r="H8" s="11">
        <f>'2011 primary care weights'!H8*tot_gp_and_pharma_cost_2011</f>
        <v>19135919.817066528</v>
      </c>
      <c r="I8" s="11"/>
      <c r="J8" s="11">
        <f>'2011 primary care weights'!J8*tot_gp_and_pharma_cost_2011</f>
        <v>36476515.024489082</v>
      </c>
      <c r="K8" s="11">
        <f>'2011 primary care weights'!K8*tot_gp_and_pharma_cost_2011</f>
        <v>28946623.698104344</v>
      </c>
      <c r="L8" s="11">
        <f>'2011 primary care weights'!L8*tot_gp_and_pharma_cost_2011</f>
        <v>24383844.680488743</v>
      </c>
      <c r="M8" s="11">
        <f>'2011 primary care weights'!M8*tot_gp_and_pharma_cost_2011</f>
        <v>22357818.101288583</v>
      </c>
      <c r="N8" s="11">
        <f>'2011 primary care weights'!N8*tot_gp_and_pharma_cost_2011</f>
        <v>22320046.086523645</v>
      </c>
    </row>
    <row r="9" spans="2:14" x14ac:dyDescent="0.25">
      <c r="B9">
        <v>5</v>
      </c>
      <c r="C9" s="67"/>
      <c r="D9" s="11">
        <f>'2011 primary care weights'!D9*tot_gp_and_pharma_cost_2011</f>
        <v>14785697.24409931</v>
      </c>
      <c r="E9" s="11">
        <f>'2011 primary care weights'!E9*tot_gp_and_pharma_cost_2011</f>
        <v>11623938.381503306</v>
      </c>
      <c r="F9" s="11">
        <f>'2011 primary care weights'!F9*tot_gp_and_pharma_cost_2011</f>
        <v>9921223.8842059374</v>
      </c>
      <c r="G9" s="11">
        <f>'2011 primary care weights'!G9*tot_gp_and_pharma_cost_2011</f>
        <v>9464640.0293776859</v>
      </c>
      <c r="H9" s="11">
        <f>'2011 primary care weights'!H9*tot_gp_and_pharma_cost_2011</f>
        <v>9069370.5644416232</v>
      </c>
      <c r="I9" s="11"/>
      <c r="J9" s="11">
        <f>'2011 primary care weights'!J9*tot_gp_and_pharma_cost_2011</f>
        <v>14974238.739499386</v>
      </c>
      <c r="K9" s="11">
        <f>'2011 primary care weights'!K9*tot_gp_and_pharma_cost_2011</f>
        <v>11575242.636333909</v>
      </c>
      <c r="L9" s="11">
        <f>'2011 primary care weights'!L9*tot_gp_and_pharma_cost_2011</f>
        <v>9904337.7762046661</v>
      </c>
      <c r="M9" s="11">
        <f>'2011 primary care weights'!M9*tot_gp_and_pharma_cost_2011</f>
        <v>9281381.1951933224</v>
      </c>
      <c r="N9" s="11">
        <f>'2011 primary care weights'!N9*tot_gp_and_pharma_cost_2011</f>
        <v>8920450.7456984147</v>
      </c>
    </row>
    <row r="10" spans="2:14" x14ac:dyDescent="0.25">
      <c r="B10">
        <v>6</v>
      </c>
      <c r="C10" s="67"/>
      <c r="D10" s="11">
        <f>'2011 primary care weights'!D10*tot_gp_and_pharma_cost_2011</f>
        <v>14504649.482606739</v>
      </c>
      <c r="E10" s="11">
        <f>'2011 primary care weights'!E10*tot_gp_and_pharma_cost_2011</f>
        <v>11266948.805845995</v>
      </c>
      <c r="F10" s="11">
        <f>'2011 primary care weights'!F10*tot_gp_and_pharma_cost_2011</f>
        <v>9685732.1090962943</v>
      </c>
      <c r="G10" s="11">
        <f>'2011 primary care weights'!G10*tot_gp_and_pharma_cost_2011</f>
        <v>9210984.726172464</v>
      </c>
      <c r="H10" s="11">
        <f>'2011 primary care weights'!H10*tot_gp_and_pharma_cost_2011</f>
        <v>9128271.2143531777</v>
      </c>
      <c r="I10" s="11"/>
      <c r="J10" s="11">
        <f>'2011 primary care weights'!J10*tot_gp_and_pharma_cost_2011</f>
        <v>14404559.654030621</v>
      </c>
      <c r="K10" s="11">
        <f>'2011 primary care weights'!K10*tot_gp_and_pharma_cost_2011</f>
        <v>11188507.29097599</v>
      </c>
      <c r="L10" s="11">
        <f>'2011 primary care weights'!L10*tot_gp_and_pharma_cost_2011</f>
        <v>9655213.3524517398</v>
      </c>
      <c r="M10" s="11">
        <f>'2011 primary care weights'!M10*tot_gp_and_pharma_cost_2011</f>
        <v>9123908.8008011952</v>
      </c>
      <c r="N10" s="11">
        <f>'2011 primary care weights'!N10*tot_gp_and_pharma_cost_2011</f>
        <v>8978132.8160591666</v>
      </c>
    </row>
    <row r="11" spans="2:14" x14ac:dyDescent="0.25">
      <c r="B11">
        <v>7</v>
      </c>
      <c r="C11" s="67"/>
      <c r="D11" s="11">
        <f>'2011 primary care weights'!D11*tot_gp_and_pharma_cost_2011</f>
        <v>13957301.953648927</v>
      </c>
      <c r="E11" s="11">
        <f>'2011 primary care weights'!E11*tot_gp_and_pharma_cost_2011</f>
        <v>11166263.205365377</v>
      </c>
      <c r="F11" s="11">
        <f>'2011 primary care weights'!F11*tot_gp_and_pharma_cost_2011</f>
        <v>9530290.5139669478</v>
      </c>
      <c r="G11" s="11">
        <f>'2011 primary care weights'!G11*tot_gp_and_pharma_cost_2011</f>
        <v>9154091.7536024153</v>
      </c>
      <c r="H11" s="11">
        <f>'2011 primary care weights'!H11*tot_gp_and_pharma_cost_2011</f>
        <v>9175408.1217177138</v>
      </c>
      <c r="I11" s="11"/>
      <c r="J11" s="11">
        <f>'2011 primary care weights'!J11*tot_gp_and_pharma_cost_2011</f>
        <v>14049315.443185097</v>
      </c>
      <c r="K11" s="11">
        <f>'2011 primary care weights'!K11*tot_gp_and_pharma_cost_2011</f>
        <v>11209813.460854962</v>
      </c>
      <c r="L11" s="11">
        <f>'2011 primary care weights'!L11*tot_gp_and_pharma_cost_2011</f>
        <v>9582442.5730227064</v>
      </c>
      <c r="M11" s="11">
        <f>'2011 primary care weights'!M11*tot_gp_and_pharma_cost_2011</f>
        <v>8886869.7814328056</v>
      </c>
      <c r="N11" s="11">
        <f>'2011 primary care weights'!N11*tot_gp_and_pharma_cost_2011</f>
        <v>8983574.5155248977</v>
      </c>
    </row>
    <row r="12" spans="2:14" x14ac:dyDescent="0.25">
      <c r="B12">
        <v>8</v>
      </c>
      <c r="C12" s="67"/>
      <c r="D12" s="11">
        <f>'2011 primary care weights'!D12*tot_gp_and_pharma_cost_2011</f>
        <v>13294075.84142947</v>
      </c>
      <c r="E12" s="11">
        <f>'2011 primary care weights'!E12*tot_gp_and_pharma_cost_2011</f>
        <v>10513703.063744996</v>
      </c>
      <c r="F12" s="11">
        <f>'2011 primary care weights'!F12*tot_gp_and_pharma_cost_2011</f>
        <v>9283704.8805085141</v>
      </c>
      <c r="G12" s="11">
        <f>'2011 primary care weights'!G12*tot_gp_and_pharma_cost_2011</f>
        <v>8757041.0855506845</v>
      </c>
      <c r="H12" s="11">
        <f>'2011 primary care weights'!H12*tot_gp_and_pharma_cost_2011</f>
        <v>9182750.2557537612</v>
      </c>
      <c r="I12" s="11"/>
      <c r="J12" s="11">
        <f>'2011 primary care weights'!J12*tot_gp_and_pharma_cost_2011</f>
        <v>13453067.296419142</v>
      </c>
      <c r="K12" s="11">
        <f>'2011 primary care weights'!K12*tot_gp_and_pharma_cost_2011</f>
        <v>10772933.42462662</v>
      </c>
      <c r="L12" s="11">
        <f>'2011 primary care weights'!L12*tot_gp_and_pharma_cost_2011</f>
        <v>9293207.4192103837</v>
      </c>
      <c r="M12" s="11">
        <f>'2011 primary care weights'!M12*tot_gp_and_pharma_cost_2011</f>
        <v>8529311.504243657</v>
      </c>
      <c r="N12" s="11">
        <f>'2011 primary care weights'!N12*tot_gp_and_pharma_cost_2011</f>
        <v>8946844.6751571465</v>
      </c>
    </row>
    <row r="13" spans="2:14" x14ac:dyDescent="0.25">
      <c r="B13">
        <v>9</v>
      </c>
      <c r="C13" s="67"/>
      <c r="D13" s="11">
        <f>'2011 primary care weights'!D13*tot_gp_and_pharma_cost_2011</f>
        <v>12888737.395239033</v>
      </c>
      <c r="E13" s="11">
        <f>'2011 primary care weights'!E13*tot_gp_and_pharma_cost_2011</f>
        <v>10466740.431216951</v>
      </c>
      <c r="F13" s="11">
        <f>'2011 primary care weights'!F13*tot_gp_and_pharma_cost_2011</f>
        <v>8895582.5359539259</v>
      </c>
      <c r="G13" s="11">
        <f>'2011 primary care weights'!G13*tot_gp_and_pharma_cost_2011</f>
        <v>8530781.1893999781</v>
      </c>
      <c r="H13" s="11">
        <f>'2011 primary care weights'!H13*tot_gp_and_pharma_cost_2011</f>
        <v>8984871.4882916063</v>
      </c>
      <c r="I13" s="11"/>
      <c r="J13" s="11">
        <f>'2011 primary care weights'!J13*tot_gp_and_pharma_cost_2011</f>
        <v>13099989.805899164</v>
      </c>
      <c r="K13" s="11">
        <f>'2011 primary care weights'!K13*tot_gp_and_pharma_cost_2011</f>
        <v>10053271.810466442</v>
      </c>
      <c r="L13" s="11">
        <f>'2011 primary care weights'!L13*tot_gp_and_pharma_cost_2011</f>
        <v>8935901.0661473647</v>
      </c>
      <c r="M13" s="11">
        <f>'2011 primary care weights'!M13*tot_gp_and_pharma_cost_2011</f>
        <v>8332118.0503103696</v>
      </c>
      <c r="N13" s="11">
        <f>'2011 primary care weights'!N13*tot_gp_and_pharma_cost_2011</f>
        <v>8800170.2939142473</v>
      </c>
    </row>
    <row r="14" spans="2:14" x14ac:dyDescent="0.25">
      <c r="B14">
        <v>10</v>
      </c>
      <c r="C14" s="67"/>
      <c r="D14" s="11">
        <f>'2011 primary care weights'!D14*tot_gp_and_pharma_cost_2011</f>
        <v>12543792.190303391</v>
      </c>
      <c r="E14" s="11">
        <f>'2011 primary care weights'!E14*tot_gp_and_pharma_cost_2011</f>
        <v>10045836.602659775</v>
      </c>
      <c r="F14" s="11">
        <f>'2011 primary care weights'!F14*tot_gp_and_pharma_cost_2011</f>
        <v>9371879.8794044126</v>
      </c>
      <c r="G14" s="11">
        <f>'2011 primary care weights'!G14*tot_gp_and_pharma_cost_2011</f>
        <v>8839065.9254171886</v>
      </c>
      <c r="H14" s="11">
        <f>'2011 primary care weights'!H14*tot_gp_and_pharma_cost_2011</f>
        <v>8984822.9775267858</v>
      </c>
      <c r="I14" s="11"/>
      <c r="J14" s="11">
        <f>'2011 primary care weights'!J14*tot_gp_and_pharma_cost_2011</f>
        <v>12732101.276298394</v>
      </c>
      <c r="K14" s="11">
        <f>'2011 primary care weights'!K14*tot_gp_and_pharma_cost_2011</f>
        <v>10248207.019016724</v>
      </c>
      <c r="L14" s="11">
        <f>'2011 primary care weights'!L14*tot_gp_and_pharma_cost_2011</f>
        <v>8843376.1029082481</v>
      </c>
      <c r="M14" s="11">
        <f>'2011 primary care weights'!M14*tot_gp_and_pharma_cost_2011</f>
        <v>8464835.5168590471</v>
      </c>
      <c r="N14" s="11">
        <f>'2011 primary care weights'!N14*tot_gp_and_pharma_cost_2011</f>
        <v>8672587.4973201677</v>
      </c>
    </row>
    <row r="15" spans="2:14" x14ac:dyDescent="0.25">
      <c r="B15">
        <v>11</v>
      </c>
      <c r="C15" s="67"/>
      <c r="D15" s="11">
        <f>'2011 primary care weights'!D15*tot_gp_and_pharma_cost_2011</f>
        <v>12355632.405109813</v>
      </c>
      <c r="E15" s="11">
        <f>'2011 primary care weights'!E15*tot_gp_and_pharma_cost_2011</f>
        <v>10374785.021070847</v>
      </c>
      <c r="F15" s="11">
        <f>'2011 primary care weights'!F15*tot_gp_and_pharma_cost_2011</f>
        <v>9415094.1633017715</v>
      </c>
      <c r="G15" s="11">
        <f>'2011 primary care weights'!G15*tot_gp_and_pharma_cost_2011</f>
        <v>9092012.0150054544</v>
      </c>
      <c r="H15" s="11">
        <f>'2011 primary care weights'!H15*tot_gp_and_pharma_cost_2011</f>
        <v>9545773.2736438457</v>
      </c>
      <c r="I15" s="11"/>
      <c r="J15" s="11">
        <f>'2011 primary care weights'!J15*tot_gp_and_pharma_cost_2011</f>
        <v>12518079.751647562</v>
      </c>
      <c r="K15" s="11">
        <f>'2011 primary care weights'!K15*tot_gp_and_pharma_cost_2011</f>
        <v>10378214.608838517</v>
      </c>
      <c r="L15" s="11">
        <f>'2011 primary care weights'!L15*tot_gp_and_pharma_cost_2011</f>
        <v>9363004.4480009172</v>
      </c>
      <c r="M15" s="11">
        <f>'2011 primary care weights'!M15*tot_gp_and_pharma_cost_2011</f>
        <v>8804179.1912914757</v>
      </c>
      <c r="N15" s="11">
        <f>'2011 primary care weights'!N15*tot_gp_and_pharma_cost_2011</f>
        <v>9360815.5515782423</v>
      </c>
    </row>
    <row r="16" spans="2:14" x14ac:dyDescent="0.25">
      <c r="B16">
        <v>12</v>
      </c>
      <c r="C16" s="67"/>
      <c r="D16" s="11">
        <f>'2011 primary care weights'!D16*tot_gp_and_pharma_cost_2011</f>
        <v>11989520.583572457</v>
      </c>
      <c r="E16" s="11">
        <f>'2011 primary care weights'!E16*tot_gp_and_pharma_cost_2011</f>
        <v>10554295.493230943</v>
      </c>
      <c r="F16" s="11">
        <f>'2011 primary care weights'!F16*tot_gp_and_pharma_cost_2011</f>
        <v>9771031.5833267011</v>
      </c>
      <c r="G16" s="11">
        <f>'2011 primary care weights'!G16*tot_gp_and_pharma_cost_2011</f>
        <v>9704182.2009885907</v>
      </c>
      <c r="H16" s="11">
        <f>'2011 primary care weights'!H16*tot_gp_and_pharma_cost_2011</f>
        <v>10049690.478162624</v>
      </c>
      <c r="I16" s="11"/>
      <c r="J16" s="11">
        <f>'2011 primary care weights'!J16*tot_gp_and_pharma_cost_2011</f>
        <v>12527451.754259434</v>
      </c>
      <c r="K16" s="11">
        <f>'2011 primary care weights'!K16*tot_gp_and_pharma_cost_2011</f>
        <v>10673265.008700462</v>
      </c>
      <c r="L16" s="11">
        <f>'2011 primary care weights'!L16*tot_gp_and_pharma_cost_2011</f>
        <v>9634592.2565422058</v>
      </c>
      <c r="M16" s="11">
        <f>'2011 primary care weights'!M16*tot_gp_and_pharma_cost_2011</f>
        <v>9354208.0440223925</v>
      </c>
      <c r="N16" s="11">
        <f>'2011 primary care weights'!N16*tot_gp_and_pharma_cost_2011</f>
        <v>9562804.0528977774</v>
      </c>
    </row>
    <row r="17" spans="2:14" x14ac:dyDescent="0.25">
      <c r="B17">
        <v>13</v>
      </c>
      <c r="C17" s="67"/>
      <c r="D17" s="11">
        <f>'2011 primary care weights'!D17*tot_gp_and_pharma_cost_2011</f>
        <v>11927461.073898977</v>
      </c>
      <c r="E17" s="11">
        <f>'2011 primary care weights'!E17*tot_gp_and_pharma_cost_2011</f>
        <v>10459754.010042025</v>
      </c>
      <c r="F17" s="11">
        <f>'2011 primary care weights'!F17*tot_gp_and_pharma_cost_2011</f>
        <v>10256284.179263713</v>
      </c>
      <c r="G17" s="11">
        <f>'2011 primary care weights'!G17*tot_gp_and_pharma_cost_2011</f>
        <v>9984707.2921579331</v>
      </c>
      <c r="H17" s="11">
        <f>'2011 primary care weights'!H17*tot_gp_and_pharma_cost_2011</f>
        <v>10471247.075797288</v>
      </c>
      <c r="I17" s="11"/>
      <c r="J17" s="11">
        <f>'2011 primary care weights'!J17*tot_gp_and_pharma_cost_2011</f>
        <v>12452989.64189841</v>
      </c>
      <c r="K17" s="11">
        <f>'2011 primary care weights'!K17*tot_gp_and_pharma_cost_2011</f>
        <v>10792652.660762383</v>
      </c>
      <c r="L17" s="11">
        <f>'2011 primary care weights'!L17*tot_gp_and_pharma_cost_2011</f>
        <v>9711834.1225354001</v>
      </c>
      <c r="M17" s="11">
        <f>'2011 primary care weights'!M17*tot_gp_and_pharma_cost_2011</f>
        <v>9678919.5460077003</v>
      </c>
      <c r="N17" s="11">
        <f>'2011 primary care weights'!N17*tot_gp_and_pharma_cost_2011</f>
        <v>9943900.3783908077</v>
      </c>
    </row>
    <row r="18" spans="2:14" x14ac:dyDescent="0.25">
      <c r="B18">
        <v>14</v>
      </c>
      <c r="C18" s="67"/>
      <c r="D18" s="11">
        <f>'2011 primary care weights'!D18*tot_gp_and_pharma_cost_2011</f>
        <v>11706868.976128465</v>
      </c>
      <c r="E18" s="11">
        <f>'2011 primary care weights'!E18*tot_gp_and_pharma_cost_2011</f>
        <v>10994785.77177139</v>
      </c>
      <c r="F18" s="11">
        <f>'2011 primary care weights'!F18*tot_gp_and_pharma_cost_2011</f>
        <v>10665237.629283866</v>
      </c>
      <c r="G18" s="11">
        <f>'2011 primary care weights'!G18*tot_gp_and_pharma_cost_2011</f>
        <v>10199410.179752633</v>
      </c>
      <c r="H18" s="11">
        <f>'2011 primary care weights'!H18*tot_gp_and_pharma_cost_2011</f>
        <v>10782838.094243266</v>
      </c>
      <c r="I18" s="11"/>
      <c r="J18" s="11">
        <f>'2011 primary care weights'!J18*tot_gp_and_pharma_cost_2011</f>
        <v>12445070.830768123</v>
      </c>
      <c r="K18" s="11">
        <f>'2011 primary care weights'!K18*tot_gp_and_pharma_cost_2011</f>
        <v>10795141.373618342</v>
      </c>
      <c r="L18" s="11">
        <f>'2011 primary care weights'!L18*tot_gp_and_pharma_cost_2011</f>
        <v>10302447.953631919</v>
      </c>
      <c r="M18" s="11">
        <f>'2011 primary care weights'!M18*tot_gp_and_pharma_cost_2011</f>
        <v>10116957.119138651</v>
      </c>
      <c r="N18" s="11">
        <f>'2011 primary care weights'!N18*tot_gp_and_pharma_cost_2011</f>
        <v>10387132.403381474</v>
      </c>
    </row>
    <row r="19" spans="2:14" x14ac:dyDescent="0.25">
      <c r="B19">
        <v>15</v>
      </c>
      <c r="C19" s="67"/>
      <c r="D19" s="11">
        <f>'2011 primary care weights'!D19*tot_gp_and_pharma_cost_2011</f>
        <v>12203051.610907946</v>
      </c>
      <c r="E19" s="11">
        <f>'2011 primary care weights'!E19*tot_gp_and_pharma_cost_2011</f>
        <v>10964178.616128627</v>
      </c>
      <c r="F19" s="11">
        <f>'2011 primary care weights'!F19*tot_gp_and_pharma_cost_2011</f>
        <v>10759678.091668753</v>
      </c>
      <c r="G19" s="11">
        <f>'2011 primary care weights'!G19*tot_gp_and_pharma_cost_2011</f>
        <v>10069022.506158741</v>
      </c>
      <c r="H19" s="11">
        <f>'2011 primary care weights'!H19*tot_gp_and_pharma_cost_2011</f>
        <v>10298788.849975601</v>
      </c>
      <c r="I19" s="11"/>
      <c r="J19" s="11">
        <f>'2011 primary care weights'!J19*tot_gp_and_pharma_cost_2011</f>
        <v>12294875.672993181</v>
      </c>
      <c r="K19" s="11">
        <f>'2011 primary care weights'!K19*tot_gp_and_pharma_cost_2011</f>
        <v>10721621.881114751</v>
      </c>
      <c r="L19" s="11">
        <f>'2011 primary care weights'!L19*tot_gp_and_pharma_cost_2011</f>
        <v>10264432.665453954</v>
      </c>
      <c r="M19" s="11">
        <f>'2011 primary care weights'!M19*tot_gp_and_pharma_cost_2011</f>
        <v>10119449.527624644</v>
      </c>
      <c r="N19" s="11">
        <f>'2011 primary care weights'!N19*tot_gp_and_pharma_cost_2011</f>
        <v>10556436.174899396</v>
      </c>
    </row>
    <row r="20" spans="2:14" x14ac:dyDescent="0.25">
      <c r="B20">
        <v>16</v>
      </c>
      <c r="C20" s="67"/>
      <c r="D20" s="11">
        <f>'2011 primary care weights'!D20*tot_gp_and_pharma_cost_2011</f>
        <v>24269875.49444985</v>
      </c>
      <c r="E20" s="11">
        <f>'2011 primary care weights'!E20*tot_gp_and_pharma_cost_2011</f>
        <v>21232183.709093161</v>
      </c>
      <c r="F20" s="11">
        <f>'2011 primary care weights'!F20*tot_gp_and_pharma_cost_2011</f>
        <v>19698594.753187638</v>
      </c>
      <c r="G20" s="11">
        <f>'2011 primary care weights'!G20*tot_gp_and_pharma_cost_2011</f>
        <v>19805675.94925876</v>
      </c>
      <c r="H20" s="11">
        <f>'2011 primary care weights'!H20*tot_gp_and_pharma_cost_2011</f>
        <v>19428563.910921331</v>
      </c>
      <c r="I20" s="11"/>
      <c r="J20" s="11">
        <f>'2011 primary care weights'!J20*tot_gp_and_pharma_cost_2011</f>
        <v>12166885.262731889</v>
      </c>
      <c r="K20" s="11">
        <f>'2011 primary care weights'!K20*tot_gp_and_pharma_cost_2011</f>
        <v>10919286.622536644</v>
      </c>
      <c r="L20" s="11">
        <f>'2011 primary care weights'!L20*tot_gp_and_pharma_cost_2011</f>
        <v>10477842.530600697</v>
      </c>
      <c r="M20" s="11">
        <f>'2011 primary care weights'!M20*tot_gp_and_pharma_cost_2011</f>
        <v>10458343.159668559</v>
      </c>
      <c r="N20" s="11">
        <f>'2011 primary care weights'!N20*tot_gp_and_pharma_cost_2011</f>
        <v>10795610.056902237</v>
      </c>
    </row>
    <row r="21" spans="2:14" x14ac:dyDescent="0.25">
      <c r="B21">
        <v>17</v>
      </c>
      <c r="C21" s="67"/>
      <c r="D21" s="11">
        <f>'2011 primary care weights'!D21*tot_gp_and_pharma_cost_2011</f>
        <v>26486453.940325942</v>
      </c>
      <c r="E21" s="11">
        <f>'2011 primary care weights'!E21*tot_gp_and_pharma_cost_2011</f>
        <v>22383248.65857479</v>
      </c>
      <c r="F21" s="11">
        <f>'2011 primary care weights'!F21*tot_gp_and_pharma_cost_2011</f>
        <v>20310881.756894372</v>
      </c>
      <c r="G21" s="11">
        <f>'2011 primary care weights'!G21*tot_gp_and_pharma_cost_2011</f>
        <v>19266736.070707943</v>
      </c>
      <c r="H21" s="11">
        <f>'2011 primary care weights'!H21*tot_gp_and_pharma_cost_2011</f>
        <v>19260178.935716938</v>
      </c>
      <c r="I21" s="11"/>
      <c r="J21" s="11">
        <f>'2011 primary care weights'!J21*tot_gp_and_pharma_cost_2011</f>
        <v>12125677.29140497</v>
      </c>
      <c r="K21" s="11">
        <f>'2011 primary care weights'!K21*tot_gp_and_pharma_cost_2011</f>
        <v>11212927.422473688</v>
      </c>
      <c r="L21" s="11">
        <f>'2011 primary care weights'!L21*tot_gp_and_pharma_cost_2011</f>
        <v>11074794.909459166</v>
      </c>
      <c r="M21" s="11">
        <f>'2011 primary care weights'!M21*tot_gp_and_pharma_cost_2011</f>
        <v>10818174.477346858</v>
      </c>
      <c r="N21" s="11">
        <f>'2011 primary care weights'!N21*tot_gp_and_pharma_cost_2011</f>
        <v>11267105.144644056</v>
      </c>
    </row>
    <row r="22" spans="2:14" x14ac:dyDescent="0.25">
      <c r="B22">
        <v>18</v>
      </c>
      <c r="C22" s="67"/>
      <c r="D22" s="11">
        <f>'2011 primary care weights'!D22*tot_gp_and_pharma_cost_2011</f>
        <v>30117804.606321972</v>
      </c>
      <c r="E22" s="11">
        <f>'2011 primary care weights'!E22*tot_gp_and_pharma_cost_2011</f>
        <v>23774899.021167554</v>
      </c>
      <c r="F22" s="11">
        <f>'2011 primary care weights'!F22*tot_gp_and_pharma_cost_2011</f>
        <v>20453678.608390801</v>
      </c>
      <c r="G22" s="11">
        <f>'2011 primary care weights'!G22*tot_gp_and_pharma_cost_2011</f>
        <v>18486501.115500052</v>
      </c>
      <c r="H22" s="11">
        <f>'2011 primary care weights'!H22*tot_gp_and_pharma_cost_2011</f>
        <v>17661208.215379477</v>
      </c>
      <c r="I22" s="11"/>
      <c r="J22" s="11">
        <f>'2011 primary care weights'!J22*tot_gp_and_pharma_cost_2011</f>
        <v>12787669.935442686</v>
      </c>
      <c r="K22" s="11">
        <f>'2011 primary care weights'!K22*tot_gp_and_pharma_cost_2011</f>
        <v>11554215.360248048</v>
      </c>
      <c r="L22" s="11">
        <f>'2011 primary care weights'!L22*tot_gp_and_pharma_cost_2011</f>
        <v>11255667.902695451</v>
      </c>
      <c r="M22" s="11">
        <f>'2011 primary care weights'!M22*tot_gp_and_pharma_cost_2011</f>
        <v>10913342.511079961</v>
      </c>
      <c r="N22" s="11">
        <f>'2011 primary care weights'!N22*tot_gp_and_pharma_cost_2011</f>
        <v>11473654.935194172</v>
      </c>
    </row>
    <row r="23" spans="2:14" x14ac:dyDescent="0.25">
      <c r="B23">
        <v>19</v>
      </c>
      <c r="C23" s="67"/>
      <c r="D23" s="11">
        <f>'2011 primary care weights'!D23*tot_gp_and_pharma_cost_2011</f>
        <v>35028854.351227209</v>
      </c>
      <c r="E23" s="11">
        <f>'2011 primary care weights'!E23*tot_gp_and_pharma_cost_2011</f>
        <v>26027376.567062814</v>
      </c>
      <c r="F23" s="11">
        <f>'2011 primary care weights'!F23*tot_gp_and_pharma_cost_2011</f>
        <v>21005530.805406529</v>
      </c>
      <c r="G23" s="11">
        <f>'2011 primary care weights'!G23*tot_gp_and_pharma_cost_2011</f>
        <v>18039848.090068545</v>
      </c>
      <c r="H23" s="11">
        <f>'2011 primary care weights'!H23*tot_gp_and_pharma_cost_2011</f>
        <v>16110428.707146514</v>
      </c>
      <c r="I23" s="11"/>
      <c r="J23" s="11">
        <f>'2011 primary care weights'!J23*tot_gp_and_pharma_cost_2011</f>
        <v>14179990.219516177</v>
      </c>
      <c r="K23" s="11">
        <f>'2011 primary care weights'!K23*tot_gp_and_pharma_cost_2011</f>
        <v>12581132.063865371</v>
      </c>
      <c r="L23" s="11">
        <f>'2011 primary care weights'!L23*tot_gp_and_pharma_cost_2011</f>
        <v>11832641.899971629</v>
      </c>
      <c r="M23" s="11">
        <f>'2011 primary care weights'!M23*tot_gp_and_pharma_cost_2011</f>
        <v>11242426.218651248</v>
      </c>
      <c r="N23" s="11">
        <f>'2011 primary care weights'!N23*tot_gp_and_pharma_cost_2011</f>
        <v>11037630.993252544</v>
      </c>
    </row>
    <row r="24" spans="2:14" x14ac:dyDescent="0.25">
      <c r="B24">
        <v>20</v>
      </c>
      <c r="C24" s="67"/>
      <c r="D24" s="11">
        <f>'2011 primary care weights'!D24*tot_gp_and_pharma_cost_2011</f>
        <v>37480208.638180025</v>
      </c>
      <c r="E24" s="11">
        <f>'2011 primary care weights'!E24*tot_gp_and_pharma_cost_2011</f>
        <v>27924447.152517077</v>
      </c>
      <c r="F24" s="11">
        <f>'2011 primary care weights'!F24*tot_gp_and_pharma_cost_2011</f>
        <v>21611414.498528156</v>
      </c>
      <c r="G24" s="11">
        <f>'2011 primary care weights'!G24*tot_gp_and_pharma_cost_2011</f>
        <v>17297535.962486256</v>
      </c>
      <c r="H24" s="11">
        <f>'2011 primary care weights'!H24*tot_gp_and_pharma_cost_2011</f>
        <v>14914492.201060394</v>
      </c>
      <c r="I24" s="11"/>
      <c r="J24" s="11">
        <f>'2011 primary care weights'!J24*tot_gp_and_pharma_cost_2011</f>
        <v>15339907.587086808</v>
      </c>
      <c r="K24" s="11">
        <f>'2011 primary care weights'!K24*tot_gp_and_pharma_cost_2011</f>
        <v>13325748.425517244</v>
      </c>
      <c r="L24" s="11">
        <f>'2011 primary care weights'!L24*tot_gp_and_pharma_cost_2011</f>
        <v>12210467.976531036</v>
      </c>
      <c r="M24" s="11">
        <f>'2011 primary care weights'!M24*tot_gp_and_pharma_cost_2011</f>
        <v>11404371.508430405</v>
      </c>
      <c r="N24" s="11">
        <f>'2011 primary care weights'!N24*tot_gp_and_pharma_cost_2011</f>
        <v>10890687.886644131</v>
      </c>
    </row>
    <row r="25" spans="2:14" x14ac:dyDescent="0.25">
      <c r="B25">
        <v>21</v>
      </c>
      <c r="C25" s="67"/>
      <c r="D25" s="11">
        <f>'2011 primary care weights'!D25*tot_gp_and_pharma_cost_2011</f>
        <v>39502464.937517628</v>
      </c>
      <c r="E25" s="11">
        <f>'2011 primary care weights'!E25*tot_gp_and_pharma_cost_2011</f>
        <v>28509905.042798791</v>
      </c>
      <c r="F25" s="11">
        <f>'2011 primary care weights'!F25*tot_gp_and_pharma_cost_2011</f>
        <v>21892146.134877495</v>
      </c>
      <c r="G25" s="11">
        <f>'2011 primary care weights'!G25*tot_gp_and_pharma_cost_2011</f>
        <v>17249510.473832086</v>
      </c>
      <c r="H25" s="11">
        <f>'2011 primary care weights'!H25*tot_gp_and_pharma_cost_2011</f>
        <v>14381940.927627927</v>
      </c>
      <c r="I25" s="11"/>
      <c r="J25" s="11">
        <f>'2011 primary care weights'!J25*tot_gp_and_pharma_cost_2011</f>
        <v>15730501.115446428</v>
      </c>
      <c r="K25" s="11">
        <f>'2011 primary care weights'!K25*tot_gp_and_pharma_cost_2011</f>
        <v>13919503.68849186</v>
      </c>
      <c r="L25" s="11">
        <f>'2011 primary care weights'!L25*tot_gp_and_pharma_cost_2011</f>
        <v>12556979.355166243</v>
      </c>
      <c r="M25" s="11">
        <f>'2011 primary care weights'!M25*tot_gp_and_pharma_cost_2011</f>
        <v>11159443.117630022</v>
      </c>
      <c r="N25" s="11">
        <f>'2011 primary care weights'!N25*tot_gp_and_pharma_cost_2011</f>
        <v>10384637.695442701</v>
      </c>
    </row>
    <row r="26" spans="2:14" x14ac:dyDescent="0.25">
      <c r="B26">
        <v>22</v>
      </c>
      <c r="C26" s="67"/>
      <c r="D26" s="11">
        <f>'2011 primary care weights'!D26*tot_gp_and_pharma_cost_2011</f>
        <v>40611224.650112815</v>
      </c>
      <c r="E26" s="11">
        <f>'2011 primary care weights'!E26*tot_gp_and_pharma_cost_2011</f>
        <v>29330264.156786297</v>
      </c>
      <c r="F26" s="11">
        <f>'2011 primary care weights'!F26*tot_gp_and_pharma_cost_2011</f>
        <v>22068626.661299061</v>
      </c>
      <c r="G26" s="11">
        <f>'2011 primary care weights'!G26*tot_gp_and_pharma_cost_2011</f>
        <v>16939857.683138624</v>
      </c>
      <c r="H26" s="11">
        <f>'2011 primary care weights'!H26*tot_gp_and_pharma_cost_2011</f>
        <v>14084998.369204413</v>
      </c>
      <c r="I26" s="11"/>
      <c r="J26" s="11">
        <f>'2011 primary care weights'!J26*tot_gp_and_pharma_cost_2011</f>
        <v>16719892.919992741</v>
      </c>
      <c r="K26" s="11">
        <f>'2011 primary care weights'!K26*tot_gp_and_pharma_cost_2011</f>
        <v>14211664.197147751</v>
      </c>
      <c r="L26" s="11">
        <f>'2011 primary care weights'!L26*tot_gp_and_pharma_cost_2011</f>
        <v>12534072.05200484</v>
      </c>
      <c r="M26" s="11">
        <f>'2011 primary care weights'!M26*tot_gp_and_pharma_cost_2011</f>
        <v>10547507.034475038</v>
      </c>
      <c r="N26" s="11">
        <f>'2011 primary care weights'!N26*tot_gp_and_pharma_cost_2011</f>
        <v>10446329.298094824</v>
      </c>
    </row>
    <row r="27" spans="2:14" x14ac:dyDescent="0.25">
      <c r="B27">
        <v>23</v>
      </c>
      <c r="C27" s="67"/>
      <c r="D27" s="11">
        <f>'2011 primary care weights'!D27*tot_gp_and_pharma_cost_2011</f>
        <v>41938381.127230577</v>
      </c>
      <c r="E27" s="11">
        <f>'2011 primary care weights'!E27*tot_gp_and_pharma_cost_2011</f>
        <v>30378548.886180177</v>
      </c>
      <c r="F27" s="11">
        <f>'2011 primary care weights'!F27*tot_gp_and_pharma_cost_2011</f>
        <v>22667345.955781057</v>
      </c>
      <c r="G27" s="11">
        <f>'2011 primary care weights'!G27*tot_gp_and_pharma_cost_2011</f>
        <v>17213595.940217637</v>
      </c>
      <c r="H27" s="11">
        <f>'2011 primary care weights'!H27*tot_gp_and_pharma_cost_2011</f>
        <v>14001393.611926664</v>
      </c>
      <c r="I27" s="11"/>
      <c r="J27" s="11">
        <f>'2011 primary care weights'!J27*tot_gp_and_pharma_cost_2011</f>
        <v>17400840.361869242</v>
      </c>
      <c r="K27" s="11">
        <f>'2011 primary care weights'!K27*tot_gp_and_pharma_cost_2011</f>
        <v>14836412.869944943</v>
      </c>
      <c r="L27" s="11">
        <f>'2011 primary care weights'!L27*tot_gp_and_pharma_cost_2011</f>
        <v>13316997.874729773</v>
      </c>
      <c r="M27" s="11">
        <f>'2011 primary care weights'!M27*tot_gp_and_pharma_cost_2011</f>
        <v>11122195.173308149</v>
      </c>
      <c r="N27" s="11">
        <f>'2011 primary care weights'!N27*tot_gp_and_pharma_cost_2011</f>
        <v>10334841.84245429</v>
      </c>
    </row>
    <row r="28" spans="2:14" x14ac:dyDescent="0.25">
      <c r="B28">
        <v>24</v>
      </c>
      <c r="C28" s="67"/>
      <c r="D28" s="11">
        <f>'2011 primary care weights'!D28*tot_gp_and_pharma_cost_2011</f>
        <v>42668763.023894176</v>
      </c>
      <c r="E28" s="11">
        <f>'2011 primary care weights'!E28*tot_gp_and_pharma_cost_2011</f>
        <v>30260448.93622509</v>
      </c>
      <c r="F28" s="11">
        <f>'2011 primary care weights'!F28*tot_gp_and_pharma_cost_2011</f>
        <v>22064177.00739437</v>
      </c>
      <c r="G28" s="11">
        <f>'2011 primary care weights'!G28*tot_gp_and_pharma_cost_2011</f>
        <v>16856724.035109233</v>
      </c>
      <c r="H28" s="11">
        <f>'2011 primary care weights'!H28*tot_gp_and_pharma_cost_2011</f>
        <v>13397954.980350325</v>
      </c>
      <c r="I28" s="11"/>
      <c r="J28" s="11">
        <f>'2011 primary care weights'!J28*tot_gp_and_pharma_cost_2011</f>
        <v>18144103.581026662</v>
      </c>
      <c r="K28" s="11">
        <f>'2011 primary care weights'!K28*tot_gp_and_pharma_cost_2011</f>
        <v>15475407.792661648</v>
      </c>
      <c r="L28" s="11">
        <f>'2011 primary care weights'!L28*tot_gp_and_pharma_cost_2011</f>
        <v>13045481.661316952</v>
      </c>
      <c r="M28" s="11">
        <f>'2011 primary care weights'!M28*tot_gp_and_pharma_cost_2011</f>
        <v>10739853.860879386</v>
      </c>
      <c r="N28" s="11">
        <f>'2011 primary care weights'!N28*tot_gp_and_pharma_cost_2011</f>
        <v>9767777.1704518404</v>
      </c>
    </row>
    <row r="29" spans="2:14" x14ac:dyDescent="0.25">
      <c r="B29">
        <v>25</v>
      </c>
      <c r="C29" s="67"/>
      <c r="D29" s="11">
        <f>'2011 primary care weights'!D29*tot_gp_and_pharma_cost_2011</f>
        <v>42618305.053581737</v>
      </c>
      <c r="E29" s="11">
        <f>'2011 primary care weights'!E29*tot_gp_and_pharma_cost_2011</f>
        <v>30936089.930455998</v>
      </c>
      <c r="F29" s="11">
        <f>'2011 primary care weights'!F29*tot_gp_and_pharma_cost_2011</f>
        <v>22426208.57984814</v>
      </c>
      <c r="G29" s="11">
        <f>'2011 primary care weights'!G29*tot_gp_and_pharma_cost_2011</f>
        <v>17541206.123354003</v>
      </c>
      <c r="H29" s="11">
        <f>'2011 primary care weights'!H29*tot_gp_and_pharma_cost_2011</f>
        <v>13532492.161464116</v>
      </c>
      <c r="I29" s="11"/>
      <c r="J29" s="11">
        <f>'2011 primary care weights'!J29*tot_gp_and_pharma_cost_2011</f>
        <v>18798000.85348554</v>
      </c>
      <c r="K29" s="11">
        <f>'2011 primary care weights'!K29*tot_gp_and_pharma_cost_2011</f>
        <v>15305087.221628802</v>
      </c>
      <c r="L29" s="11">
        <f>'2011 primary care weights'!L29*tot_gp_and_pharma_cost_2011</f>
        <v>12847765.021975895</v>
      </c>
      <c r="M29" s="11">
        <f>'2011 primary care weights'!M29*tot_gp_and_pharma_cost_2011</f>
        <v>10275523.538932594</v>
      </c>
      <c r="N29" s="11">
        <f>'2011 primary care weights'!N29*tot_gp_and_pharma_cost_2011</f>
        <v>9238877.8013765607</v>
      </c>
    </row>
    <row r="30" spans="2:14" x14ac:dyDescent="0.25">
      <c r="B30">
        <v>26</v>
      </c>
      <c r="C30" s="67"/>
      <c r="D30" s="11">
        <f>'2011 primary care weights'!D30*tot_gp_and_pharma_cost_2011</f>
        <v>41578799.174252741</v>
      </c>
      <c r="E30" s="11">
        <f>'2011 primary care weights'!E30*tot_gp_and_pharma_cost_2011</f>
        <v>31628478.047334101</v>
      </c>
      <c r="F30" s="11">
        <f>'2011 primary care weights'!F30*tot_gp_and_pharma_cost_2011</f>
        <v>23357076.992574938</v>
      </c>
      <c r="G30" s="11">
        <f>'2011 primary care weights'!G30*tot_gp_and_pharma_cost_2011</f>
        <v>17365829.713194955</v>
      </c>
      <c r="H30" s="11">
        <f>'2011 primary care weights'!H30*tot_gp_and_pharma_cost_2011</f>
        <v>13823629.979668885</v>
      </c>
      <c r="I30" s="11"/>
      <c r="J30" s="11">
        <f>'2011 primary care weights'!J30*tot_gp_and_pharma_cost_2011</f>
        <v>19211656.101477724</v>
      </c>
      <c r="K30" s="11">
        <f>'2011 primary care weights'!K30*tot_gp_and_pharma_cost_2011</f>
        <v>15746387.228963302</v>
      </c>
      <c r="L30" s="11">
        <f>'2011 primary care weights'!L30*tot_gp_and_pharma_cost_2011</f>
        <v>12783383.875441764</v>
      </c>
      <c r="M30" s="11">
        <f>'2011 primary care weights'!M30*tot_gp_and_pharma_cost_2011</f>
        <v>10332245.123662451</v>
      </c>
      <c r="N30" s="11">
        <f>'2011 primary care weights'!N30*tot_gp_and_pharma_cost_2011</f>
        <v>8977477.2826599572</v>
      </c>
    </row>
    <row r="31" spans="2:14" x14ac:dyDescent="0.25">
      <c r="B31">
        <v>27</v>
      </c>
      <c r="C31" s="67"/>
      <c r="D31" s="11">
        <f>'2011 primary care weights'!D31*tot_gp_and_pharma_cost_2011</f>
        <v>39635948.810461424</v>
      </c>
      <c r="E31" s="11">
        <f>'2011 primary care weights'!E31*tot_gp_and_pharma_cost_2011</f>
        <v>30798969.439318009</v>
      </c>
      <c r="F31" s="11">
        <f>'2011 primary care weights'!F31*tot_gp_and_pharma_cost_2011</f>
        <v>22822115.52926328</v>
      </c>
      <c r="G31" s="11">
        <f>'2011 primary care weights'!G31*tot_gp_and_pharma_cost_2011</f>
        <v>17182715.539614841</v>
      </c>
      <c r="H31" s="11">
        <f>'2011 primary care weights'!H31*tot_gp_and_pharma_cost_2011</f>
        <v>13543295.368770193</v>
      </c>
      <c r="I31" s="11"/>
      <c r="J31" s="11">
        <f>'2011 primary care weights'!J31*tot_gp_and_pharma_cost_2011</f>
        <v>19181223.746218104</v>
      </c>
      <c r="K31" s="11">
        <f>'2011 primary care weights'!K31*tot_gp_and_pharma_cost_2011</f>
        <v>15673672.492548084</v>
      </c>
      <c r="L31" s="11">
        <f>'2011 primary care weights'!L31*tot_gp_and_pharma_cost_2011</f>
        <v>12572154.380468981</v>
      </c>
      <c r="M31" s="11">
        <f>'2011 primary care weights'!M31*tot_gp_and_pharma_cost_2011</f>
        <v>9763138.7757630665</v>
      </c>
      <c r="N31" s="11">
        <f>'2011 primary care weights'!N31*tot_gp_and_pharma_cost_2011</f>
        <v>8485051.5486307275</v>
      </c>
    </row>
    <row r="32" spans="2:14" x14ac:dyDescent="0.25">
      <c r="B32">
        <v>28</v>
      </c>
      <c r="C32" s="67"/>
      <c r="D32" s="11">
        <f>'2011 primary care weights'!D32*tot_gp_and_pharma_cost_2011</f>
        <v>36768720.64817629</v>
      </c>
      <c r="E32" s="11">
        <f>'2011 primary care weights'!E32*tot_gp_and_pharma_cost_2011</f>
        <v>29569752.651115581</v>
      </c>
      <c r="F32" s="11">
        <f>'2011 primary care weights'!F32*tot_gp_and_pharma_cost_2011</f>
        <v>22285900.52531996</v>
      </c>
      <c r="G32" s="11">
        <f>'2011 primary care weights'!G32*tot_gp_and_pharma_cost_2011</f>
        <v>17405063.123062868</v>
      </c>
      <c r="H32" s="11">
        <f>'2011 primary care weights'!H32*tot_gp_and_pharma_cost_2011</f>
        <v>13992599.012482619</v>
      </c>
      <c r="I32" s="11"/>
      <c r="J32" s="11">
        <f>'2011 primary care weights'!J32*tot_gp_and_pharma_cost_2011</f>
        <v>18608422.063798781</v>
      </c>
      <c r="K32" s="11">
        <f>'2011 primary care weights'!K32*tot_gp_and_pharma_cost_2011</f>
        <v>15393910.335176364</v>
      </c>
      <c r="L32" s="11">
        <f>'2011 primary care weights'!L32*tot_gp_and_pharma_cost_2011</f>
        <v>12323527.853386989</v>
      </c>
      <c r="M32" s="11">
        <f>'2011 primary care weights'!M32*tot_gp_and_pharma_cost_2011</f>
        <v>9536869.9982275646</v>
      </c>
      <c r="N32" s="11">
        <f>'2011 primary care weights'!N32*tot_gp_and_pharma_cost_2011</f>
        <v>8172176.0203497848</v>
      </c>
    </row>
    <row r="33" spans="2:14" x14ac:dyDescent="0.25">
      <c r="B33">
        <v>29</v>
      </c>
      <c r="C33" s="67"/>
      <c r="D33" s="11">
        <f>'2011 primary care weights'!D33*tot_gp_and_pharma_cost_2011</f>
        <v>35574317.87750002</v>
      </c>
      <c r="E33" s="11">
        <f>'2011 primary care weights'!E33*tot_gp_and_pharma_cost_2011</f>
        <v>29161630.391666766</v>
      </c>
      <c r="F33" s="11">
        <f>'2011 primary care weights'!F33*tot_gp_and_pharma_cost_2011</f>
        <v>22898041.278478518</v>
      </c>
      <c r="G33" s="11">
        <f>'2011 primary care weights'!G33*tot_gp_and_pharma_cost_2011</f>
        <v>17931010.447841521</v>
      </c>
      <c r="H33" s="11">
        <f>'2011 primary care weights'!H33*tot_gp_and_pharma_cost_2011</f>
        <v>14848623.856376091</v>
      </c>
      <c r="I33" s="11"/>
      <c r="J33" s="11">
        <f>'2011 primary care weights'!J33*tot_gp_and_pharma_cost_2011</f>
        <v>18068171.121650912</v>
      </c>
      <c r="K33" s="11">
        <f>'2011 primary care weights'!K33*tot_gp_and_pharma_cost_2011</f>
        <v>15108821.936228111</v>
      </c>
      <c r="L33" s="11">
        <f>'2011 primary care weights'!L33*tot_gp_and_pharma_cost_2011</f>
        <v>11879708.338335799</v>
      </c>
      <c r="M33" s="11">
        <f>'2011 primary care weights'!M33*tot_gp_and_pharma_cost_2011</f>
        <v>9090724.8938999679</v>
      </c>
      <c r="N33" s="11">
        <f>'2011 primary care weights'!N33*tot_gp_and_pharma_cost_2011</f>
        <v>7597506.1128446627</v>
      </c>
    </row>
    <row r="34" spans="2:14" x14ac:dyDescent="0.25">
      <c r="B34">
        <v>30</v>
      </c>
      <c r="C34" s="67"/>
      <c r="D34" s="11">
        <f>'2011 primary care weights'!D34*tot_gp_and_pharma_cost_2011</f>
        <v>34493798.134600982</v>
      </c>
      <c r="E34" s="11">
        <f>'2011 primary care weights'!E34*tot_gp_and_pharma_cost_2011</f>
        <v>29116927.733294226</v>
      </c>
      <c r="F34" s="11">
        <f>'2011 primary care weights'!F34*tot_gp_and_pharma_cost_2011</f>
        <v>23783185.002176017</v>
      </c>
      <c r="G34" s="11">
        <f>'2011 primary care weights'!G34*tot_gp_and_pharma_cost_2011</f>
        <v>18997451.200253606</v>
      </c>
      <c r="H34" s="11">
        <f>'2011 primary care weights'!H34*tot_gp_and_pharma_cost_2011</f>
        <v>15930211.296444157</v>
      </c>
      <c r="I34" s="11"/>
      <c r="J34" s="11">
        <f>'2011 primary care weights'!J34*tot_gp_and_pharma_cost_2011</f>
        <v>18470457.062176984</v>
      </c>
      <c r="K34" s="11">
        <f>'2011 primary care weights'!K34*tot_gp_and_pharma_cost_2011</f>
        <v>14997214.35398037</v>
      </c>
      <c r="L34" s="11">
        <f>'2011 primary care weights'!L34*tot_gp_and_pharma_cost_2011</f>
        <v>12047081.169715563</v>
      </c>
      <c r="M34" s="11">
        <f>'2011 primary care weights'!M34*tot_gp_and_pharma_cost_2011</f>
        <v>9170534.5780650508</v>
      </c>
      <c r="N34" s="11">
        <f>'2011 primary care weights'!N34*tot_gp_and_pharma_cost_2011</f>
        <v>7629217.8209808087</v>
      </c>
    </row>
    <row r="35" spans="2:14" x14ac:dyDescent="0.25">
      <c r="B35">
        <v>31</v>
      </c>
      <c r="C35" s="67"/>
      <c r="D35" s="11">
        <f>'2011 primary care weights'!D35*tot_gp_and_pharma_cost_2011</f>
        <v>32060647.167458035</v>
      </c>
      <c r="E35" s="11">
        <f>'2011 primary care weights'!E35*tot_gp_and_pharma_cost_2011</f>
        <v>28582801.032764457</v>
      </c>
      <c r="F35" s="11">
        <f>'2011 primary care weights'!F35*tot_gp_and_pharma_cost_2011</f>
        <v>23846156.240169015</v>
      </c>
      <c r="G35" s="11">
        <f>'2011 primary care weights'!G35*tot_gp_and_pharma_cost_2011</f>
        <v>19601722.618570454</v>
      </c>
      <c r="H35" s="11">
        <f>'2011 primary care weights'!H35*tot_gp_and_pharma_cost_2011</f>
        <v>17293629.169667199</v>
      </c>
      <c r="I35" s="11"/>
      <c r="J35" s="11">
        <f>'2011 primary care weights'!J35*tot_gp_and_pharma_cost_2011</f>
        <v>17879596.712427489</v>
      </c>
      <c r="K35" s="11">
        <f>'2011 primary care weights'!K35*tot_gp_and_pharma_cost_2011</f>
        <v>14725505.295433355</v>
      </c>
      <c r="L35" s="11">
        <f>'2011 primary care weights'!L35*tot_gp_and_pharma_cost_2011</f>
        <v>12142083.313778382</v>
      </c>
      <c r="M35" s="11">
        <f>'2011 primary care weights'!M35*tot_gp_and_pharma_cost_2011</f>
        <v>8971031.0799311101</v>
      </c>
      <c r="N35" s="11">
        <f>'2011 primary care weights'!N35*tot_gp_and_pharma_cost_2011</f>
        <v>7490475.8721900126</v>
      </c>
    </row>
    <row r="36" spans="2:14" x14ac:dyDescent="0.25">
      <c r="B36">
        <v>32</v>
      </c>
      <c r="C36" s="67"/>
      <c r="D36" s="11">
        <f>'2011 primary care weights'!D36*tot_gp_and_pharma_cost_2011</f>
        <v>30017711.341884308</v>
      </c>
      <c r="E36" s="11">
        <f>'2011 primary care weights'!E36*tot_gp_and_pharma_cost_2011</f>
        <v>26599825.738672681</v>
      </c>
      <c r="F36" s="11">
        <f>'2011 primary care weights'!F36*tot_gp_and_pharma_cost_2011</f>
        <v>22830327.491530441</v>
      </c>
      <c r="G36" s="11">
        <f>'2011 primary care weights'!G36*tot_gp_and_pharma_cost_2011</f>
        <v>19371617.948386792</v>
      </c>
      <c r="H36" s="11">
        <f>'2011 primary care weights'!H36*tot_gp_and_pharma_cost_2011</f>
        <v>17542178.678917114</v>
      </c>
      <c r="I36" s="11"/>
      <c r="J36" s="11">
        <f>'2011 primary care weights'!J36*tot_gp_and_pharma_cost_2011</f>
        <v>17023840.62015985</v>
      </c>
      <c r="K36" s="11">
        <f>'2011 primary care weights'!K36*tot_gp_and_pharma_cost_2011</f>
        <v>14186566.287988562</v>
      </c>
      <c r="L36" s="11">
        <f>'2011 primary care weights'!L36*tot_gp_and_pharma_cost_2011</f>
        <v>11454390.607166737</v>
      </c>
      <c r="M36" s="11">
        <f>'2011 primary care weights'!M36*tot_gp_and_pharma_cost_2011</f>
        <v>8703725.3487926964</v>
      </c>
      <c r="N36" s="11">
        <f>'2011 primary care weights'!N36*tot_gp_and_pharma_cost_2011</f>
        <v>7296765.8106347704</v>
      </c>
    </row>
    <row r="37" spans="2:14" x14ac:dyDescent="0.25">
      <c r="B37">
        <v>33</v>
      </c>
      <c r="C37" s="67"/>
      <c r="D37" s="11">
        <f>'2011 primary care weights'!D37*tot_gp_and_pharma_cost_2011</f>
        <v>27659421.127607118</v>
      </c>
      <c r="E37" s="11">
        <f>'2011 primary care weights'!E37*tot_gp_and_pharma_cost_2011</f>
        <v>25449564.910962913</v>
      </c>
      <c r="F37" s="11">
        <f>'2011 primary care weights'!F37*tot_gp_and_pharma_cost_2011</f>
        <v>21716138.265851423</v>
      </c>
      <c r="G37" s="11">
        <f>'2011 primary care weights'!G37*tot_gp_and_pharma_cost_2011</f>
        <v>19068065.803788077</v>
      </c>
      <c r="H37" s="11">
        <f>'2011 primary care weights'!H37*tot_gp_and_pharma_cost_2011</f>
        <v>17508010.643857758</v>
      </c>
      <c r="I37" s="11"/>
      <c r="J37" s="11">
        <f>'2011 primary care weights'!J37*tot_gp_and_pharma_cost_2011</f>
        <v>15896544.058459496</v>
      </c>
      <c r="K37" s="11">
        <f>'2011 primary care weights'!K37*tot_gp_and_pharma_cost_2011</f>
        <v>13564301.06916276</v>
      </c>
      <c r="L37" s="11">
        <f>'2011 primary care weights'!L37*tot_gp_and_pharma_cost_2011</f>
        <v>11016536.02987599</v>
      </c>
      <c r="M37" s="11">
        <f>'2011 primary care weights'!M37*tot_gp_and_pharma_cost_2011</f>
        <v>8442161.0001788922</v>
      </c>
      <c r="N37" s="11">
        <f>'2011 primary care weights'!N37*tot_gp_and_pharma_cost_2011</f>
        <v>6996162.7978814682</v>
      </c>
    </row>
    <row r="38" spans="2:14" x14ac:dyDescent="0.25">
      <c r="B38">
        <v>34</v>
      </c>
      <c r="C38" s="67"/>
      <c r="D38" s="11">
        <f>'2011 primary care weights'!D38*tot_gp_and_pharma_cost_2011</f>
        <v>26368430.136215411</v>
      </c>
      <c r="E38" s="11">
        <f>'2011 primary care weights'!E38*tot_gp_and_pharma_cost_2011</f>
        <v>24736395.973042805</v>
      </c>
      <c r="F38" s="11">
        <f>'2011 primary care weights'!F38*tot_gp_and_pharma_cost_2011</f>
        <v>21381949.359561622</v>
      </c>
      <c r="G38" s="11">
        <f>'2011 primary care weights'!G38*tot_gp_and_pharma_cost_2011</f>
        <v>18690935.860087957</v>
      </c>
      <c r="H38" s="11">
        <f>'2011 primary care weights'!H38*tot_gp_and_pharma_cost_2011</f>
        <v>18092320.92388577</v>
      </c>
      <c r="I38" s="11"/>
      <c r="J38" s="11">
        <f>'2011 primary care weights'!J38*tot_gp_and_pharma_cost_2011</f>
        <v>15498921.161600258</v>
      </c>
      <c r="K38" s="11">
        <f>'2011 primary care weights'!K38*tot_gp_and_pharma_cost_2011</f>
        <v>13431337.94026296</v>
      </c>
      <c r="L38" s="11">
        <f>'2011 primary care weights'!L38*tot_gp_and_pharma_cost_2011</f>
        <v>10882843.776855657</v>
      </c>
      <c r="M38" s="11">
        <f>'2011 primary care weights'!M38*tot_gp_and_pharma_cost_2011</f>
        <v>8299002.9537617061</v>
      </c>
      <c r="N38" s="11">
        <f>'2011 primary care weights'!N38*tot_gp_and_pharma_cost_2011</f>
        <v>6973895.956175602</v>
      </c>
    </row>
    <row r="39" spans="2:14" x14ac:dyDescent="0.25">
      <c r="B39">
        <v>35</v>
      </c>
      <c r="C39" s="67"/>
      <c r="D39" s="11">
        <f>'2011 primary care weights'!D39*tot_gp_and_pharma_cost_2011</f>
        <v>26559771.40861541</v>
      </c>
      <c r="E39" s="11">
        <f>'2011 primary care weights'!E39*tot_gp_and_pharma_cost_2011</f>
        <v>25068687.646972504</v>
      </c>
      <c r="F39" s="11">
        <f>'2011 primary care weights'!F39*tot_gp_and_pharma_cost_2011</f>
        <v>21446548.937295508</v>
      </c>
      <c r="G39" s="11">
        <f>'2011 primary care weights'!G39*tot_gp_and_pharma_cost_2011</f>
        <v>19612193.0233614</v>
      </c>
      <c r="H39" s="11">
        <f>'2011 primary care weights'!H39*tot_gp_and_pharma_cost_2011</f>
        <v>18608118.258012</v>
      </c>
      <c r="I39" s="11"/>
      <c r="J39" s="11">
        <f>'2011 primary care weights'!J39*tot_gp_and_pharma_cost_2011</f>
        <v>15807042.67302095</v>
      </c>
      <c r="K39" s="11">
        <f>'2011 primary care weights'!K39*tot_gp_and_pharma_cost_2011</f>
        <v>13224395.164672337</v>
      </c>
      <c r="L39" s="11">
        <f>'2011 primary care weights'!L39*tot_gp_and_pharma_cost_2011</f>
        <v>11057278.454157388</v>
      </c>
      <c r="M39" s="11">
        <f>'2011 primary care weights'!M39*tot_gp_and_pharma_cost_2011</f>
        <v>8647278.3027934879</v>
      </c>
      <c r="N39" s="11">
        <f>'2011 primary care weights'!N39*tot_gp_and_pharma_cost_2011</f>
        <v>7534683.8011340396</v>
      </c>
    </row>
    <row r="40" spans="2:14" x14ac:dyDescent="0.25">
      <c r="B40">
        <v>36</v>
      </c>
      <c r="C40" s="67"/>
      <c r="D40" s="11">
        <f>'2011 primary care weights'!D40*tot_gp_and_pharma_cost_2011</f>
        <v>27264891.761049535</v>
      </c>
      <c r="E40" s="11">
        <f>'2011 primary care weights'!E40*tot_gp_and_pharma_cost_2011</f>
        <v>25316411.145692408</v>
      </c>
      <c r="F40" s="11">
        <f>'2011 primary care weights'!F40*tot_gp_and_pharma_cost_2011</f>
        <v>22109091.294816468</v>
      </c>
      <c r="G40" s="11">
        <f>'2011 primary care weights'!G40*tot_gp_and_pharma_cost_2011</f>
        <v>20146144.877602268</v>
      </c>
      <c r="H40" s="11">
        <f>'2011 primary care weights'!H40*tot_gp_and_pharma_cost_2011</f>
        <v>19527260.137282249</v>
      </c>
      <c r="I40" s="11"/>
      <c r="J40" s="11">
        <f>'2011 primary care weights'!J40*tot_gp_and_pharma_cost_2011</f>
        <v>16301193.886812108</v>
      </c>
      <c r="K40" s="11">
        <f>'2011 primary care weights'!K40*tot_gp_and_pharma_cost_2011</f>
        <v>13535171.668297242</v>
      </c>
      <c r="L40" s="11">
        <f>'2011 primary care weights'!L40*tot_gp_and_pharma_cost_2011</f>
        <v>11152107.44570237</v>
      </c>
      <c r="M40" s="11">
        <f>'2011 primary care weights'!M40*tot_gp_and_pharma_cost_2011</f>
        <v>8827529.2476860005</v>
      </c>
      <c r="N40" s="11">
        <f>'2011 primary care weights'!N40*tot_gp_and_pharma_cost_2011</f>
        <v>7862027.2841820689</v>
      </c>
    </row>
    <row r="41" spans="2:14" x14ac:dyDescent="0.25">
      <c r="B41">
        <v>37</v>
      </c>
      <c r="C41" s="67"/>
      <c r="D41" s="11">
        <f>'2011 primary care weights'!D41*tot_gp_and_pharma_cost_2011</f>
        <v>27622597.5114059</v>
      </c>
      <c r="E41" s="11">
        <f>'2011 primary care weights'!E41*tot_gp_and_pharma_cost_2011</f>
        <v>25553567.570332803</v>
      </c>
      <c r="F41" s="11">
        <f>'2011 primary care weights'!F41*tot_gp_and_pharma_cost_2011</f>
        <v>22722862.678466707</v>
      </c>
      <c r="G41" s="11">
        <f>'2011 primary care weights'!G41*tot_gp_and_pharma_cost_2011</f>
        <v>21094897.976446833</v>
      </c>
      <c r="H41" s="11">
        <f>'2011 primary care weights'!H41*tot_gp_and_pharma_cost_2011</f>
        <v>20508131.051615831</v>
      </c>
      <c r="I41" s="11"/>
      <c r="J41" s="11">
        <f>'2011 primary care weights'!J41*tot_gp_and_pharma_cost_2011</f>
        <v>16401243.757230464</v>
      </c>
      <c r="K41" s="11">
        <f>'2011 primary care weights'!K41*tot_gp_and_pharma_cost_2011</f>
        <v>13528939.123363147</v>
      </c>
      <c r="L41" s="11">
        <f>'2011 primary care weights'!L41*tot_gp_and_pharma_cost_2011</f>
        <v>10830212.082119267</v>
      </c>
      <c r="M41" s="11">
        <f>'2011 primary care weights'!M41*tot_gp_and_pharma_cost_2011</f>
        <v>9277759.1006365325</v>
      </c>
      <c r="N41" s="11">
        <f>'2011 primary care weights'!N41*tot_gp_and_pharma_cost_2011</f>
        <v>8282813.8107155273</v>
      </c>
    </row>
    <row r="42" spans="2:14" x14ac:dyDescent="0.25">
      <c r="B42">
        <v>38</v>
      </c>
      <c r="C42" s="67"/>
      <c r="D42" s="11">
        <f>'2011 primary care weights'!D42*tot_gp_and_pharma_cost_2011</f>
        <v>28902316.478968952</v>
      </c>
      <c r="E42" s="11">
        <f>'2011 primary care weights'!E42*tot_gp_and_pharma_cost_2011</f>
        <v>26821237.956723601</v>
      </c>
      <c r="F42" s="11">
        <f>'2011 primary care weights'!F42*tot_gp_and_pharma_cost_2011</f>
        <v>24097320.689437743</v>
      </c>
      <c r="G42" s="11">
        <f>'2011 primary care weights'!G42*tot_gp_and_pharma_cost_2011</f>
        <v>22050443.337193158</v>
      </c>
      <c r="H42" s="11">
        <f>'2011 primary care weights'!H42*tot_gp_and_pharma_cost_2011</f>
        <v>21665635.408755261</v>
      </c>
      <c r="I42" s="11"/>
      <c r="J42" s="11">
        <f>'2011 primary care weights'!J42*tot_gp_and_pharma_cost_2011</f>
        <v>16786724.96877256</v>
      </c>
      <c r="K42" s="11">
        <f>'2011 primary care weights'!K42*tot_gp_and_pharma_cost_2011</f>
        <v>13857469.363779226</v>
      </c>
      <c r="L42" s="11">
        <f>'2011 primary care weights'!L42*tot_gp_and_pharma_cost_2011</f>
        <v>11964917.927318271</v>
      </c>
      <c r="M42" s="11">
        <f>'2011 primary care weights'!M42*tot_gp_and_pharma_cost_2011</f>
        <v>9509905.2134194206</v>
      </c>
      <c r="N42" s="11">
        <f>'2011 primary care weights'!N42*tot_gp_and_pharma_cost_2011</f>
        <v>8708757.028463684</v>
      </c>
    </row>
    <row r="43" spans="2:14" x14ac:dyDescent="0.25">
      <c r="B43">
        <v>39</v>
      </c>
      <c r="C43" s="67"/>
      <c r="D43" s="11">
        <f>'2011 primary care weights'!D43*tot_gp_and_pharma_cost_2011</f>
        <v>30328661.623421695</v>
      </c>
      <c r="E43" s="11">
        <f>'2011 primary care weights'!E43*tot_gp_and_pharma_cost_2011</f>
        <v>28881866.002681907</v>
      </c>
      <c r="F43" s="11">
        <f>'2011 primary care weights'!F43*tot_gp_and_pharma_cost_2011</f>
        <v>24941077.613007549</v>
      </c>
      <c r="G43" s="11">
        <f>'2011 primary care weights'!G43*tot_gp_and_pharma_cost_2011</f>
        <v>23435252.577618416</v>
      </c>
      <c r="H43" s="11">
        <f>'2011 primary care weights'!H43*tot_gp_and_pharma_cost_2011</f>
        <v>23076093.087187052</v>
      </c>
      <c r="I43" s="11"/>
      <c r="J43" s="11">
        <f>'2011 primary care weights'!J43*tot_gp_and_pharma_cost_2011</f>
        <v>17173773.979354724</v>
      </c>
      <c r="K43" s="11">
        <f>'2011 primary care weights'!K43*tot_gp_and_pharma_cost_2011</f>
        <v>14509548.510042123</v>
      </c>
      <c r="L43" s="11">
        <f>'2011 primary care weights'!L43*tot_gp_and_pharma_cost_2011</f>
        <v>12118970.303530026</v>
      </c>
      <c r="M43" s="11">
        <f>'2011 primary care weights'!M43*tot_gp_and_pharma_cost_2011</f>
        <v>10218959.223941909</v>
      </c>
      <c r="N43" s="11">
        <f>'2011 primary care weights'!N43*tot_gp_and_pharma_cost_2011</f>
        <v>9314531.8299402427</v>
      </c>
    </row>
    <row r="44" spans="2:14" x14ac:dyDescent="0.25">
      <c r="B44">
        <v>40</v>
      </c>
      <c r="C44" s="67"/>
      <c r="D44" s="11">
        <f>'2011 primary care weights'!D44*tot_gp_and_pharma_cost_2011</f>
        <v>30777293.814054452</v>
      </c>
      <c r="E44" s="11">
        <f>'2011 primary care weights'!E44*tot_gp_and_pharma_cost_2011</f>
        <v>29228403.75298325</v>
      </c>
      <c r="F44" s="11">
        <f>'2011 primary care weights'!F44*tot_gp_and_pharma_cost_2011</f>
        <v>26296131.224498011</v>
      </c>
      <c r="G44" s="11">
        <f>'2011 primary care weights'!G44*tot_gp_and_pharma_cost_2011</f>
        <v>24240435.951308142</v>
      </c>
      <c r="H44" s="11">
        <f>'2011 primary care weights'!H44*tot_gp_and_pharma_cost_2011</f>
        <v>23371768.258433662</v>
      </c>
      <c r="I44" s="11"/>
      <c r="J44" s="11">
        <f>'2011 primary care weights'!J44*tot_gp_and_pharma_cost_2011</f>
        <v>17479398.325613327</v>
      </c>
      <c r="K44" s="11">
        <f>'2011 primary care weights'!K44*tot_gp_and_pharma_cost_2011</f>
        <v>14542697.306234209</v>
      </c>
      <c r="L44" s="11">
        <f>'2011 primary care weights'!L44*tot_gp_and_pharma_cost_2011</f>
        <v>12486216.695306582</v>
      </c>
      <c r="M44" s="11">
        <f>'2011 primary care weights'!M44*tot_gp_and_pharma_cost_2011</f>
        <v>10646442.708543168</v>
      </c>
      <c r="N44" s="11">
        <f>'2011 primary care weights'!N44*tot_gp_and_pharma_cost_2011</f>
        <v>9491647.1083019935</v>
      </c>
    </row>
    <row r="45" spans="2:14" x14ac:dyDescent="0.25">
      <c r="B45">
        <v>41</v>
      </c>
      <c r="C45" s="67"/>
      <c r="D45" s="11">
        <f>'2011 primary care weights'!D45*tot_gp_and_pharma_cost_2011</f>
        <v>31369827.05464983</v>
      </c>
      <c r="E45" s="11">
        <f>'2011 primary care weights'!E45*tot_gp_and_pharma_cost_2011</f>
        <v>28734087.748193737</v>
      </c>
      <c r="F45" s="11">
        <f>'2011 primary care weights'!F45*tot_gp_and_pharma_cost_2011</f>
        <v>25695875.737872709</v>
      </c>
      <c r="G45" s="11">
        <f>'2011 primary care weights'!G45*tot_gp_and_pharma_cost_2011</f>
        <v>23368645.863352574</v>
      </c>
      <c r="H45" s="11">
        <f>'2011 primary care weights'!H45*tot_gp_and_pharma_cost_2011</f>
        <v>22874792.387632817</v>
      </c>
      <c r="I45" s="11"/>
      <c r="J45" s="11">
        <f>'2011 primary care weights'!J45*tot_gp_and_pharma_cost_2011</f>
        <v>17231404.790425569</v>
      </c>
      <c r="K45" s="11">
        <f>'2011 primary care weights'!K45*tot_gp_and_pharma_cost_2011</f>
        <v>14658565.096436935</v>
      </c>
      <c r="L45" s="11">
        <f>'2011 primary care weights'!L45*tot_gp_and_pharma_cost_2011</f>
        <v>12069983.920783304</v>
      </c>
      <c r="M45" s="11">
        <f>'2011 primary care weights'!M45*tot_gp_and_pharma_cost_2011</f>
        <v>10699339.032715436</v>
      </c>
      <c r="N45" s="11">
        <f>'2011 primary care weights'!N45*tot_gp_and_pharma_cost_2011</f>
        <v>9509802.3254531249</v>
      </c>
    </row>
    <row r="46" spans="2:14" x14ac:dyDescent="0.25">
      <c r="B46">
        <v>42</v>
      </c>
      <c r="C46" s="67"/>
      <c r="D46" s="11">
        <f>'2011 primary care weights'!D46*tot_gp_and_pharma_cost_2011</f>
        <v>32573405.104597583</v>
      </c>
      <c r="E46" s="11">
        <f>'2011 primary care weights'!E46*tot_gp_and_pharma_cost_2011</f>
        <v>29696102.782600235</v>
      </c>
      <c r="F46" s="11">
        <f>'2011 primary care weights'!F46*tot_gp_and_pharma_cost_2011</f>
        <v>26229637.527397402</v>
      </c>
      <c r="G46" s="11">
        <f>'2011 primary care weights'!G46*tot_gp_and_pharma_cost_2011</f>
        <v>23852237.576824971</v>
      </c>
      <c r="H46" s="11">
        <f>'2011 primary care weights'!H46*tot_gp_and_pharma_cost_2011</f>
        <v>23381728.513879862</v>
      </c>
      <c r="I46" s="11"/>
      <c r="J46" s="11">
        <f>'2011 primary care weights'!J46*tot_gp_and_pharma_cost_2011</f>
        <v>17500942.765725985</v>
      </c>
      <c r="K46" s="11">
        <f>'2011 primary care weights'!K46*tot_gp_and_pharma_cost_2011</f>
        <v>14815609.413022988</v>
      </c>
      <c r="L46" s="11">
        <f>'2011 primary care weights'!L46*tot_gp_and_pharma_cost_2011</f>
        <v>12827069.476916987</v>
      </c>
      <c r="M46" s="11">
        <f>'2011 primary care weights'!M46*tot_gp_and_pharma_cost_2011</f>
        <v>10752114.551511522</v>
      </c>
      <c r="N46" s="11">
        <f>'2011 primary care weights'!N46*tot_gp_and_pharma_cost_2011</f>
        <v>10004069.250665911</v>
      </c>
    </row>
    <row r="47" spans="2:14" x14ac:dyDescent="0.25">
      <c r="B47">
        <v>43</v>
      </c>
      <c r="C47" s="67"/>
      <c r="D47" s="11">
        <f>'2011 primary care weights'!D47*tot_gp_and_pharma_cost_2011</f>
        <v>32392284.767855607</v>
      </c>
      <c r="E47" s="11">
        <f>'2011 primary care weights'!E47*tot_gp_and_pharma_cost_2011</f>
        <v>29735645.163568128</v>
      </c>
      <c r="F47" s="11">
        <f>'2011 primary care weights'!F47*tot_gp_and_pharma_cost_2011</f>
        <v>26182797.54797649</v>
      </c>
      <c r="G47" s="11">
        <f>'2011 primary care weights'!G47*tot_gp_and_pharma_cost_2011</f>
        <v>24133432.785360727</v>
      </c>
      <c r="H47" s="11">
        <f>'2011 primary care weights'!H47*tot_gp_and_pharma_cost_2011</f>
        <v>23192790.029544011</v>
      </c>
      <c r="I47" s="11"/>
      <c r="J47" s="11">
        <f>'2011 primary care weights'!J47*tot_gp_and_pharma_cost_2011</f>
        <v>17525269.681641098</v>
      </c>
      <c r="K47" s="11">
        <f>'2011 primary care weights'!K47*tot_gp_and_pharma_cost_2011</f>
        <v>14866246.63358674</v>
      </c>
      <c r="L47" s="11">
        <f>'2011 primary care weights'!L47*tot_gp_and_pharma_cost_2011</f>
        <v>12989336.422642048</v>
      </c>
      <c r="M47" s="11">
        <f>'2011 primary care weights'!M47*tot_gp_and_pharma_cost_2011</f>
        <v>11092993.83935849</v>
      </c>
      <c r="N47" s="11">
        <f>'2011 primary care weights'!N47*tot_gp_and_pharma_cost_2011</f>
        <v>10156867.406604439</v>
      </c>
    </row>
    <row r="48" spans="2:14" x14ac:dyDescent="0.25">
      <c r="B48">
        <v>44</v>
      </c>
      <c r="C48" s="67"/>
      <c r="D48" s="11">
        <f>'2011 primary care weights'!D48*tot_gp_and_pharma_cost_2011</f>
        <v>32866285.747984152</v>
      </c>
      <c r="E48" s="11">
        <f>'2011 primary care weights'!E48*tot_gp_and_pharma_cost_2011</f>
        <v>30000314.63518269</v>
      </c>
      <c r="F48" s="11">
        <f>'2011 primary care weights'!F48*tot_gp_and_pharma_cost_2011</f>
        <v>27080593.966464028</v>
      </c>
      <c r="G48" s="11">
        <f>'2011 primary care weights'!G48*tot_gp_and_pharma_cost_2011</f>
        <v>24836326.050438128</v>
      </c>
      <c r="H48" s="11">
        <f>'2011 primary care weights'!H48*tot_gp_and_pharma_cost_2011</f>
        <v>23759095.367264334</v>
      </c>
      <c r="I48" s="11"/>
      <c r="J48" s="11">
        <f>'2011 primary care weights'!J48*tot_gp_and_pharma_cost_2011</f>
        <v>18006242.065325659</v>
      </c>
      <c r="K48" s="11">
        <f>'2011 primary care weights'!K48*tot_gp_and_pharma_cost_2011</f>
        <v>14866260.726375286</v>
      </c>
      <c r="L48" s="11">
        <f>'2011 primary care weights'!L48*tot_gp_and_pharma_cost_2011</f>
        <v>13193062.067900585</v>
      </c>
      <c r="M48" s="11">
        <f>'2011 primary care weights'!M48*tot_gp_and_pharma_cost_2011</f>
        <v>11455368.393871669</v>
      </c>
      <c r="N48" s="11">
        <f>'2011 primary care weights'!N48*tot_gp_and_pharma_cost_2011</f>
        <v>10555790.639792388</v>
      </c>
    </row>
    <row r="49" spans="2:14" x14ac:dyDescent="0.25">
      <c r="B49">
        <v>45</v>
      </c>
      <c r="C49" s="67"/>
      <c r="D49" s="11">
        <f>'2011 primary care weights'!D49*tot_gp_and_pharma_cost_2011</f>
        <v>40865594.194723904</v>
      </c>
      <c r="E49" s="11">
        <f>'2011 primary care weights'!E49*tot_gp_and_pharma_cost_2011</f>
        <v>38083780.821791165</v>
      </c>
      <c r="F49" s="11">
        <f>'2011 primary care weights'!F49*tot_gp_and_pharma_cost_2011</f>
        <v>34529272.383923732</v>
      </c>
      <c r="G49" s="11">
        <f>'2011 primary care weights'!G49*tot_gp_and_pharma_cost_2011</f>
        <v>31753571.665226355</v>
      </c>
      <c r="H49" s="11">
        <f>'2011 primary care weights'!H49*tot_gp_and_pharma_cost_2011</f>
        <v>29706388.192217112</v>
      </c>
      <c r="I49" s="11"/>
      <c r="J49" s="11">
        <f>'2011 primary care weights'!J49*tot_gp_and_pharma_cost_2011</f>
        <v>30367552.267657045</v>
      </c>
      <c r="K49" s="11">
        <f>'2011 primary care weights'!K49*tot_gp_and_pharma_cost_2011</f>
        <v>26313874.569694512</v>
      </c>
      <c r="L49" s="11">
        <f>'2011 primary care weights'!L49*tot_gp_and_pharma_cost_2011</f>
        <v>22753287.324444644</v>
      </c>
      <c r="M49" s="11">
        <f>'2011 primary care weights'!M49*tot_gp_and_pharma_cost_2011</f>
        <v>20378674.522996388</v>
      </c>
      <c r="N49" s="11">
        <f>'2011 primary care weights'!N49*tot_gp_and_pharma_cost_2011</f>
        <v>18334919.821099263</v>
      </c>
    </row>
    <row r="50" spans="2:14" x14ac:dyDescent="0.25">
      <c r="B50">
        <v>46</v>
      </c>
      <c r="C50" s="67"/>
      <c r="D50" s="11">
        <f>'2011 primary care weights'!D50*tot_gp_and_pharma_cost_2011</f>
        <v>40181901.798516557</v>
      </c>
      <c r="E50" s="11">
        <f>'2011 primary care weights'!E50*tot_gp_and_pharma_cost_2011</f>
        <v>38017260.997949459</v>
      </c>
      <c r="F50" s="11">
        <f>'2011 primary care weights'!F50*tot_gp_and_pharma_cost_2011</f>
        <v>34336322.016306266</v>
      </c>
      <c r="G50" s="11">
        <f>'2011 primary care weights'!G50*tot_gp_and_pharma_cost_2011</f>
        <v>32351731.532235418</v>
      </c>
      <c r="H50" s="11">
        <f>'2011 primary care weights'!H50*tot_gp_and_pharma_cost_2011</f>
        <v>30081590.396740764</v>
      </c>
      <c r="I50" s="11"/>
      <c r="J50" s="11">
        <f>'2011 primary care weights'!J50*tot_gp_and_pharma_cost_2011</f>
        <v>29914010.794266485</v>
      </c>
      <c r="K50" s="11">
        <f>'2011 primary care weights'!K50*tot_gp_and_pharma_cost_2011</f>
        <v>26210773.575911004</v>
      </c>
      <c r="L50" s="11">
        <f>'2011 primary care weights'!L50*tot_gp_and_pharma_cost_2011</f>
        <v>22943592.345696025</v>
      </c>
      <c r="M50" s="11">
        <f>'2011 primary care weights'!M50*tot_gp_and_pharma_cost_2011</f>
        <v>20471053.846097168</v>
      </c>
      <c r="N50" s="11">
        <f>'2011 primary care weights'!N50*tot_gp_and_pharma_cost_2011</f>
        <v>18983074.321503628</v>
      </c>
    </row>
    <row r="51" spans="2:14" x14ac:dyDescent="0.25">
      <c r="B51">
        <v>47</v>
      </c>
      <c r="C51" s="67"/>
      <c r="D51" s="11">
        <f>'2011 primary care weights'!D51*tot_gp_and_pharma_cost_2011</f>
        <v>39589576.962830767</v>
      </c>
      <c r="E51" s="11">
        <f>'2011 primary care weights'!E51*tot_gp_and_pharma_cost_2011</f>
        <v>37051425.361299485</v>
      </c>
      <c r="F51" s="11">
        <f>'2011 primary care weights'!F51*tot_gp_and_pharma_cost_2011</f>
        <v>34365035.978942856</v>
      </c>
      <c r="G51" s="11">
        <f>'2011 primary care weights'!G51*tot_gp_and_pharma_cost_2011</f>
        <v>31647860.739835415</v>
      </c>
      <c r="H51" s="11">
        <f>'2011 primary care weights'!H51*tot_gp_and_pharma_cost_2011</f>
        <v>30066140.335007954</v>
      </c>
      <c r="I51" s="11"/>
      <c r="J51" s="11">
        <f>'2011 primary care weights'!J51*tot_gp_and_pharma_cost_2011</f>
        <v>29065205.518342271</v>
      </c>
      <c r="K51" s="11">
        <f>'2011 primary care weights'!K51*tot_gp_and_pharma_cost_2011</f>
        <v>25451490.381775603</v>
      </c>
      <c r="L51" s="11">
        <f>'2011 primary care weights'!L51*tot_gp_and_pharma_cost_2011</f>
        <v>22510387.522833794</v>
      </c>
      <c r="M51" s="11">
        <f>'2011 primary care weights'!M51*tot_gp_and_pharma_cost_2011</f>
        <v>20419134.355356261</v>
      </c>
      <c r="N51" s="11">
        <f>'2011 primary care weights'!N51*tot_gp_and_pharma_cost_2011</f>
        <v>18891975.718396902</v>
      </c>
    </row>
    <row r="52" spans="2:14" x14ac:dyDescent="0.25">
      <c r="B52">
        <v>48</v>
      </c>
      <c r="C52" s="67"/>
      <c r="D52" s="11">
        <f>'2011 primary care weights'!D52*tot_gp_and_pharma_cost_2011</f>
        <v>38874519.00343845</v>
      </c>
      <c r="E52" s="11">
        <f>'2011 primary care weights'!E52*tot_gp_and_pharma_cost_2011</f>
        <v>36474712.675379574</v>
      </c>
      <c r="F52" s="11">
        <f>'2011 primary care weights'!F52*tot_gp_and_pharma_cost_2011</f>
        <v>33590156.167690501</v>
      </c>
      <c r="G52" s="11">
        <f>'2011 primary care weights'!G52*tot_gp_and_pharma_cost_2011</f>
        <v>31459598.888433047</v>
      </c>
      <c r="H52" s="11">
        <f>'2011 primary care weights'!H52*tot_gp_and_pharma_cost_2011</f>
        <v>29873143.755097874</v>
      </c>
      <c r="I52" s="11"/>
      <c r="J52" s="11">
        <f>'2011 primary care weights'!J52*tot_gp_and_pharma_cost_2011</f>
        <v>27928504.859156139</v>
      </c>
      <c r="K52" s="11">
        <f>'2011 primary care weights'!K52*tot_gp_and_pharma_cost_2011</f>
        <v>25082876.81316888</v>
      </c>
      <c r="L52" s="11">
        <f>'2011 primary care weights'!L52*tot_gp_and_pharma_cost_2011</f>
        <v>21899692.788330298</v>
      </c>
      <c r="M52" s="11">
        <f>'2011 primary care weights'!M52*tot_gp_and_pharma_cost_2011</f>
        <v>20213110.750634536</v>
      </c>
      <c r="N52" s="11">
        <f>'2011 primary care weights'!N52*tot_gp_and_pharma_cost_2011</f>
        <v>18396441.490428995</v>
      </c>
    </row>
    <row r="53" spans="2:14" x14ac:dyDescent="0.25">
      <c r="B53">
        <v>49</v>
      </c>
      <c r="C53" s="67"/>
      <c r="D53" s="11">
        <f>'2011 primary care weights'!D53*tot_gp_and_pharma_cost_2011</f>
        <v>37133482.369803019</v>
      </c>
      <c r="E53" s="11">
        <f>'2011 primary care weights'!E53*tot_gp_and_pharma_cost_2011</f>
        <v>35800441.118741669</v>
      </c>
      <c r="F53" s="11">
        <f>'2011 primary care weights'!F53*tot_gp_and_pharma_cost_2011</f>
        <v>32189615.467297204</v>
      </c>
      <c r="G53" s="11">
        <f>'2011 primary care weights'!G53*tot_gp_and_pharma_cost_2011</f>
        <v>31059142.996352546</v>
      </c>
      <c r="H53" s="11">
        <f>'2011 primary care weights'!H53*tot_gp_and_pharma_cost_2011</f>
        <v>29166932.667658556</v>
      </c>
      <c r="I53" s="11"/>
      <c r="J53" s="11">
        <f>'2011 primary care weights'!J53*tot_gp_and_pharma_cost_2011</f>
        <v>27247184.210791968</v>
      </c>
      <c r="K53" s="11">
        <f>'2011 primary care weights'!K53*tot_gp_and_pharma_cost_2011</f>
        <v>24127174.594042815</v>
      </c>
      <c r="L53" s="11">
        <f>'2011 primary care weights'!L53*tot_gp_and_pharma_cost_2011</f>
        <v>20966446.324035995</v>
      </c>
      <c r="M53" s="11">
        <f>'2011 primary care weights'!M53*tot_gp_and_pharma_cost_2011</f>
        <v>19374987.499802262</v>
      </c>
      <c r="N53" s="11">
        <f>'2011 primary care weights'!N53*tot_gp_and_pharma_cost_2011</f>
        <v>18095552.512891345</v>
      </c>
    </row>
    <row r="54" spans="2:14" x14ac:dyDescent="0.25">
      <c r="B54">
        <v>50</v>
      </c>
      <c r="C54" s="67"/>
      <c r="D54" s="11">
        <f>'2011 primary care weights'!D54*tot_gp_and_pharma_cost_2011</f>
        <v>36886629.09108834</v>
      </c>
      <c r="E54" s="11">
        <f>'2011 primary care weights'!E54*tot_gp_and_pharma_cost_2011</f>
        <v>33945802.572434902</v>
      </c>
      <c r="F54" s="11">
        <f>'2011 primary care weights'!F54*tot_gp_and_pharma_cost_2011</f>
        <v>31751894.794313181</v>
      </c>
      <c r="G54" s="11">
        <f>'2011 primary care weights'!G54*tot_gp_and_pharma_cost_2011</f>
        <v>29980105.981095888</v>
      </c>
      <c r="H54" s="11">
        <f>'2011 primary care weights'!H54*tot_gp_and_pharma_cost_2011</f>
        <v>28326162.737028114</v>
      </c>
      <c r="I54" s="11"/>
      <c r="J54" s="11">
        <f>'2011 primary care weights'!J54*tot_gp_and_pharma_cost_2011</f>
        <v>26193213.650552765</v>
      </c>
      <c r="K54" s="11">
        <f>'2011 primary care weights'!K54*tot_gp_and_pharma_cost_2011</f>
        <v>23251398.16245275</v>
      </c>
      <c r="L54" s="11">
        <f>'2011 primary care weights'!L54*tot_gp_and_pharma_cost_2011</f>
        <v>20773661.736049112</v>
      </c>
      <c r="M54" s="11">
        <f>'2011 primary care weights'!M54*tot_gp_and_pharma_cost_2011</f>
        <v>19118821.563124202</v>
      </c>
      <c r="N54" s="11">
        <f>'2011 primary care weights'!N54*tot_gp_and_pharma_cost_2011</f>
        <v>17760126.94454857</v>
      </c>
    </row>
    <row r="55" spans="2:14" x14ac:dyDescent="0.25">
      <c r="B55">
        <v>51</v>
      </c>
      <c r="C55" s="67"/>
      <c r="D55" s="11">
        <f>'2011 primary care weights'!D55*tot_gp_and_pharma_cost_2011</f>
        <v>34852335.106880553</v>
      </c>
      <c r="E55" s="11">
        <f>'2011 primary care weights'!E55*tot_gp_and_pharma_cost_2011</f>
        <v>32375412.512930069</v>
      </c>
      <c r="F55" s="11">
        <f>'2011 primary care weights'!F55*tot_gp_and_pharma_cost_2011</f>
        <v>30341665.362071726</v>
      </c>
      <c r="G55" s="11">
        <f>'2011 primary care weights'!G55*tot_gp_and_pharma_cost_2011</f>
        <v>28940397.8383522</v>
      </c>
      <c r="H55" s="11">
        <f>'2011 primary care weights'!H55*tot_gp_and_pharma_cost_2011</f>
        <v>27525939.191783447</v>
      </c>
      <c r="I55" s="11"/>
      <c r="J55" s="11">
        <f>'2011 primary care weights'!J55*tot_gp_and_pharma_cost_2011</f>
        <v>24862307.263377562</v>
      </c>
      <c r="K55" s="11">
        <f>'2011 primary care weights'!K55*tot_gp_and_pharma_cost_2011</f>
        <v>22289900.815586377</v>
      </c>
      <c r="L55" s="11">
        <f>'2011 primary care weights'!L55*tot_gp_and_pharma_cost_2011</f>
        <v>19906886.92253131</v>
      </c>
      <c r="M55" s="11">
        <f>'2011 primary care weights'!M55*tot_gp_and_pharma_cost_2011</f>
        <v>18463243.228579469</v>
      </c>
      <c r="N55" s="11">
        <f>'2011 primary care weights'!N55*tot_gp_and_pharma_cost_2011</f>
        <v>16848555.701786868</v>
      </c>
    </row>
    <row r="56" spans="2:14" x14ac:dyDescent="0.25">
      <c r="B56">
        <v>52</v>
      </c>
      <c r="C56" s="67"/>
      <c r="D56" s="11">
        <f>'2011 primary care weights'!D56*tot_gp_and_pharma_cost_2011</f>
        <v>33778597.685540602</v>
      </c>
      <c r="E56" s="11">
        <f>'2011 primary care weights'!E56*tot_gp_and_pharma_cost_2011</f>
        <v>31731945.207376949</v>
      </c>
      <c r="F56" s="11">
        <f>'2011 primary care weights'!F56*tot_gp_and_pharma_cost_2011</f>
        <v>30090393.259469852</v>
      </c>
      <c r="G56" s="11">
        <f>'2011 primary care weights'!G56*tot_gp_and_pharma_cost_2011</f>
        <v>28038627.636345994</v>
      </c>
      <c r="H56" s="11">
        <f>'2011 primary care weights'!H56*tot_gp_and_pharma_cost_2011</f>
        <v>26645760.466049064</v>
      </c>
      <c r="I56" s="11"/>
      <c r="J56" s="11">
        <f>'2011 primary care weights'!J56*tot_gp_and_pharma_cost_2011</f>
        <v>24296889.470311183</v>
      </c>
      <c r="K56" s="11">
        <f>'2011 primary care weights'!K56*tot_gp_and_pharma_cost_2011</f>
        <v>21559609.239625718</v>
      </c>
      <c r="L56" s="11">
        <f>'2011 primary care weights'!L56*tot_gp_and_pharma_cost_2011</f>
        <v>19826102.943094637</v>
      </c>
      <c r="M56" s="11">
        <f>'2011 primary care weights'!M56*tot_gp_and_pharma_cost_2011</f>
        <v>18113290.861365985</v>
      </c>
      <c r="N56" s="11">
        <f>'2011 primary care weights'!N56*tot_gp_and_pharma_cost_2011</f>
        <v>16697722.955890462</v>
      </c>
    </row>
    <row r="57" spans="2:14" x14ac:dyDescent="0.25">
      <c r="B57">
        <v>53</v>
      </c>
      <c r="C57" s="67"/>
      <c r="D57" s="11">
        <f>'2011 primary care weights'!D57*tot_gp_and_pharma_cost_2011</f>
        <v>32504484.030470546</v>
      </c>
      <c r="E57" s="11">
        <f>'2011 primary care weights'!E57*tot_gp_and_pharma_cost_2011</f>
        <v>31218549.290082529</v>
      </c>
      <c r="F57" s="11">
        <f>'2011 primary care weights'!F57*tot_gp_and_pharma_cost_2011</f>
        <v>29504729.106312394</v>
      </c>
      <c r="G57" s="11">
        <f>'2011 primary care weights'!G57*tot_gp_and_pharma_cost_2011</f>
        <v>27889108.403957419</v>
      </c>
      <c r="H57" s="11">
        <f>'2011 primary care weights'!H57*tot_gp_and_pharma_cost_2011</f>
        <v>26527530.443546578</v>
      </c>
      <c r="I57" s="11"/>
      <c r="J57" s="11">
        <f>'2011 primary care weights'!J57*tot_gp_and_pharma_cost_2011</f>
        <v>23983210.403607186</v>
      </c>
      <c r="K57" s="11">
        <f>'2011 primary care weights'!K57*tot_gp_and_pharma_cost_2011</f>
        <v>21293780.896803789</v>
      </c>
      <c r="L57" s="11">
        <f>'2011 primary care weights'!L57*tot_gp_and_pharma_cost_2011</f>
        <v>19415931.451951824</v>
      </c>
      <c r="M57" s="11">
        <f>'2011 primary care weights'!M57*tot_gp_and_pharma_cost_2011</f>
        <v>17834981.647853959</v>
      </c>
      <c r="N57" s="11">
        <f>'2011 primary care weights'!N57*tot_gp_and_pharma_cost_2011</f>
        <v>16690205.148407884</v>
      </c>
    </row>
    <row r="58" spans="2:14" x14ac:dyDescent="0.25">
      <c r="B58">
        <v>54</v>
      </c>
      <c r="C58" s="67"/>
      <c r="D58" s="11">
        <f>'2011 primary care weights'!D58*tot_gp_and_pharma_cost_2011</f>
        <v>30862728.606120244</v>
      </c>
      <c r="E58" s="11">
        <f>'2011 primary care weights'!E58*tot_gp_and_pharma_cost_2011</f>
        <v>29412244.07512911</v>
      </c>
      <c r="F58" s="11">
        <f>'2011 primary care weights'!F58*tot_gp_and_pharma_cost_2011</f>
        <v>28354733.697519701</v>
      </c>
      <c r="G58" s="11">
        <f>'2011 primary care weights'!G58*tot_gp_and_pharma_cost_2011</f>
        <v>27610444.21540615</v>
      </c>
      <c r="H58" s="11">
        <f>'2011 primary care weights'!H58*tot_gp_and_pharma_cost_2011</f>
        <v>25743816.986842997</v>
      </c>
      <c r="I58" s="11"/>
      <c r="J58" s="11">
        <f>'2011 primary care weights'!J58*tot_gp_and_pharma_cost_2011</f>
        <v>22436065.586601641</v>
      </c>
      <c r="K58" s="11">
        <f>'2011 primary care weights'!K58*tot_gp_and_pharma_cost_2011</f>
        <v>20072731.503422387</v>
      </c>
      <c r="L58" s="11">
        <f>'2011 primary care weights'!L58*tot_gp_and_pharma_cost_2011</f>
        <v>18498726.573793281</v>
      </c>
      <c r="M58" s="11">
        <f>'2011 primary care weights'!M58*tot_gp_and_pharma_cost_2011</f>
        <v>17560101.559709202</v>
      </c>
      <c r="N58" s="11">
        <f>'2011 primary care weights'!N58*tot_gp_and_pharma_cost_2011</f>
        <v>16405094.493214924</v>
      </c>
    </row>
    <row r="59" spans="2:14" x14ac:dyDescent="0.25">
      <c r="B59">
        <v>55</v>
      </c>
      <c r="C59" s="67"/>
      <c r="D59" s="11">
        <f>'2011 primary care weights'!D59*tot_gp_and_pharma_cost_2011</f>
        <v>29942063.155484192</v>
      </c>
      <c r="E59" s="11">
        <f>'2011 primary care weights'!E59*tot_gp_and_pharma_cost_2011</f>
        <v>28553911.137108117</v>
      </c>
      <c r="F59" s="11">
        <f>'2011 primary care weights'!F59*tot_gp_and_pharma_cost_2011</f>
        <v>27437783.899919529</v>
      </c>
      <c r="G59" s="11">
        <f>'2011 primary care weights'!G59*tot_gp_and_pharma_cost_2011</f>
        <v>26392487.396490619</v>
      </c>
      <c r="H59" s="11">
        <f>'2011 primary care weights'!H59*tot_gp_and_pharma_cost_2011</f>
        <v>24421394.093828585</v>
      </c>
      <c r="I59" s="11"/>
      <c r="J59" s="11">
        <f>'2011 primary care weights'!J59*tot_gp_and_pharma_cost_2011</f>
        <v>20980616.302816577</v>
      </c>
      <c r="K59" s="11">
        <f>'2011 primary care weights'!K59*tot_gp_and_pharma_cost_2011</f>
        <v>19589444.676961157</v>
      </c>
      <c r="L59" s="11">
        <f>'2011 primary care weights'!L59*tot_gp_and_pharma_cost_2011</f>
        <v>17973848.890359979</v>
      </c>
      <c r="M59" s="11">
        <f>'2011 primary care weights'!M59*tot_gp_and_pharma_cost_2011</f>
        <v>16781099.940726783</v>
      </c>
      <c r="N59" s="11">
        <f>'2011 primary care weights'!N59*tot_gp_and_pharma_cost_2011</f>
        <v>15894652.166934768</v>
      </c>
    </row>
    <row r="60" spans="2:14" x14ac:dyDescent="0.25">
      <c r="B60">
        <v>56</v>
      </c>
      <c r="C60" s="67"/>
      <c r="D60" s="11">
        <f>'2011 primary care weights'!D60*tot_gp_and_pharma_cost_2011</f>
        <v>28583111.265459612</v>
      </c>
      <c r="E60" s="11">
        <f>'2011 primary care weights'!E60*tot_gp_and_pharma_cost_2011</f>
        <v>27854626.340077929</v>
      </c>
      <c r="F60" s="11">
        <f>'2011 primary care weights'!F60*tot_gp_and_pharma_cost_2011</f>
        <v>26816660.024842229</v>
      </c>
      <c r="G60" s="11">
        <f>'2011 primary care weights'!G60*tot_gp_and_pharma_cost_2011</f>
        <v>25924650.945326038</v>
      </c>
      <c r="H60" s="11">
        <f>'2011 primary care weights'!H60*tot_gp_and_pharma_cost_2011</f>
        <v>24129789.009494305</v>
      </c>
      <c r="I60" s="11"/>
      <c r="J60" s="11">
        <f>'2011 primary care weights'!J60*tot_gp_and_pharma_cost_2011</f>
        <v>20404243.686347608</v>
      </c>
      <c r="K60" s="11">
        <f>'2011 primary care weights'!K60*tot_gp_and_pharma_cost_2011</f>
        <v>18755518.503793884</v>
      </c>
      <c r="L60" s="11">
        <f>'2011 primary care weights'!L60*tot_gp_and_pharma_cost_2011</f>
        <v>17949419.646572117</v>
      </c>
      <c r="M60" s="11">
        <f>'2011 primary care weights'!M60*tot_gp_and_pharma_cost_2011</f>
        <v>16399942.267615326</v>
      </c>
      <c r="N60" s="11">
        <f>'2011 primary care weights'!N60*tot_gp_and_pharma_cost_2011</f>
        <v>15168521.135374023</v>
      </c>
    </row>
    <row r="61" spans="2:14" x14ac:dyDescent="0.25">
      <c r="B61">
        <v>57</v>
      </c>
      <c r="C61" s="67"/>
      <c r="D61" s="11">
        <f>'2011 primary care weights'!D61*tot_gp_and_pharma_cost_2011</f>
        <v>28031275.593576316</v>
      </c>
      <c r="E61" s="11">
        <f>'2011 primary care weights'!E61*tot_gp_and_pharma_cost_2011</f>
        <v>27198286.793686092</v>
      </c>
      <c r="F61" s="11">
        <f>'2011 primary care weights'!F61*tot_gp_and_pharma_cost_2011</f>
        <v>27490160.821994081</v>
      </c>
      <c r="G61" s="11">
        <f>'2011 primary care weights'!G61*tot_gp_and_pharma_cost_2011</f>
        <v>26522931.832305275</v>
      </c>
      <c r="H61" s="11">
        <f>'2011 primary care weights'!H61*tot_gp_and_pharma_cost_2011</f>
        <v>24511296.675405018</v>
      </c>
      <c r="I61" s="11"/>
      <c r="J61" s="11">
        <f>'2011 primary care weights'!J61*tot_gp_and_pharma_cost_2011</f>
        <v>19922534.968041491</v>
      </c>
      <c r="K61" s="11">
        <f>'2011 primary care weights'!K61*tot_gp_and_pharma_cost_2011</f>
        <v>18817455.620831735</v>
      </c>
      <c r="L61" s="11">
        <f>'2011 primary care weights'!L61*tot_gp_and_pharma_cost_2011</f>
        <v>17729774.94655038</v>
      </c>
      <c r="M61" s="11">
        <f>'2011 primary care weights'!M61*tot_gp_and_pharma_cost_2011</f>
        <v>16585328.905037992</v>
      </c>
      <c r="N61" s="11">
        <f>'2011 primary care weights'!N61*tot_gp_and_pharma_cost_2011</f>
        <v>15376384.752770828</v>
      </c>
    </row>
    <row r="62" spans="2:14" x14ac:dyDescent="0.25">
      <c r="B62">
        <v>58</v>
      </c>
      <c r="C62" s="67"/>
      <c r="D62" s="11">
        <f>'2011 primary care weights'!D62*tot_gp_and_pharma_cost_2011</f>
        <v>26966848.414267924</v>
      </c>
      <c r="E62" s="11">
        <f>'2011 primary care weights'!E62*tot_gp_and_pharma_cost_2011</f>
        <v>26642665.720100176</v>
      </c>
      <c r="F62" s="11">
        <f>'2011 primary care weights'!F62*tot_gp_and_pharma_cost_2011</f>
        <v>26851667.224479642</v>
      </c>
      <c r="G62" s="11">
        <f>'2011 primary care weights'!G62*tot_gp_and_pharma_cost_2011</f>
        <v>26151575.010911953</v>
      </c>
      <c r="H62" s="11">
        <f>'2011 primary care weights'!H62*tot_gp_and_pharma_cost_2011</f>
        <v>24247734.653884176</v>
      </c>
      <c r="I62" s="11"/>
      <c r="J62" s="11">
        <f>'2011 primary care weights'!J62*tot_gp_and_pharma_cost_2011</f>
        <v>19246762.807333313</v>
      </c>
      <c r="K62" s="11">
        <f>'2011 primary care weights'!K62*tot_gp_and_pharma_cost_2011</f>
        <v>18113422.391476341</v>
      </c>
      <c r="L62" s="11">
        <f>'2011 primary care weights'!L62*tot_gp_and_pharma_cost_2011</f>
        <v>17444250.939564839</v>
      </c>
      <c r="M62" s="11">
        <f>'2011 primary care weights'!M62*tot_gp_and_pharma_cost_2011</f>
        <v>16577791.264646813</v>
      </c>
      <c r="N62" s="11">
        <f>'2011 primary care weights'!N62*tot_gp_and_pharma_cost_2011</f>
        <v>15251430.091505582</v>
      </c>
    </row>
    <row r="63" spans="2:14" x14ac:dyDescent="0.25">
      <c r="B63">
        <v>59</v>
      </c>
      <c r="C63" s="67"/>
      <c r="D63" s="11">
        <f>'2011 primary care weights'!D63*tot_gp_and_pharma_cost_2011</f>
        <v>26421520.97690421</v>
      </c>
      <c r="E63" s="11">
        <f>'2011 primary care weights'!E63*tot_gp_and_pharma_cost_2011</f>
        <v>26384515.754395224</v>
      </c>
      <c r="F63" s="11">
        <f>'2011 primary care weights'!F63*tot_gp_and_pharma_cost_2011</f>
        <v>26757686.397112198</v>
      </c>
      <c r="G63" s="11">
        <f>'2011 primary care weights'!G63*tot_gp_and_pharma_cost_2011</f>
        <v>26223189.615816742</v>
      </c>
      <c r="H63" s="11">
        <f>'2011 primary care weights'!H63*tot_gp_and_pharma_cost_2011</f>
        <v>24424070.539453126</v>
      </c>
      <c r="I63" s="11"/>
      <c r="J63" s="11">
        <f>'2011 primary care weights'!J63*tot_gp_and_pharma_cost_2011</f>
        <v>18703029.986190911</v>
      </c>
      <c r="K63" s="11">
        <f>'2011 primary care weights'!K63*tot_gp_and_pharma_cost_2011</f>
        <v>17767046.466312565</v>
      </c>
      <c r="L63" s="11">
        <f>'2011 primary care weights'!L63*tot_gp_and_pharma_cost_2011</f>
        <v>17302699.748865291</v>
      </c>
      <c r="M63" s="11">
        <f>'2011 primary care weights'!M63*tot_gp_and_pharma_cost_2011</f>
        <v>16642471.617505116</v>
      </c>
      <c r="N63" s="11">
        <f>'2011 primary care weights'!N63*tot_gp_and_pharma_cost_2011</f>
        <v>15122805.858596634</v>
      </c>
    </row>
    <row r="64" spans="2:14" x14ac:dyDescent="0.25">
      <c r="B64">
        <v>60</v>
      </c>
      <c r="C64" s="67"/>
      <c r="D64" s="11">
        <f>'2011 primary care weights'!D64*tot_gp_and_pharma_cost_2011</f>
        <v>25361019.626840111</v>
      </c>
      <c r="E64" s="11">
        <f>'2011 primary care weights'!E64*tot_gp_and_pharma_cost_2011</f>
        <v>26050965.274729952</v>
      </c>
      <c r="F64" s="11">
        <f>'2011 primary care weights'!F64*tot_gp_and_pharma_cost_2011</f>
        <v>27360487.943778548</v>
      </c>
      <c r="G64" s="11">
        <f>'2011 primary care weights'!G64*tot_gp_and_pharma_cost_2011</f>
        <v>26694067.901866857</v>
      </c>
      <c r="H64" s="11">
        <f>'2011 primary care weights'!H64*tot_gp_and_pharma_cost_2011</f>
        <v>24781207.125520505</v>
      </c>
      <c r="I64" s="11"/>
      <c r="J64" s="11">
        <f>'2011 primary care weights'!J64*tot_gp_and_pharma_cost_2011</f>
        <v>18140891.091670204</v>
      </c>
      <c r="K64" s="11">
        <f>'2011 primary care weights'!K64*tot_gp_and_pharma_cost_2011</f>
        <v>17258163.563922137</v>
      </c>
      <c r="L64" s="11">
        <f>'2011 primary care weights'!L64*tot_gp_and_pharma_cost_2011</f>
        <v>17359166.766585834</v>
      </c>
      <c r="M64" s="11">
        <f>'2011 primary care weights'!M64*tot_gp_and_pharma_cost_2011</f>
        <v>17027832.685736816</v>
      </c>
      <c r="N64" s="11">
        <f>'2011 primary care weights'!N64*tot_gp_and_pharma_cost_2011</f>
        <v>15666546.06986722</v>
      </c>
    </row>
    <row r="65" spans="2:14" x14ac:dyDescent="0.25">
      <c r="B65">
        <v>61</v>
      </c>
      <c r="C65" s="67"/>
      <c r="D65" s="11">
        <f>'2011 primary care weights'!D65*tot_gp_and_pharma_cost_2011</f>
        <v>25960046.561333489</v>
      </c>
      <c r="E65" s="11">
        <f>'2011 primary care weights'!E65*tot_gp_and_pharma_cost_2011</f>
        <v>26671809.614908159</v>
      </c>
      <c r="F65" s="11">
        <f>'2011 primary care weights'!F65*tot_gp_and_pharma_cost_2011</f>
        <v>28195217.565660533</v>
      </c>
      <c r="G65" s="11">
        <f>'2011 primary care weights'!G65*tot_gp_and_pharma_cost_2011</f>
        <v>27717631.271457724</v>
      </c>
      <c r="H65" s="11">
        <f>'2011 primary care weights'!H65*tot_gp_and_pharma_cost_2011</f>
        <v>25408388.22765195</v>
      </c>
      <c r="I65" s="11"/>
      <c r="J65" s="11">
        <f>'2011 primary care weights'!J65*tot_gp_and_pharma_cost_2011</f>
        <v>17800275.234398965</v>
      </c>
      <c r="K65" s="11">
        <f>'2011 primary care weights'!K65*tot_gp_and_pharma_cost_2011</f>
        <v>17941466.095009498</v>
      </c>
      <c r="L65" s="11">
        <f>'2011 primary care weights'!L65*tot_gp_and_pharma_cost_2011</f>
        <v>17901627.376502097</v>
      </c>
      <c r="M65" s="11">
        <f>'2011 primary care weights'!M65*tot_gp_and_pharma_cost_2011</f>
        <v>17576659.438945517</v>
      </c>
      <c r="N65" s="11">
        <f>'2011 primary care weights'!N65*tot_gp_and_pharma_cost_2011</f>
        <v>16247175.767683052</v>
      </c>
    </row>
    <row r="66" spans="2:14" x14ac:dyDescent="0.25">
      <c r="B66">
        <v>62</v>
      </c>
      <c r="C66" s="67"/>
      <c r="D66" s="11">
        <f>'2011 primary care weights'!D66*tot_gp_and_pharma_cost_2011</f>
        <v>25728221.29304916</v>
      </c>
      <c r="E66" s="11">
        <f>'2011 primary care weights'!E66*tot_gp_and_pharma_cost_2011</f>
        <v>27153858.807211209</v>
      </c>
      <c r="F66" s="11">
        <f>'2011 primary care weights'!F66*tot_gp_and_pharma_cost_2011</f>
        <v>28396203.021610726</v>
      </c>
      <c r="G66" s="11">
        <f>'2011 primary care weights'!G66*tot_gp_and_pharma_cost_2011</f>
        <v>28759483.315841325</v>
      </c>
      <c r="H66" s="11">
        <f>'2011 primary care weights'!H66*tot_gp_and_pharma_cost_2011</f>
        <v>27309048.511970699</v>
      </c>
      <c r="I66" s="11"/>
      <c r="J66" s="11">
        <f>'2011 primary care weights'!J66*tot_gp_and_pharma_cost_2011</f>
        <v>17704866.494327452</v>
      </c>
      <c r="K66" s="11">
        <f>'2011 primary care weights'!K66*tot_gp_and_pharma_cost_2011</f>
        <v>18199563.698740177</v>
      </c>
      <c r="L66" s="11">
        <f>'2011 primary care weights'!L66*tot_gp_and_pharma_cost_2011</f>
        <v>18710319.604107682</v>
      </c>
      <c r="M66" s="11">
        <f>'2011 primary care weights'!M66*tot_gp_and_pharma_cost_2011</f>
        <v>18448919.638565887</v>
      </c>
      <c r="N66" s="11">
        <f>'2011 primary care weights'!N66*tot_gp_and_pharma_cost_2011</f>
        <v>17138945.977346737</v>
      </c>
    </row>
    <row r="67" spans="2:14" x14ac:dyDescent="0.25">
      <c r="B67">
        <v>63</v>
      </c>
      <c r="C67" s="67"/>
      <c r="D67" s="11">
        <f>'2011 primary care weights'!D67*tot_gp_and_pharma_cost_2011</f>
        <v>26770988.907037985</v>
      </c>
      <c r="E67" s="11">
        <f>'2011 primary care weights'!E67*tot_gp_and_pharma_cost_2011</f>
        <v>28638210.919136677</v>
      </c>
      <c r="F67" s="11">
        <f>'2011 primary care weights'!F67*tot_gp_and_pharma_cost_2011</f>
        <v>30849561.863460626</v>
      </c>
      <c r="G67" s="11">
        <f>'2011 primary care weights'!G67*tot_gp_and_pharma_cost_2011</f>
        <v>31386800.639030483</v>
      </c>
      <c r="H67" s="11">
        <f>'2011 primary care weights'!H67*tot_gp_and_pharma_cost_2011</f>
        <v>29816329.021469001</v>
      </c>
      <c r="I67" s="11"/>
      <c r="J67" s="11">
        <f>'2011 primary care weights'!J67*tot_gp_and_pharma_cost_2011</f>
        <v>18088068.511203233</v>
      </c>
      <c r="K67" s="11">
        <f>'2011 primary care weights'!K67*tot_gp_and_pharma_cost_2011</f>
        <v>18925533.016555786</v>
      </c>
      <c r="L67" s="11">
        <f>'2011 primary care weights'!L67*tot_gp_and_pharma_cost_2011</f>
        <v>20234892.642613411</v>
      </c>
      <c r="M67" s="11">
        <f>'2011 primary care weights'!M67*tot_gp_and_pharma_cost_2011</f>
        <v>20377506.516117636</v>
      </c>
      <c r="N67" s="11">
        <f>'2011 primary care weights'!N67*tot_gp_and_pharma_cost_2011</f>
        <v>18969735.850647148</v>
      </c>
    </row>
    <row r="68" spans="2:14" x14ac:dyDescent="0.25">
      <c r="B68">
        <v>64</v>
      </c>
      <c r="C68" s="67"/>
      <c r="D68" s="11">
        <f>'2011 primary care weights'!D68*tot_gp_and_pharma_cost_2011</f>
        <v>26851130.325096749</v>
      </c>
      <c r="E68" s="11">
        <f>'2011 primary care weights'!E68*tot_gp_and_pharma_cost_2011</f>
        <v>29141621.620088</v>
      </c>
      <c r="F68" s="11">
        <f>'2011 primary care weights'!F68*tot_gp_and_pharma_cost_2011</f>
        <v>32711875.021652721</v>
      </c>
      <c r="G68" s="11">
        <f>'2011 primary care weights'!G68*tot_gp_and_pharma_cost_2011</f>
        <v>33641753.899841778</v>
      </c>
      <c r="H68" s="11">
        <f>'2011 primary care weights'!H68*tot_gp_and_pharma_cost_2011</f>
        <v>31563319.12572341</v>
      </c>
      <c r="I68" s="11"/>
      <c r="J68" s="11">
        <f>'2011 primary care weights'!J68*tot_gp_and_pharma_cost_2011</f>
        <v>18310995.042000294</v>
      </c>
      <c r="K68" s="11">
        <f>'2011 primary care weights'!K68*tot_gp_and_pharma_cost_2011</f>
        <v>19097835.923254889</v>
      </c>
      <c r="L68" s="11">
        <f>'2011 primary care weights'!L68*tot_gp_and_pharma_cost_2011</f>
        <v>21338282.353129942</v>
      </c>
      <c r="M68" s="11">
        <f>'2011 primary care weights'!M68*tot_gp_and_pharma_cost_2011</f>
        <v>21387372.744870745</v>
      </c>
      <c r="N68" s="11">
        <f>'2011 primary care weights'!N68*tot_gp_and_pharma_cost_2011</f>
        <v>20249089.28638085</v>
      </c>
    </row>
    <row r="69" spans="2:14" x14ac:dyDescent="0.25">
      <c r="B69">
        <v>65</v>
      </c>
      <c r="C69" s="67"/>
      <c r="D69" s="11">
        <f>'2011 primary care weights'!D69*tot_gp_and_pharma_cost_2011</f>
        <v>27440309.147055708</v>
      </c>
      <c r="E69" s="11">
        <f>'2011 primary care weights'!E69*tot_gp_and_pharma_cost_2011</f>
        <v>29392532.507790357</v>
      </c>
      <c r="F69" s="11">
        <f>'2011 primary care weights'!F69*tot_gp_and_pharma_cost_2011</f>
        <v>34063825.224150062</v>
      </c>
      <c r="G69" s="11">
        <f>'2011 primary care weights'!G69*tot_gp_and_pharma_cost_2011</f>
        <v>35606022.341034368</v>
      </c>
      <c r="H69" s="11">
        <f>'2011 primary care weights'!H69*tot_gp_and_pharma_cost_2011</f>
        <v>33450071.517122746</v>
      </c>
      <c r="I69" s="11"/>
      <c r="J69" s="11">
        <f>'2011 primary care weights'!J69*tot_gp_and_pharma_cost_2011</f>
        <v>23050535.654111285</v>
      </c>
      <c r="K69" s="11">
        <f>'2011 primary care weights'!K69*tot_gp_and_pharma_cost_2011</f>
        <v>24327660.614883408</v>
      </c>
      <c r="L69" s="11">
        <f>'2011 primary care weights'!L69*tot_gp_and_pharma_cost_2011</f>
        <v>27383086.617379162</v>
      </c>
      <c r="M69" s="11">
        <f>'2011 primary care weights'!M69*tot_gp_and_pharma_cost_2011</f>
        <v>28514593.874982845</v>
      </c>
      <c r="N69" s="11">
        <f>'2011 primary care weights'!N69*tot_gp_and_pharma_cost_2011</f>
        <v>26899052.014306452</v>
      </c>
    </row>
    <row r="70" spans="2:14" x14ac:dyDescent="0.25">
      <c r="B70">
        <v>66</v>
      </c>
      <c r="C70" s="67"/>
      <c r="D70" s="11">
        <f>'2011 primary care weights'!D70*tot_gp_and_pharma_cost_2011</f>
        <v>26594786.373764861</v>
      </c>
      <c r="E70" s="11">
        <f>'2011 primary care weights'!E70*tot_gp_and_pharma_cost_2011</f>
        <v>29030560.275767121</v>
      </c>
      <c r="F70" s="11">
        <f>'2011 primary care weights'!F70*tot_gp_and_pharma_cost_2011</f>
        <v>33111780.839456588</v>
      </c>
      <c r="G70" s="11">
        <f>'2011 primary care weights'!G70*tot_gp_and_pharma_cost_2011</f>
        <v>34481116.651833266</v>
      </c>
      <c r="H70" s="11">
        <f>'2011 primary care weights'!H70*tot_gp_and_pharma_cost_2011</f>
        <v>31931326.826981388</v>
      </c>
      <c r="I70" s="11"/>
      <c r="J70" s="11">
        <f>'2011 primary care weights'!J70*tot_gp_and_pharma_cost_2011</f>
        <v>21792780.820859559</v>
      </c>
      <c r="K70" s="11">
        <f>'2011 primary care weights'!K70*tot_gp_and_pharma_cost_2011</f>
        <v>23501609.634830344</v>
      </c>
      <c r="L70" s="11">
        <f>'2011 primary care weights'!L70*tot_gp_and_pharma_cost_2011</f>
        <v>26721746.640019603</v>
      </c>
      <c r="M70" s="11">
        <f>'2011 primary care weights'!M70*tot_gp_and_pharma_cost_2011</f>
        <v>27700496.737821199</v>
      </c>
      <c r="N70" s="11">
        <f>'2011 primary care weights'!N70*tot_gp_and_pharma_cost_2011</f>
        <v>26368216.202683024</v>
      </c>
    </row>
    <row r="71" spans="2:14" x14ac:dyDescent="0.25">
      <c r="B71">
        <v>67</v>
      </c>
      <c r="C71" s="67"/>
      <c r="D71" s="11">
        <f>'2011 primary care weights'!D71*tot_gp_and_pharma_cost_2011</f>
        <v>24784539.307817385</v>
      </c>
      <c r="E71" s="11">
        <f>'2011 primary care weights'!E71*tot_gp_and_pharma_cost_2011</f>
        <v>28633642.014422987</v>
      </c>
      <c r="F71" s="11">
        <f>'2011 primary care weights'!F71*tot_gp_and_pharma_cost_2011</f>
        <v>31608882.805101767</v>
      </c>
      <c r="G71" s="11">
        <f>'2011 primary care weights'!G71*tot_gp_and_pharma_cost_2011</f>
        <v>33138248.196424928</v>
      </c>
      <c r="H71" s="11">
        <f>'2011 primary care weights'!H71*tot_gp_and_pharma_cost_2011</f>
        <v>32151995.906695671</v>
      </c>
      <c r="I71" s="11"/>
      <c r="J71" s="11">
        <f>'2011 primary care weights'!J71*tot_gp_and_pharma_cost_2011</f>
        <v>20250337.489160433</v>
      </c>
      <c r="K71" s="11">
        <f>'2011 primary care weights'!K71*tot_gp_and_pharma_cost_2011</f>
        <v>22437693.924417835</v>
      </c>
      <c r="L71" s="11">
        <f>'2011 primary care weights'!L71*tot_gp_and_pharma_cost_2011</f>
        <v>25935513.964947507</v>
      </c>
      <c r="M71" s="11">
        <f>'2011 primary care weights'!M71*tot_gp_and_pharma_cost_2011</f>
        <v>27109820.81696425</v>
      </c>
      <c r="N71" s="11">
        <f>'2011 primary care weights'!N71*tot_gp_and_pharma_cost_2011</f>
        <v>26018760.998436619</v>
      </c>
    </row>
    <row r="72" spans="2:14" x14ac:dyDescent="0.25">
      <c r="B72">
        <v>68</v>
      </c>
      <c r="C72" s="67"/>
      <c r="D72" s="11">
        <f>'2011 primary care weights'!D72*tot_gp_and_pharma_cost_2011</f>
        <v>24049229.169089925</v>
      </c>
      <c r="E72" s="11">
        <f>'2011 primary care weights'!E72*tot_gp_and_pharma_cost_2011</f>
        <v>26718037.73930575</v>
      </c>
      <c r="F72" s="11">
        <f>'2011 primary care weights'!F72*tot_gp_and_pharma_cost_2011</f>
        <v>30589851.417965394</v>
      </c>
      <c r="G72" s="11">
        <f>'2011 primary care weights'!G72*tot_gp_and_pharma_cost_2011</f>
        <v>31940975.504631661</v>
      </c>
      <c r="H72" s="11">
        <f>'2011 primary care weights'!H72*tot_gp_and_pharma_cost_2011</f>
        <v>30393932.270870604</v>
      </c>
      <c r="I72" s="11"/>
      <c r="J72" s="11">
        <f>'2011 primary care weights'!J72*tot_gp_and_pharma_cost_2011</f>
        <v>18999777.258969788</v>
      </c>
      <c r="K72" s="11">
        <f>'2011 primary care weights'!K72*tot_gp_and_pharma_cost_2011</f>
        <v>21012226.310135152</v>
      </c>
      <c r="L72" s="11">
        <f>'2011 primary care weights'!L72*tot_gp_and_pharma_cost_2011</f>
        <v>24373688.957583975</v>
      </c>
      <c r="M72" s="11">
        <f>'2011 primary care weights'!M72*tot_gp_and_pharma_cost_2011</f>
        <v>25961032.233200803</v>
      </c>
      <c r="N72" s="11">
        <f>'2011 primary care weights'!N72*tot_gp_and_pharma_cost_2011</f>
        <v>24568747.432726324</v>
      </c>
    </row>
    <row r="73" spans="2:14" x14ac:dyDescent="0.25">
      <c r="B73">
        <v>69</v>
      </c>
      <c r="C73" s="67"/>
      <c r="D73" s="11">
        <f>'2011 primary care weights'!D73*tot_gp_and_pharma_cost_2011</f>
        <v>22011259.732182216</v>
      </c>
      <c r="E73" s="11">
        <f>'2011 primary care weights'!E73*tot_gp_and_pharma_cost_2011</f>
        <v>24360388.375565272</v>
      </c>
      <c r="F73" s="11">
        <f>'2011 primary care weights'!F73*tot_gp_and_pharma_cost_2011</f>
        <v>27290935.815225258</v>
      </c>
      <c r="G73" s="11">
        <f>'2011 primary care weights'!G73*tot_gp_and_pharma_cost_2011</f>
        <v>28120885.612903591</v>
      </c>
      <c r="H73" s="11">
        <f>'2011 primary care weights'!H73*tot_gp_and_pharma_cost_2011</f>
        <v>26812977.032469306</v>
      </c>
      <c r="I73" s="11"/>
      <c r="J73" s="11">
        <f>'2011 primary care weights'!J73*tot_gp_and_pharma_cost_2011</f>
        <v>17027500.38277638</v>
      </c>
      <c r="K73" s="11">
        <f>'2011 primary care weights'!K73*tot_gp_and_pharma_cost_2011</f>
        <v>19062239.906433836</v>
      </c>
      <c r="L73" s="11">
        <f>'2011 primary care weights'!L73*tot_gp_and_pharma_cost_2011</f>
        <v>21596394.514688041</v>
      </c>
      <c r="M73" s="11">
        <f>'2011 primary care weights'!M73*tot_gp_and_pharma_cost_2011</f>
        <v>22936937.839423575</v>
      </c>
      <c r="N73" s="11">
        <f>'2011 primary care weights'!N73*tot_gp_and_pharma_cost_2011</f>
        <v>21467617.427255053</v>
      </c>
    </row>
    <row r="74" spans="2:14" x14ac:dyDescent="0.25">
      <c r="B74">
        <v>70</v>
      </c>
      <c r="C74" s="67"/>
      <c r="D74" s="11">
        <f>'2011 primary care weights'!D74*tot_gp_and_pharma_cost_2011</f>
        <v>21216992.213527992</v>
      </c>
      <c r="E74" s="11">
        <f>'2011 primary care weights'!E74*tot_gp_and_pharma_cost_2011</f>
        <v>22749098.489439916</v>
      </c>
      <c r="F74" s="11">
        <f>'2011 primary care weights'!F74*tot_gp_and_pharma_cost_2011</f>
        <v>25428615.615082473</v>
      </c>
      <c r="G74" s="11">
        <f>'2011 primary care weights'!G74*tot_gp_and_pharma_cost_2011</f>
        <v>26181794.711755723</v>
      </c>
      <c r="H74" s="11">
        <f>'2011 primary care weights'!H74*tot_gp_and_pharma_cost_2011</f>
        <v>24186795.129278596</v>
      </c>
      <c r="I74" s="11"/>
      <c r="J74" s="11">
        <f>'2011 primary care weights'!J74*tot_gp_and_pharma_cost_2011</f>
        <v>16201522.853184469</v>
      </c>
      <c r="K74" s="11">
        <f>'2011 primary care weights'!K74*tot_gp_and_pharma_cost_2011</f>
        <v>17540190.16670759</v>
      </c>
      <c r="L74" s="11">
        <f>'2011 primary care weights'!L74*tot_gp_and_pharma_cost_2011</f>
        <v>20224852.695423484</v>
      </c>
      <c r="M74" s="11">
        <f>'2011 primary care weights'!M74*tot_gp_and_pharma_cost_2011</f>
        <v>20938621.500607371</v>
      </c>
      <c r="N74" s="11">
        <f>'2011 primary care weights'!N74*tot_gp_and_pharma_cost_2011</f>
        <v>19564250.155544907</v>
      </c>
    </row>
    <row r="75" spans="2:14" x14ac:dyDescent="0.25">
      <c r="B75">
        <v>71</v>
      </c>
      <c r="C75" s="67"/>
      <c r="D75" s="11">
        <f>'2011 primary care weights'!D75*tot_gp_and_pharma_cost_2011</f>
        <v>22490248.08840121</v>
      </c>
      <c r="E75" s="11">
        <f>'2011 primary care weights'!E75*tot_gp_and_pharma_cost_2011</f>
        <v>23977610.99020661</v>
      </c>
      <c r="F75" s="11">
        <f>'2011 primary care weights'!F75*tot_gp_and_pharma_cost_2011</f>
        <v>26165029.292889163</v>
      </c>
      <c r="G75" s="11">
        <f>'2011 primary care weights'!G75*tot_gp_and_pharma_cost_2011</f>
        <v>26766824.151185434</v>
      </c>
      <c r="H75" s="11">
        <f>'2011 primary care weights'!H75*tot_gp_and_pharma_cost_2011</f>
        <v>24808952.261254091</v>
      </c>
      <c r="I75" s="11"/>
      <c r="J75" s="11">
        <f>'2011 primary care weights'!J75*tot_gp_and_pharma_cost_2011</f>
        <v>16992816.950533785</v>
      </c>
      <c r="K75" s="11">
        <f>'2011 primary care weights'!K75*tot_gp_and_pharma_cost_2011</f>
        <v>18214579.310103409</v>
      </c>
      <c r="L75" s="11">
        <f>'2011 primary care weights'!L75*tot_gp_and_pharma_cost_2011</f>
        <v>20591316.966283016</v>
      </c>
      <c r="M75" s="11">
        <f>'2011 primary care weights'!M75*tot_gp_and_pharma_cost_2011</f>
        <v>21129369.221666865</v>
      </c>
      <c r="N75" s="11">
        <f>'2011 primary care weights'!N75*tot_gp_and_pharma_cost_2011</f>
        <v>19762928.774610113</v>
      </c>
    </row>
    <row r="76" spans="2:14" x14ac:dyDescent="0.25">
      <c r="B76">
        <v>72</v>
      </c>
      <c r="C76" s="67"/>
      <c r="D76" s="11">
        <f>'2011 primary care weights'!D76*tot_gp_and_pharma_cost_2011</f>
        <v>22078223.896026727</v>
      </c>
      <c r="E76" s="11">
        <f>'2011 primary care weights'!E76*tot_gp_and_pharma_cost_2011</f>
        <v>23478622.259688452</v>
      </c>
      <c r="F76" s="11">
        <f>'2011 primary care weights'!F76*tot_gp_and_pharma_cost_2011</f>
        <v>26197524.345862072</v>
      </c>
      <c r="G76" s="11">
        <f>'2011 primary care weights'!G76*tot_gp_and_pharma_cost_2011</f>
        <v>26397499.632390674</v>
      </c>
      <c r="H76" s="11">
        <f>'2011 primary care weights'!H76*tot_gp_and_pharma_cost_2011</f>
        <v>24893875.930349432</v>
      </c>
      <c r="I76" s="11"/>
      <c r="J76" s="11">
        <f>'2011 primary care weights'!J76*tot_gp_and_pharma_cost_2011</f>
        <v>16403853.882420765</v>
      </c>
      <c r="K76" s="11">
        <f>'2011 primary care weights'!K76*tot_gp_and_pharma_cost_2011</f>
        <v>17748281.883451313</v>
      </c>
      <c r="L76" s="11">
        <f>'2011 primary care weights'!L76*tot_gp_and_pharma_cost_2011</f>
        <v>20161839.340838011</v>
      </c>
      <c r="M76" s="11">
        <f>'2011 primary care weights'!M76*tot_gp_and_pharma_cost_2011</f>
        <v>21100572.259672292</v>
      </c>
      <c r="N76" s="11">
        <f>'2011 primary care weights'!N76*tot_gp_and_pharma_cost_2011</f>
        <v>20161075.895067979</v>
      </c>
    </row>
    <row r="77" spans="2:14" x14ac:dyDescent="0.25">
      <c r="B77">
        <v>73</v>
      </c>
      <c r="C77" s="67"/>
      <c r="D77" s="11">
        <f>'2011 primary care weights'!D77*tot_gp_and_pharma_cost_2011</f>
        <v>21292467.287922967</v>
      </c>
      <c r="E77" s="11">
        <f>'2011 primary care weights'!E77*tot_gp_and_pharma_cost_2011</f>
        <v>23242366.813280135</v>
      </c>
      <c r="F77" s="11">
        <f>'2011 primary care weights'!F77*tot_gp_and_pharma_cost_2011</f>
        <v>25008436.816144347</v>
      </c>
      <c r="G77" s="11">
        <f>'2011 primary care weights'!G77*tot_gp_and_pharma_cost_2011</f>
        <v>26159685.079417113</v>
      </c>
      <c r="H77" s="11">
        <f>'2011 primary care weights'!H77*tot_gp_and_pharma_cost_2011</f>
        <v>24671990.681196727</v>
      </c>
      <c r="I77" s="11"/>
      <c r="J77" s="11">
        <f>'2011 primary care weights'!J77*tot_gp_and_pharma_cost_2011</f>
        <v>15649839.458666449</v>
      </c>
      <c r="K77" s="11">
        <f>'2011 primary care weights'!K77*tot_gp_and_pharma_cost_2011</f>
        <v>17095265.585599106</v>
      </c>
      <c r="L77" s="11">
        <f>'2011 primary care weights'!L77*tot_gp_and_pharma_cost_2011</f>
        <v>19531211.42846363</v>
      </c>
      <c r="M77" s="11">
        <f>'2011 primary care weights'!M77*tot_gp_and_pharma_cost_2011</f>
        <v>20467640.353782643</v>
      </c>
      <c r="N77" s="11">
        <f>'2011 primary care weights'!N77*tot_gp_and_pharma_cost_2011</f>
        <v>19741707.600398883</v>
      </c>
    </row>
    <row r="78" spans="2:14" x14ac:dyDescent="0.25">
      <c r="B78">
        <v>74</v>
      </c>
      <c r="C78" s="67"/>
      <c r="D78" s="11">
        <f>'2011 primary care weights'!D78*tot_gp_and_pharma_cost_2011</f>
        <v>20725116.678221706</v>
      </c>
      <c r="E78" s="11">
        <f>'2011 primary care weights'!E78*tot_gp_and_pharma_cost_2011</f>
        <v>22325948.4025466</v>
      </c>
      <c r="F78" s="11">
        <f>'2011 primary care weights'!F78*tot_gp_and_pharma_cost_2011</f>
        <v>24189521.492663011</v>
      </c>
      <c r="G78" s="11">
        <f>'2011 primary care weights'!G78*tot_gp_and_pharma_cost_2011</f>
        <v>25088885.01107512</v>
      </c>
      <c r="H78" s="11">
        <f>'2011 primary care weights'!H78*tot_gp_and_pharma_cost_2011</f>
        <v>24137397.280888632</v>
      </c>
      <c r="I78" s="11"/>
      <c r="J78" s="11">
        <f>'2011 primary care weights'!J78*tot_gp_and_pharma_cost_2011</f>
        <v>14645966.393466085</v>
      </c>
      <c r="K78" s="11">
        <f>'2011 primary care weights'!K78*tot_gp_and_pharma_cost_2011</f>
        <v>16105096.860956866</v>
      </c>
      <c r="L78" s="11">
        <f>'2011 primary care weights'!L78*tot_gp_and_pharma_cost_2011</f>
        <v>18592002.604549974</v>
      </c>
      <c r="M78" s="11">
        <f>'2011 primary care weights'!M78*tot_gp_and_pharma_cost_2011</f>
        <v>19660133.075341024</v>
      </c>
      <c r="N78" s="11">
        <f>'2011 primary care weights'!N78*tot_gp_and_pharma_cost_2011</f>
        <v>19150226.969876204</v>
      </c>
    </row>
    <row r="79" spans="2:14" x14ac:dyDescent="0.25">
      <c r="B79">
        <v>75</v>
      </c>
      <c r="C79" s="67"/>
      <c r="D79" s="11">
        <f>'2011 primary care weights'!D79*tot_gp_and_pharma_cost_2011</f>
        <v>26043667.041338179</v>
      </c>
      <c r="E79" s="11">
        <f>'2011 primary care weights'!E79*tot_gp_and_pharma_cost_2011</f>
        <v>28199812.999958914</v>
      </c>
      <c r="F79" s="11">
        <f>'2011 primary care weights'!F79*tot_gp_and_pharma_cost_2011</f>
        <v>30978982.59750744</v>
      </c>
      <c r="G79" s="11">
        <f>'2011 primary care weights'!G79*tot_gp_and_pharma_cost_2011</f>
        <v>31954169.891576987</v>
      </c>
      <c r="H79" s="11">
        <f>'2011 primary care weights'!H79*tot_gp_and_pharma_cost_2011</f>
        <v>30977612.310911559</v>
      </c>
      <c r="I79" s="11"/>
      <c r="J79" s="11">
        <f>'2011 primary care weights'!J79*tot_gp_and_pharma_cost_2011</f>
        <v>19438414.360063601</v>
      </c>
      <c r="K79" s="11">
        <f>'2011 primary care weights'!K79*tot_gp_and_pharma_cost_2011</f>
        <v>21472109.057843257</v>
      </c>
      <c r="L79" s="11">
        <f>'2011 primary care weights'!L79*tot_gp_and_pharma_cost_2011</f>
        <v>25112942.712126568</v>
      </c>
      <c r="M79" s="11">
        <f>'2011 primary care weights'!M79*tot_gp_and_pharma_cost_2011</f>
        <v>25729974.181580786</v>
      </c>
      <c r="N79" s="11">
        <f>'2011 primary care weights'!N79*tot_gp_and_pharma_cost_2011</f>
        <v>25216605.464192785</v>
      </c>
    </row>
    <row r="80" spans="2:14" x14ac:dyDescent="0.25">
      <c r="B80">
        <v>76</v>
      </c>
      <c r="C80" s="67"/>
      <c r="D80" s="11">
        <f>'2011 primary care weights'!D80*tot_gp_and_pharma_cost_2011</f>
        <v>24673094.669678487</v>
      </c>
      <c r="E80" s="11">
        <f>'2011 primary care weights'!E80*tot_gp_and_pharma_cost_2011</f>
        <v>27116606.150749106</v>
      </c>
      <c r="F80" s="11">
        <f>'2011 primary care weights'!F80*tot_gp_and_pharma_cost_2011</f>
        <v>29730166.672839094</v>
      </c>
      <c r="G80" s="11">
        <f>'2011 primary care weights'!G80*tot_gp_and_pharma_cost_2011</f>
        <v>30452986.095239922</v>
      </c>
      <c r="H80" s="11">
        <f>'2011 primary care weights'!H80*tot_gp_and_pharma_cost_2011</f>
        <v>29309705.98916981</v>
      </c>
      <c r="I80" s="11"/>
      <c r="J80" s="11">
        <f>'2011 primary care weights'!J80*tot_gp_and_pharma_cost_2011</f>
        <v>17992718.251046702</v>
      </c>
      <c r="K80" s="11">
        <f>'2011 primary care weights'!K80*tot_gp_and_pharma_cost_2011</f>
        <v>20169003.237674847</v>
      </c>
      <c r="L80" s="11">
        <f>'2011 primary care weights'!L80*tot_gp_and_pharma_cost_2011</f>
        <v>22978411.788131762</v>
      </c>
      <c r="M80" s="11">
        <f>'2011 primary care weights'!M80*tot_gp_and_pharma_cost_2011</f>
        <v>24684401.642130613</v>
      </c>
      <c r="N80" s="11">
        <f>'2011 primary care weights'!N80*tot_gp_and_pharma_cost_2011</f>
        <v>23908229.239612505</v>
      </c>
    </row>
    <row r="81" spans="2:14" x14ac:dyDescent="0.25">
      <c r="B81">
        <v>77</v>
      </c>
      <c r="C81" s="67"/>
      <c r="D81" s="11">
        <f>'2011 primary care weights'!D81*tot_gp_and_pharma_cost_2011</f>
        <v>23439232.882590506</v>
      </c>
      <c r="E81" s="11">
        <f>'2011 primary care weights'!E81*tot_gp_and_pharma_cost_2011</f>
        <v>25185769.1366762</v>
      </c>
      <c r="F81" s="11">
        <f>'2011 primary care weights'!F81*tot_gp_and_pharma_cost_2011</f>
        <v>28565632.324666988</v>
      </c>
      <c r="G81" s="11">
        <f>'2011 primary care weights'!G81*tot_gp_and_pharma_cost_2011</f>
        <v>28742162.112067249</v>
      </c>
      <c r="H81" s="11">
        <f>'2011 primary care weights'!H81*tot_gp_and_pharma_cost_2011</f>
        <v>28016215.341417622</v>
      </c>
      <c r="I81" s="11"/>
      <c r="J81" s="11">
        <f>'2011 primary care weights'!J81*tot_gp_and_pharma_cost_2011</f>
        <v>16290001.4062296</v>
      </c>
      <c r="K81" s="11">
        <f>'2011 primary care weights'!K81*tot_gp_and_pharma_cost_2011</f>
        <v>18494746.589850895</v>
      </c>
      <c r="L81" s="11">
        <f>'2011 primary care weights'!L81*tot_gp_and_pharma_cost_2011</f>
        <v>21123665.754923757</v>
      </c>
      <c r="M81" s="11">
        <f>'2011 primary care weights'!M81*tot_gp_and_pharma_cost_2011</f>
        <v>22599506.663086556</v>
      </c>
      <c r="N81" s="11">
        <f>'2011 primary care weights'!N81*tot_gp_and_pharma_cost_2011</f>
        <v>22505374.449574098</v>
      </c>
    </row>
    <row r="82" spans="2:14" x14ac:dyDescent="0.25">
      <c r="B82">
        <v>78</v>
      </c>
      <c r="C82" s="67"/>
      <c r="D82" s="11">
        <f>'2011 primary care weights'!D82*tot_gp_and_pharma_cost_2011</f>
        <v>22434777.528244529</v>
      </c>
      <c r="E82" s="11">
        <f>'2011 primary care weights'!E82*tot_gp_and_pharma_cost_2011</f>
        <v>25006378.487958297</v>
      </c>
      <c r="F82" s="11">
        <f>'2011 primary care weights'!F82*tot_gp_and_pharma_cost_2011</f>
        <v>27905734.633546855</v>
      </c>
      <c r="G82" s="11">
        <f>'2011 primary care weights'!G82*tot_gp_and_pharma_cost_2011</f>
        <v>28281765.517209016</v>
      </c>
      <c r="H82" s="11">
        <f>'2011 primary care weights'!H82*tot_gp_and_pharma_cost_2011</f>
        <v>27247193.500501201</v>
      </c>
      <c r="I82" s="11"/>
      <c r="J82" s="11">
        <f>'2011 primary care weights'!J82*tot_gp_and_pharma_cost_2011</f>
        <v>15451441.610207867</v>
      </c>
      <c r="K82" s="11">
        <f>'2011 primary care weights'!K82*tot_gp_and_pharma_cost_2011</f>
        <v>17368798.059250332</v>
      </c>
      <c r="L82" s="11">
        <f>'2011 primary care weights'!L82*tot_gp_and_pharma_cost_2011</f>
        <v>20457456.570102673</v>
      </c>
      <c r="M82" s="11">
        <f>'2011 primary care weights'!M82*tot_gp_and_pharma_cost_2011</f>
        <v>21712244.878544465</v>
      </c>
      <c r="N82" s="11">
        <f>'2011 primary care weights'!N82*tot_gp_and_pharma_cost_2011</f>
        <v>21503529.261964682</v>
      </c>
    </row>
    <row r="83" spans="2:14" x14ac:dyDescent="0.25">
      <c r="B83">
        <v>79</v>
      </c>
      <c r="C83" s="67"/>
      <c r="D83" s="11">
        <f>'2011 primary care weights'!D83*tot_gp_and_pharma_cost_2011</f>
        <v>22182738.732741773</v>
      </c>
      <c r="E83" s="11">
        <f>'2011 primary care weights'!E83*tot_gp_and_pharma_cost_2011</f>
        <v>24147144.69112163</v>
      </c>
      <c r="F83" s="11">
        <f>'2011 primary care weights'!F83*tot_gp_and_pharma_cost_2011</f>
        <v>27068317.881370325</v>
      </c>
      <c r="G83" s="11">
        <f>'2011 primary care weights'!G83*tot_gp_and_pharma_cost_2011</f>
        <v>27981024.86474153</v>
      </c>
      <c r="H83" s="11">
        <f>'2011 primary care weights'!H83*tot_gp_and_pharma_cost_2011</f>
        <v>26714345.933295161</v>
      </c>
      <c r="I83" s="11"/>
      <c r="J83" s="11">
        <f>'2011 primary care weights'!J83*tot_gp_and_pharma_cost_2011</f>
        <v>14587881.739313398</v>
      </c>
      <c r="K83" s="11">
        <f>'2011 primary care weights'!K83*tot_gp_and_pharma_cost_2011</f>
        <v>16587761.493294066</v>
      </c>
      <c r="L83" s="11">
        <f>'2011 primary care weights'!L83*tot_gp_and_pharma_cost_2011</f>
        <v>19298493.511896342</v>
      </c>
      <c r="M83" s="11">
        <f>'2011 primary care weights'!M83*tot_gp_and_pharma_cost_2011</f>
        <v>20568072.689818963</v>
      </c>
      <c r="N83" s="11">
        <f>'2011 primary care weights'!N83*tot_gp_and_pharma_cost_2011</f>
        <v>20786948.601578176</v>
      </c>
    </row>
    <row r="84" spans="2:14" x14ac:dyDescent="0.25">
      <c r="B84">
        <v>80</v>
      </c>
      <c r="C84" s="67"/>
      <c r="D84" s="11">
        <f>'2011 primary care weights'!D84*tot_gp_and_pharma_cost_2011</f>
        <v>21366562.615470316</v>
      </c>
      <c r="E84" s="11">
        <f>'2011 primary care weights'!E84*tot_gp_and_pharma_cost_2011</f>
        <v>24064253.976116534</v>
      </c>
      <c r="F84" s="11">
        <f>'2011 primary care weights'!F84*tot_gp_and_pharma_cost_2011</f>
        <v>26745902.928576227</v>
      </c>
      <c r="G84" s="11">
        <f>'2011 primary care weights'!G84*tot_gp_and_pharma_cost_2011</f>
        <v>27394657.915639345</v>
      </c>
      <c r="H84" s="11">
        <f>'2011 primary care weights'!H84*tot_gp_and_pharma_cost_2011</f>
        <v>26064849.22636424</v>
      </c>
      <c r="I84" s="11"/>
      <c r="J84" s="11">
        <f>'2011 primary care weights'!J84*tot_gp_and_pharma_cost_2011</f>
        <v>13566015.212941205</v>
      </c>
      <c r="K84" s="11">
        <f>'2011 primary care weights'!K84*tot_gp_and_pharma_cost_2011</f>
        <v>15745809.410830295</v>
      </c>
      <c r="L84" s="11">
        <f>'2011 primary care weights'!L84*tot_gp_and_pharma_cost_2011</f>
        <v>18190667.622649416</v>
      </c>
      <c r="M84" s="11">
        <f>'2011 primary care weights'!M84*tot_gp_and_pharma_cost_2011</f>
        <v>19617822.947651383</v>
      </c>
      <c r="N84" s="11">
        <f>'2011 primary care weights'!N84*tot_gp_and_pharma_cost_2011</f>
        <v>19663299.61670801</v>
      </c>
    </row>
    <row r="85" spans="2:14" x14ac:dyDescent="0.25">
      <c r="B85">
        <v>81</v>
      </c>
      <c r="C85" s="67"/>
      <c r="D85" s="11">
        <f>'2011 primary care weights'!D85*tot_gp_and_pharma_cost_2011</f>
        <v>20415819.086686645</v>
      </c>
      <c r="E85" s="11">
        <f>'2011 primary care weights'!E85*tot_gp_and_pharma_cost_2011</f>
        <v>23160450.50303755</v>
      </c>
      <c r="F85" s="11">
        <f>'2011 primary care weights'!F85*tot_gp_and_pharma_cost_2011</f>
        <v>24910048.113858178</v>
      </c>
      <c r="G85" s="11">
        <f>'2011 primary care weights'!G85*tot_gp_and_pharma_cost_2011</f>
        <v>25874446.125291571</v>
      </c>
      <c r="H85" s="11">
        <f>'2011 primary care weights'!H85*tot_gp_and_pharma_cost_2011</f>
        <v>24977404.894030098</v>
      </c>
      <c r="I85" s="11"/>
      <c r="J85" s="11">
        <f>'2011 primary care weights'!J85*tot_gp_and_pharma_cost_2011</f>
        <v>12217316.046150889</v>
      </c>
      <c r="K85" s="11">
        <f>'2011 primary care weights'!K85*tot_gp_and_pharma_cost_2011</f>
        <v>14377090.85400979</v>
      </c>
      <c r="L85" s="11">
        <f>'2011 primary care weights'!L85*tot_gp_and_pharma_cost_2011</f>
        <v>16597617.711333554</v>
      </c>
      <c r="M85" s="11">
        <f>'2011 primary care weights'!M85*tot_gp_and_pharma_cost_2011</f>
        <v>17947102.197109058</v>
      </c>
      <c r="N85" s="11">
        <f>'2011 primary care weights'!N85*tot_gp_and_pharma_cost_2011</f>
        <v>17990023.125562157</v>
      </c>
    </row>
    <row r="86" spans="2:14" x14ac:dyDescent="0.25">
      <c r="B86">
        <v>82</v>
      </c>
      <c r="C86" s="67"/>
      <c r="D86" s="11">
        <f>'2011 primary care weights'!D86*tot_gp_and_pharma_cost_2011</f>
        <v>18537804.139385957</v>
      </c>
      <c r="E86" s="11">
        <f>'2011 primary care weights'!E86*tot_gp_and_pharma_cost_2011</f>
        <v>20796716.733845375</v>
      </c>
      <c r="F86" s="11">
        <f>'2011 primary care weights'!F86*tot_gp_and_pharma_cost_2011</f>
        <v>23423239.751431532</v>
      </c>
      <c r="G86" s="11">
        <f>'2011 primary care weights'!G86*tot_gp_and_pharma_cost_2011</f>
        <v>24343293.802601632</v>
      </c>
      <c r="H86" s="11">
        <f>'2011 primary care weights'!H86*tot_gp_and_pharma_cost_2011</f>
        <v>23571270.794301357</v>
      </c>
      <c r="I86" s="11"/>
      <c r="J86" s="11">
        <f>'2011 primary care weights'!J86*tot_gp_and_pharma_cost_2011</f>
        <v>10706254.336607756</v>
      </c>
      <c r="K86" s="11">
        <f>'2011 primary care weights'!K86*tot_gp_and_pharma_cost_2011</f>
        <v>12511319.752714761</v>
      </c>
      <c r="L86" s="11">
        <f>'2011 primary care weights'!L86*tot_gp_and_pharma_cost_2011</f>
        <v>15273977.901432507</v>
      </c>
      <c r="M86" s="11">
        <f>'2011 primary care weights'!M86*tot_gp_and_pharma_cost_2011</f>
        <v>15962422.904382974</v>
      </c>
      <c r="N86" s="11">
        <f>'2011 primary care weights'!N86*tot_gp_and_pharma_cost_2011</f>
        <v>16549937.508710839</v>
      </c>
    </row>
    <row r="87" spans="2:14" x14ac:dyDescent="0.25">
      <c r="B87">
        <v>83</v>
      </c>
      <c r="C87" s="67"/>
      <c r="D87" s="11">
        <f>'2011 primary care weights'!D87*tot_gp_and_pharma_cost_2011</f>
        <v>16718711.287060393</v>
      </c>
      <c r="E87" s="11">
        <f>'2011 primary care weights'!E87*tot_gp_and_pharma_cost_2011</f>
        <v>19533118.370999318</v>
      </c>
      <c r="F87" s="11">
        <f>'2011 primary care weights'!F87*tot_gp_and_pharma_cost_2011</f>
        <v>21630985.879748322</v>
      </c>
      <c r="G87" s="11">
        <f>'2011 primary care weights'!G87*tot_gp_and_pharma_cost_2011</f>
        <v>22017994.979451239</v>
      </c>
      <c r="H87" s="11">
        <f>'2011 primary care weights'!H87*tot_gp_and_pharma_cost_2011</f>
        <v>21608280.800431713</v>
      </c>
      <c r="I87" s="11"/>
      <c r="J87" s="11">
        <f>'2011 primary care weights'!J87*tot_gp_and_pharma_cost_2011</f>
        <v>9218574.4794743918</v>
      </c>
      <c r="K87" s="11">
        <f>'2011 primary care weights'!K87*tot_gp_and_pharma_cost_2011</f>
        <v>11294672.645889401</v>
      </c>
      <c r="L87" s="11">
        <f>'2011 primary care weights'!L87*tot_gp_and_pharma_cost_2011</f>
        <v>13645010.035821706</v>
      </c>
      <c r="M87" s="11">
        <f>'2011 primary care weights'!M87*tot_gp_and_pharma_cost_2011</f>
        <v>14498828.579208232</v>
      </c>
      <c r="N87" s="11">
        <f>'2011 primary care weights'!N87*tot_gp_and_pharma_cost_2011</f>
        <v>14642842.473122343</v>
      </c>
    </row>
    <row r="88" spans="2:14" x14ac:dyDescent="0.25">
      <c r="B88">
        <v>84</v>
      </c>
      <c r="C88" s="67"/>
      <c r="D88" s="11">
        <f>'2011 primary care weights'!D88*tot_gp_and_pharma_cost_2011</f>
        <v>15620598.664211074</v>
      </c>
      <c r="E88" s="11">
        <f>'2011 primary care weights'!E88*tot_gp_and_pharma_cost_2011</f>
        <v>18255693.032490388</v>
      </c>
      <c r="F88" s="11">
        <f>'2011 primary care weights'!F88*tot_gp_and_pharma_cost_2011</f>
        <v>20715448.819202065</v>
      </c>
      <c r="G88" s="11">
        <f>'2011 primary care weights'!G88*tot_gp_and_pharma_cost_2011</f>
        <v>21423281.686627083</v>
      </c>
      <c r="H88" s="11">
        <f>'2011 primary care weights'!H88*tot_gp_and_pharma_cost_2011</f>
        <v>20146382.123601735</v>
      </c>
      <c r="I88" s="11"/>
      <c r="J88" s="11">
        <f>'2011 primary care weights'!J88*tot_gp_and_pharma_cost_2011</f>
        <v>8474397.4765016977</v>
      </c>
      <c r="K88" s="11">
        <f>'2011 primary care weights'!K88*tot_gp_and_pharma_cost_2011</f>
        <v>10193756.725754902</v>
      </c>
      <c r="L88" s="11">
        <f>'2011 primary care weights'!L88*tot_gp_and_pharma_cost_2011</f>
        <v>12403491.658464417</v>
      </c>
      <c r="M88" s="11">
        <f>'2011 primary care weights'!M88*tot_gp_and_pharma_cost_2011</f>
        <v>13345056.684546873</v>
      </c>
      <c r="N88" s="11">
        <f>'2011 primary care weights'!N88*tot_gp_and_pharma_cost_2011</f>
        <v>13329600.71744653</v>
      </c>
    </row>
    <row r="89" spans="2:14" x14ac:dyDescent="0.25">
      <c r="B89" s="15">
        <v>85</v>
      </c>
      <c r="C89" s="68"/>
      <c r="D89" s="9">
        <f>'2011 primary care weights'!D89*tot_gp_and_pharma_cost_2011</f>
        <v>96277692.540715054</v>
      </c>
      <c r="E89" s="9">
        <f>'2011 primary care weights'!E89*tot_gp_and_pharma_cost_2011</f>
        <v>116861953.46050064</v>
      </c>
      <c r="F89" s="9">
        <f>'2011 primary care weights'!F89*tot_gp_and_pharma_cost_2011</f>
        <v>132113135.67280446</v>
      </c>
      <c r="G89" s="9">
        <f>'2011 primary care weights'!G89*tot_gp_and_pharma_cost_2011</f>
        <v>135546723.84206906</v>
      </c>
      <c r="H89" s="9">
        <f>'2011 primary care weights'!H89*tot_gp_and_pharma_cost_2011</f>
        <v>127116669.71282248</v>
      </c>
      <c r="I89" s="9"/>
      <c r="J89" s="9">
        <f>'2011 primary care weights'!J89*tot_gp_and_pharma_cost_2011</f>
        <v>39513337.606833033</v>
      </c>
      <c r="K89" s="9">
        <f>'2011 primary care weights'!K89*tot_gp_and_pharma_cost_2011</f>
        <v>49356649.526430935</v>
      </c>
      <c r="L89" s="9">
        <f>'2011 primary care weights'!L89*tot_gp_and_pharma_cost_2011</f>
        <v>60457101.020276912</v>
      </c>
      <c r="M89" s="9">
        <f>'2011 primary care weights'!M89*tot_gp_and_pharma_cost_2011</f>
        <v>65003960.576990612</v>
      </c>
      <c r="N89" s="9">
        <f>'2011 primary care weights'!N89*tot_gp_and_pharma_cost_2011</f>
        <v>64981622.77518902</v>
      </c>
    </row>
    <row r="90" spans="2:14" x14ac:dyDescent="0.25">
      <c r="C90" s="67"/>
      <c r="I90" s="67"/>
    </row>
    <row r="91" spans="2:14" x14ac:dyDescent="0.25">
      <c r="I91" s="67"/>
    </row>
    <row r="92" spans="2:14" x14ac:dyDescent="0.25">
      <c r="I92" s="67"/>
    </row>
    <row r="93" spans="2:14" x14ac:dyDescent="0.25">
      <c r="I93" s="67"/>
    </row>
    <row r="94" spans="2:14" x14ac:dyDescent="0.25">
      <c r="I94" s="67"/>
    </row>
    <row r="95" spans="2:14" x14ac:dyDescent="0.25">
      <c r="I95" s="67"/>
    </row>
    <row r="96" spans="2:14" x14ac:dyDescent="0.25">
      <c r="I96" s="67"/>
    </row>
  </sheetData>
  <mergeCells count="2">
    <mergeCell ref="D2:H2"/>
    <mergeCell ref="J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17">
        <v>85636</v>
      </c>
      <c r="E4" s="17">
        <v>73295</v>
      </c>
      <c r="F4" s="17">
        <v>61526</v>
      </c>
      <c r="G4" s="17">
        <v>54298</v>
      </c>
      <c r="H4" s="17">
        <v>49108</v>
      </c>
      <c r="I4" s="17"/>
      <c r="J4" s="17">
        <v>89920</v>
      </c>
      <c r="K4" s="17">
        <v>77238</v>
      </c>
      <c r="L4" s="17">
        <v>64196</v>
      </c>
      <c r="M4" s="17">
        <v>57528</v>
      </c>
      <c r="N4" s="17">
        <v>51438</v>
      </c>
    </row>
    <row r="5" spans="2:14" x14ac:dyDescent="0.25">
      <c r="B5">
        <v>1</v>
      </c>
      <c r="D5" s="18">
        <v>87603</v>
      </c>
      <c r="E5" s="18">
        <v>74203</v>
      </c>
      <c r="F5" s="18">
        <v>62711</v>
      </c>
      <c r="G5" s="18">
        <v>56186</v>
      </c>
      <c r="H5" s="18">
        <v>51654</v>
      </c>
      <c r="I5" s="18"/>
      <c r="J5" s="18">
        <v>91994</v>
      </c>
      <c r="K5" s="18">
        <v>78515</v>
      </c>
      <c r="L5" s="18">
        <v>66174</v>
      </c>
      <c r="M5" s="18">
        <v>59332</v>
      </c>
      <c r="N5" s="18">
        <v>54331</v>
      </c>
    </row>
    <row r="6" spans="2:14" x14ac:dyDescent="0.25">
      <c r="B6">
        <v>2</v>
      </c>
      <c r="D6" s="18">
        <v>90083</v>
      </c>
      <c r="E6" s="18">
        <v>75708</v>
      </c>
      <c r="F6" s="18">
        <v>64384</v>
      </c>
      <c r="G6" s="18">
        <v>58837</v>
      </c>
      <c r="H6" s="18">
        <v>55960</v>
      </c>
      <c r="I6" s="18"/>
      <c r="J6" s="18">
        <v>93945</v>
      </c>
      <c r="K6" s="18">
        <v>79887</v>
      </c>
      <c r="L6" s="18">
        <v>67440</v>
      </c>
      <c r="M6" s="18">
        <v>62091</v>
      </c>
      <c r="N6" s="18">
        <v>58689</v>
      </c>
    </row>
    <row r="7" spans="2:14" x14ac:dyDescent="0.25">
      <c r="B7">
        <v>3</v>
      </c>
      <c r="D7" s="18">
        <v>86338</v>
      </c>
      <c r="E7" s="18">
        <v>72576</v>
      </c>
      <c r="F7" s="18">
        <v>63225</v>
      </c>
      <c r="G7" s="18">
        <v>59117</v>
      </c>
      <c r="H7" s="18">
        <v>57275</v>
      </c>
      <c r="I7" s="18"/>
      <c r="J7" s="18">
        <v>90368</v>
      </c>
      <c r="K7" s="18">
        <v>75997</v>
      </c>
      <c r="L7" s="18">
        <v>66660</v>
      </c>
      <c r="M7" s="18">
        <v>61859</v>
      </c>
      <c r="N7" s="18">
        <v>60692</v>
      </c>
    </row>
    <row r="8" spans="2:14" x14ac:dyDescent="0.25">
      <c r="B8">
        <v>4</v>
      </c>
      <c r="D8" s="18">
        <v>83838</v>
      </c>
      <c r="E8" s="18">
        <v>70493</v>
      </c>
      <c r="F8" s="18">
        <v>62201</v>
      </c>
      <c r="G8" s="18">
        <v>58425</v>
      </c>
      <c r="H8" s="18">
        <v>58537</v>
      </c>
      <c r="I8" s="18"/>
      <c r="J8" s="18">
        <v>88020</v>
      </c>
      <c r="K8" s="18">
        <v>73755</v>
      </c>
      <c r="L8" s="18">
        <v>64930</v>
      </c>
      <c r="M8" s="18">
        <v>61098</v>
      </c>
      <c r="N8" s="18">
        <v>61643</v>
      </c>
    </row>
    <row r="9" spans="2:14" x14ac:dyDescent="0.25">
      <c r="B9">
        <v>5</v>
      </c>
      <c r="D9" s="18">
        <v>82475</v>
      </c>
      <c r="E9" s="18">
        <v>69087</v>
      </c>
      <c r="F9" s="18">
        <v>60676</v>
      </c>
      <c r="G9" s="18">
        <v>58254</v>
      </c>
      <c r="H9" s="18">
        <v>58682</v>
      </c>
      <c r="I9" s="18"/>
      <c r="J9" s="18">
        <v>86412</v>
      </c>
      <c r="K9" s="18">
        <v>72066</v>
      </c>
      <c r="L9" s="18">
        <v>63908</v>
      </c>
      <c r="M9" s="18">
        <v>60603</v>
      </c>
      <c r="N9" s="18">
        <v>61793</v>
      </c>
    </row>
    <row r="10" spans="2:14" x14ac:dyDescent="0.25">
      <c r="B10">
        <v>6</v>
      </c>
      <c r="D10" s="18">
        <v>81743</v>
      </c>
      <c r="E10" s="18">
        <v>68935</v>
      </c>
      <c r="F10" s="18">
        <v>61487</v>
      </c>
      <c r="G10" s="18">
        <v>58859</v>
      </c>
      <c r="H10" s="18">
        <v>60495</v>
      </c>
      <c r="I10" s="18"/>
      <c r="J10" s="18">
        <v>85825</v>
      </c>
      <c r="K10" s="18">
        <v>72160</v>
      </c>
      <c r="L10" s="18">
        <v>64250</v>
      </c>
      <c r="M10" s="18">
        <v>62022</v>
      </c>
      <c r="N10" s="18">
        <v>63869</v>
      </c>
    </row>
    <row r="11" spans="2:14" x14ac:dyDescent="0.25">
      <c r="B11">
        <v>7</v>
      </c>
      <c r="D11" s="18">
        <v>77727</v>
      </c>
      <c r="E11" s="18">
        <v>65972</v>
      </c>
      <c r="F11" s="18">
        <v>59046</v>
      </c>
      <c r="G11" s="18">
        <v>57509</v>
      </c>
      <c r="H11" s="18">
        <v>60362</v>
      </c>
      <c r="I11" s="18"/>
      <c r="J11" s="18">
        <v>82231</v>
      </c>
      <c r="K11" s="18">
        <v>69070</v>
      </c>
      <c r="L11" s="18">
        <v>61887</v>
      </c>
      <c r="M11" s="18">
        <v>60629</v>
      </c>
      <c r="N11" s="18">
        <v>63351</v>
      </c>
    </row>
    <row r="12" spans="2:14" x14ac:dyDescent="0.25">
      <c r="B12">
        <v>8</v>
      </c>
      <c r="D12" s="18">
        <v>76395</v>
      </c>
      <c r="E12" s="18">
        <v>63734</v>
      </c>
      <c r="F12" s="18">
        <v>57831</v>
      </c>
      <c r="G12" s="18">
        <v>56870</v>
      </c>
      <c r="H12" s="18">
        <v>59866</v>
      </c>
      <c r="I12" s="18"/>
      <c r="J12" s="18">
        <v>79507</v>
      </c>
      <c r="K12" s="18">
        <v>66824</v>
      </c>
      <c r="L12" s="18">
        <v>60628</v>
      </c>
      <c r="M12" s="18">
        <v>59746</v>
      </c>
      <c r="N12" s="18">
        <v>62876</v>
      </c>
    </row>
    <row r="13" spans="2:14" x14ac:dyDescent="0.25">
      <c r="B13">
        <v>9</v>
      </c>
      <c r="D13" s="18">
        <v>72005</v>
      </c>
      <c r="E13" s="18">
        <v>60101</v>
      </c>
      <c r="F13" s="18">
        <v>55701</v>
      </c>
      <c r="G13" s="18">
        <v>55016</v>
      </c>
      <c r="H13" s="18">
        <v>58388</v>
      </c>
      <c r="I13" s="18"/>
      <c r="J13" s="18">
        <v>74848</v>
      </c>
      <c r="K13" s="18">
        <v>63076</v>
      </c>
      <c r="L13" s="18">
        <v>58119</v>
      </c>
      <c r="M13" s="18">
        <v>57666</v>
      </c>
      <c r="N13" s="18">
        <v>61783</v>
      </c>
    </row>
    <row r="14" spans="2:14" x14ac:dyDescent="0.25">
      <c r="B14">
        <v>10</v>
      </c>
      <c r="D14" s="18">
        <v>68965</v>
      </c>
      <c r="E14" s="18">
        <v>58522</v>
      </c>
      <c r="F14" s="18">
        <v>54682</v>
      </c>
      <c r="G14" s="18">
        <v>54880</v>
      </c>
      <c r="H14" s="18">
        <v>58938</v>
      </c>
      <c r="I14" s="18"/>
      <c r="J14" s="18">
        <v>71654</v>
      </c>
      <c r="K14" s="18">
        <v>61339</v>
      </c>
      <c r="L14" s="18">
        <v>57296</v>
      </c>
      <c r="M14" s="18">
        <v>57698</v>
      </c>
      <c r="N14" s="18">
        <v>61971</v>
      </c>
    </row>
    <row r="15" spans="2:14" x14ac:dyDescent="0.25">
      <c r="B15">
        <v>11</v>
      </c>
      <c r="D15" s="18">
        <v>66570</v>
      </c>
      <c r="E15" s="18">
        <v>56213</v>
      </c>
      <c r="F15" s="18">
        <v>52869</v>
      </c>
      <c r="G15" s="18">
        <v>53451</v>
      </c>
      <c r="H15" s="18">
        <v>57751</v>
      </c>
      <c r="I15" s="18"/>
      <c r="J15" s="18">
        <v>69603</v>
      </c>
      <c r="K15" s="18">
        <v>59026</v>
      </c>
      <c r="L15" s="18">
        <v>55600</v>
      </c>
      <c r="M15" s="18">
        <v>56005</v>
      </c>
      <c r="N15" s="18">
        <v>61255</v>
      </c>
    </row>
    <row r="16" spans="2:14" x14ac:dyDescent="0.25">
      <c r="B16">
        <v>12</v>
      </c>
      <c r="D16" s="18">
        <v>64464</v>
      </c>
      <c r="E16" s="18">
        <v>55310</v>
      </c>
      <c r="F16" s="18">
        <v>52496</v>
      </c>
      <c r="G16" s="18">
        <v>52607</v>
      </c>
      <c r="H16" s="18">
        <v>57112</v>
      </c>
      <c r="I16" s="18"/>
      <c r="J16" s="18">
        <v>67334</v>
      </c>
      <c r="K16" s="18">
        <v>57991</v>
      </c>
      <c r="L16" s="18">
        <v>54602</v>
      </c>
      <c r="M16" s="18">
        <v>55749</v>
      </c>
      <c r="N16" s="18">
        <v>60146</v>
      </c>
    </row>
    <row r="17" spans="2:14" x14ac:dyDescent="0.25">
      <c r="B17">
        <v>13</v>
      </c>
      <c r="D17" s="18">
        <v>65877</v>
      </c>
      <c r="E17" s="18">
        <v>56209</v>
      </c>
      <c r="F17" s="18">
        <v>53846</v>
      </c>
      <c r="G17" s="18">
        <v>54950</v>
      </c>
      <c r="H17" s="18">
        <v>59329</v>
      </c>
      <c r="I17" s="18"/>
      <c r="J17" s="18">
        <v>68072</v>
      </c>
      <c r="K17" s="18">
        <v>58793</v>
      </c>
      <c r="L17" s="18">
        <v>56249</v>
      </c>
      <c r="M17" s="18">
        <v>57441</v>
      </c>
      <c r="N17" s="18">
        <v>61950</v>
      </c>
    </row>
    <row r="18" spans="2:14" x14ac:dyDescent="0.25">
      <c r="B18">
        <v>14</v>
      </c>
      <c r="D18" s="18">
        <v>66225</v>
      </c>
      <c r="E18" s="18">
        <v>57201</v>
      </c>
      <c r="F18" s="18">
        <v>55634</v>
      </c>
      <c r="G18" s="18">
        <v>56542</v>
      </c>
      <c r="H18" s="18">
        <v>60915</v>
      </c>
      <c r="I18" s="18"/>
      <c r="J18" s="18">
        <v>68984</v>
      </c>
      <c r="K18" s="18">
        <v>60462</v>
      </c>
      <c r="L18" s="18">
        <v>58162</v>
      </c>
      <c r="M18" s="18">
        <v>59888</v>
      </c>
      <c r="N18" s="18">
        <v>64227</v>
      </c>
    </row>
    <row r="19" spans="2:14" x14ac:dyDescent="0.25">
      <c r="B19">
        <v>15</v>
      </c>
      <c r="D19" s="18">
        <v>66906</v>
      </c>
      <c r="E19" s="18">
        <v>60094</v>
      </c>
      <c r="F19" s="18">
        <v>57640</v>
      </c>
      <c r="G19" s="18">
        <v>58266</v>
      </c>
      <c r="H19" s="18">
        <v>62818</v>
      </c>
      <c r="I19" s="18"/>
      <c r="J19" s="18">
        <v>70256</v>
      </c>
      <c r="K19" s="18">
        <v>62498</v>
      </c>
      <c r="L19" s="18">
        <v>60521</v>
      </c>
      <c r="M19" s="18">
        <v>62163</v>
      </c>
      <c r="N19" s="18">
        <v>66017</v>
      </c>
    </row>
    <row r="20" spans="2:14" x14ac:dyDescent="0.25">
      <c r="B20">
        <v>16</v>
      </c>
      <c r="D20" s="18">
        <v>67733</v>
      </c>
      <c r="E20" s="18">
        <v>60722</v>
      </c>
      <c r="F20" s="18">
        <v>58582</v>
      </c>
      <c r="G20" s="18">
        <v>59290</v>
      </c>
      <c r="H20" s="18">
        <v>63079</v>
      </c>
      <c r="I20" s="18"/>
      <c r="J20" s="18">
        <v>70854</v>
      </c>
      <c r="K20" s="18">
        <v>63382</v>
      </c>
      <c r="L20" s="18">
        <v>61841</v>
      </c>
      <c r="M20" s="18">
        <v>62838</v>
      </c>
      <c r="N20" s="18">
        <v>66555</v>
      </c>
    </row>
    <row r="21" spans="2:14" x14ac:dyDescent="0.25">
      <c r="B21">
        <v>17</v>
      </c>
      <c r="D21" s="18">
        <v>70687</v>
      </c>
      <c r="E21" s="18">
        <v>62750</v>
      </c>
      <c r="F21" s="18">
        <v>60430</v>
      </c>
      <c r="G21" s="18">
        <v>60285</v>
      </c>
      <c r="H21" s="18">
        <v>63956</v>
      </c>
      <c r="I21" s="18"/>
      <c r="J21" s="18">
        <v>73501</v>
      </c>
      <c r="K21" s="18">
        <v>65527</v>
      </c>
      <c r="L21" s="18">
        <v>63478</v>
      </c>
      <c r="M21" s="18">
        <v>64235</v>
      </c>
      <c r="N21" s="18">
        <v>68420</v>
      </c>
    </row>
    <row r="22" spans="2:14" x14ac:dyDescent="0.25">
      <c r="B22">
        <v>18</v>
      </c>
      <c r="D22" s="18">
        <v>70272</v>
      </c>
      <c r="E22" s="18">
        <v>64974</v>
      </c>
      <c r="F22" s="18">
        <v>59576</v>
      </c>
      <c r="G22" s="18">
        <v>59947</v>
      </c>
      <c r="H22" s="18">
        <v>62620</v>
      </c>
      <c r="I22" s="18"/>
      <c r="J22" s="18">
        <v>73645</v>
      </c>
      <c r="K22" s="18">
        <v>68942</v>
      </c>
      <c r="L22" s="18">
        <v>63860</v>
      </c>
      <c r="M22" s="18">
        <v>64486</v>
      </c>
      <c r="N22" s="18">
        <v>67431</v>
      </c>
    </row>
    <row r="23" spans="2:14" x14ac:dyDescent="0.25">
      <c r="B23">
        <v>19</v>
      </c>
      <c r="D23" s="18">
        <v>72048</v>
      </c>
      <c r="E23" s="18">
        <v>74669</v>
      </c>
      <c r="F23" s="18">
        <v>60349</v>
      </c>
      <c r="G23" s="18">
        <v>57413</v>
      </c>
      <c r="H23" s="18">
        <v>57083</v>
      </c>
      <c r="I23" s="18"/>
      <c r="J23" s="18">
        <v>73964</v>
      </c>
      <c r="K23" s="18">
        <v>74464</v>
      </c>
      <c r="L23" s="18">
        <v>64303</v>
      </c>
      <c r="M23" s="18">
        <v>63334</v>
      </c>
      <c r="N23" s="18">
        <v>62250</v>
      </c>
    </row>
    <row r="24" spans="2:14" x14ac:dyDescent="0.25">
      <c r="B24">
        <v>20</v>
      </c>
      <c r="D24" s="18">
        <v>80260</v>
      </c>
      <c r="E24" s="18">
        <v>83123</v>
      </c>
      <c r="F24" s="18">
        <v>64517</v>
      </c>
      <c r="G24" s="18">
        <v>58258</v>
      </c>
      <c r="H24" s="18">
        <v>49548</v>
      </c>
      <c r="I24" s="18"/>
      <c r="J24" s="18">
        <v>79293</v>
      </c>
      <c r="K24" s="18">
        <v>83414</v>
      </c>
      <c r="L24" s="18">
        <v>69457</v>
      </c>
      <c r="M24" s="18">
        <v>63897</v>
      </c>
      <c r="N24" s="18">
        <v>56822</v>
      </c>
    </row>
    <row r="25" spans="2:14" x14ac:dyDescent="0.25">
      <c r="B25">
        <v>21</v>
      </c>
      <c r="D25" s="18">
        <v>82647</v>
      </c>
      <c r="E25" s="18">
        <v>85378</v>
      </c>
      <c r="F25" s="18">
        <v>66089</v>
      </c>
      <c r="G25" s="18">
        <v>58363</v>
      </c>
      <c r="H25" s="18">
        <v>48248</v>
      </c>
      <c r="I25" s="18"/>
      <c r="J25" s="18">
        <v>80939</v>
      </c>
      <c r="K25" s="18">
        <v>86457</v>
      </c>
      <c r="L25" s="18">
        <v>70437</v>
      </c>
      <c r="M25" s="18">
        <v>63985</v>
      </c>
      <c r="N25" s="18">
        <v>53820</v>
      </c>
    </row>
    <row r="26" spans="2:14" x14ac:dyDescent="0.25">
      <c r="B26">
        <v>22</v>
      </c>
      <c r="D26" s="18">
        <v>87550</v>
      </c>
      <c r="E26" s="18">
        <v>88994</v>
      </c>
      <c r="F26" s="18">
        <v>69418</v>
      </c>
      <c r="G26" s="18">
        <v>61120</v>
      </c>
      <c r="H26" s="18">
        <v>51732</v>
      </c>
      <c r="I26" s="18"/>
      <c r="J26" s="18">
        <v>84264</v>
      </c>
      <c r="K26" s="18">
        <v>88253</v>
      </c>
      <c r="L26" s="18">
        <v>72329</v>
      </c>
      <c r="M26" s="18">
        <v>65614</v>
      </c>
      <c r="N26" s="18">
        <v>56383</v>
      </c>
    </row>
    <row r="27" spans="2:14" x14ac:dyDescent="0.25">
      <c r="B27">
        <v>23</v>
      </c>
      <c r="D27" s="18">
        <v>90147</v>
      </c>
      <c r="E27" s="18">
        <v>91352</v>
      </c>
      <c r="F27" s="18">
        <v>72209</v>
      </c>
      <c r="G27" s="18">
        <v>62289</v>
      </c>
      <c r="H27" s="18">
        <v>52728</v>
      </c>
      <c r="I27" s="18"/>
      <c r="J27" s="18">
        <v>87976</v>
      </c>
      <c r="K27" s="18">
        <v>93308</v>
      </c>
      <c r="L27" s="18">
        <v>76004</v>
      </c>
      <c r="M27" s="18">
        <v>67044</v>
      </c>
      <c r="N27" s="18">
        <v>58486</v>
      </c>
    </row>
    <row r="28" spans="2:14" x14ac:dyDescent="0.25">
      <c r="B28">
        <v>24</v>
      </c>
      <c r="D28" s="18">
        <v>89728</v>
      </c>
      <c r="E28" s="18">
        <v>91454</v>
      </c>
      <c r="F28" s="18">
        <v>72159</v>
      </c>
      <c r="G28" s="18">
        <v>61167</v>
      </c>
      <c r="H28" s="18">
        <v>50579</v>
      </c>
      <c r="I28" s="18"/>
      <c r="J28" s="18">
        <v>88030</v>
      </c>
      <c r="K28" s="18">
        <v>93092</v>
      </c>
      <c r="L28" s="18">
        <v>75746</v>
      </c>
      <c r="M28" s="18">
        <v>66076</v>
      </c>
      <c r="N28" s="18">
        <v>56234</v>
      </c>
    </row>
    <row r="29" spans="2:14" x14ac:dyDescent="0.25">
      <c r="B29">
        <v>25</v>
      </c>
      <c r="D29" s="18">
        <v>93611</v>
      </c>
      <c r="E29" s="18">
        <v>90698</v>
      </c>
      <c r="F29" s="18">
        <v>72827</v>
      </c>
      <c r="G29" s="18">
        <v>61004</v>
      </c>
      <c r="H29" s="18">
        <v>49008</v>
      </c>
      <c r="I29" s="18"/>
      <c r="J29" s="18">
        <v>87998</v>
      </c>
      <c r="K29" s="18">
        <v>91655</v>
      </c>
      <c r="L29" s="18">
        <v>75285</v>
      </c>
      <c r="M29" s="18">
        <v>63671</v>
      </c>
      <c r="N29" s="18">
        <v>53924</v>
      </c>
    </row>
    <row r="30" spans="2:14" x14ac:dyDescent="0.25">
      <c r="B30">
        <v>26</v>
      </c>
      <c r="D30" s="18">
        <v>95795</v>
      </c>
      <c r="E30" s="18">
        <v>93109</v>
      </c>
      <c r="F30" s="18">
        <v>74666</v>
      </c>
      <c r="G30" s="18">
        <v>62322</v>
      </c>
      <c r="H30" s="18">
        <v>48827</v>
      </c>
      <c r="I30" s="18"/>
      <c r="J30" s="18">
        <v>88591</v>
      </c>
      <c r="K30" s="18">
        <v>93071</v>
      </c>
      <c r="L30" s="18">
        <v>76556</v>
      </c>
      <c r="M30" s="18">
        <v>64843</v>
      </c>
      <c r="N30" s="18">
        <v>52466</v>
      </c>
    </row>
    <row r="31" spans="2:14" x14ac:dyDescent="0.25">
      <c r="B31">
        <v>27</v>
      </c>
      <c r="D31" s="18">
        <v>95251</v>
      </c>
      <c r="E31" s="18">
        <v>92375</v>
      </c>
      <c r="F31" s="18">
        <v>73880</v>
      </c>
      <c r="G31" s="18">
        <v>61803</v>
      </c>
      <c r="H31" s="18">
        <v>47238</v>
      </c>
      <c r="I31" s="18"/>
      <c r="J31" s="18">
        <v>87324</v>
      </c>
      <c r="K31" s="18">
        <v>91696</v>
      </c>
      <c r="L31" s="18">
        <v>74345</v>
      </c>
      <c r="M31" s="18">
        <v>62150</v>
      </c>
      <c r="N31" s="18">
        <v>48923</v>
      </c>
    </row>
    <row r="32" spans="2:14" x14ac:dyDescent="0.25">
      <c r="B32">
        <v>28</v>
      </c>
      <c r="D32" s="18">
        <v>94386</v>
      </c>
      <c r="E32" s="18">
        <v>92697</v>
      </c>
      <c r="F32" s="18">
        <v>75000</v>
      </c>
      <c r="G32" s="18">
        <v>62169</v>
      </c>
      <c r="H32" s="18">
        <v>47007</v>
      </c>
      <c r="I32" s="18"/>
      <c r="J32" s="18">
        <v>89976</v>
      </c>
      <c r="K32" s="18">
        <v>94847</v>
      </c>
      <c r="L32" s="18">
        <v>76517</v>
      </c>
      <c r="M32" s="18">
        <v>63098</v>
      </c>
      <c r="N32" s="18">
        <v>48720</v>
      </c>
    </row>
    <row r="33" spans="2:14" x14ac:dyDescent="0.25">
      <c r="B33">
        <v>29</v>
      </c>
      <c r="D33" s="18">
        <v>93235</v>
      </c>
      <c r="E33" s="18">
        <v>92969</v>
      </c>
      <c r="F33" s="18">
        <v>76155</v>
      </c>
      <c r="G33" s="18">
        <v>62923</v>
      </c>
      <c r="H33" s="18">
        <v>48228</v>
      </c>
      <c r="I33" s="18"/>
      <c r="J33" s="18">
        <v>91299</v>
      </c>
      <c r="K33" s="18">
        <v>95468</v>
      </c>
      <c r="L33" s="18">
        <v>77329</v>
      </c>
      <c r="M33" s="18">
        <v>63420</v>
      </c>
      <c r="N33" s="18">
        <v>48027</v>
      </c>
    </row>
    <row r="34" spans="2:14" x14ac:dyDescent="0.25">
      <c r="B34">
        <v>30</v>
      </c>
      <c r="D34" s="18">
        <v>91215</v>
      </c>
      <c r="E34" s="18">
        <v>90024</v>
      </c>
      <c r="F34" s="18">
        <v>73968</v>
      </c>
      <c r="G34" s="18">
        <v>62488</v>
      </c>
      <c r="H34" s="18">
        <v>49880</v>
      </c>
      <c r="I34" s="18"/>
      <c r="J34" s="18">
        <v>88706</v>
      </c>
      <c r="K34" s="18">
        <v>92023</v>
      </c>
      <c r="L34" s="18">
        <v>75056</v>
      </c>
      <c r="M34" s="18">
        <v>61719</v>
      </c>
      <c r="N34" s="18">
        <v>48006</v>
      </c>
    </row>
    <row r="35" spans="2:14" x14ac:dyDescent="0.25">
      <c r="B35">
        <v>31</v>
      </c>
      <c r="D35" s="18">
        <v>89932</v>
      </c>
      <c r="E35" s="18">
        <v>89819</v>
      </c>
      <c r="F35" s="18">
        <v>75774</v>
      </c>
      <c r="G35" s="18">
        <v>64178</v>
      </c>
      <c r="H35" s="18">
        <v>52164</v>
      </c>
      <c r="I35" s="18"/>
      <c r="J35" s="18">
        <v>87653</v>
      </c>
      <c r="K35" s="18">
        <v>92215</v>
      </c>
      <c r="L35" s="18">
        <v>75880</v>
      </c>
      <c r="M35" s="18">
        <v>63241</v>
      </c>
      <c r="N35" s="18">
        <v>49268</v>
      </c>
    </row>
    <row r="36" spans="2:14" x14ac:dyDescent="0.25">
      <c r="B36">
        <v>32</v>
      </c>
      <c r="D36" s="18">
        <v>87853</v>
      </c>
      <c r="E36" s="18">
        <v>87737</v>
      </c>
      <c r="F36" s="18">
        <v>75471</v>
      </c>
      <c r="G36" s="18">
        <v>66284</v>
      </c>
      <c r="H36" s="18">
        <v>55299</v>
      </c>
      <c r="I36" s="18"/>
      <c r="J36" s="18">
        <v>85722</v>
      </c>
      <c r="K36" s="18">
        <v>90614</v>
      </c>
      <c r="L36" s="18">
        <v>75721</v>
      </c>
      <c r="M36" s="18">
        <v>64320</v>
      </c>
      <c r="N36" s="18">
        <v>50967</v>
      </c>
    </row>
    <row r="37" spans="2:14" x14ac:dyDescent="0.25">
      <c r="B37">
        <v>33</v>
      </c>
      <c r="D37" s="18">
        <v>85107</v>
      </c>
      <c r="E37" s="18">
        <v>86780</v>
      </c>
      <c r="F37" s="18">
        <v>76068</v>
      </c>
      <c r="G37" s="18">
        <v>68443</v>
      </c>
      <c r="H37" s="18">
        <v>58865</v>
      </c>
      <c r="I37" s="18"/>
      <c r="J37" s="18">
        <v>84567</v>
      </c>
      <c r="K37" s="18">
        <v>90683</v>
      </c>
      <c r="L37" s="18">
        <v>76936</v>
      </c>
      <c r="M37" s="18">
        <v>65774</v>
      </c>
      <c r="N37" s="18">
        <v>53074</v>
      </c>
    </row>
    <row r="38" spans="2:14" x14ac:dyDescent="0.25">
      <c r="B38">
        <v>34</v>
      </c>
      <c r="D38" s="18">
        <v>84087</v>
      </c>
      <c r="E38" s="18">
        <v>85346</v>
      </c>
      <c r="F38" s="18">
        <v>75699</v>
      </c>
      <c r="G38" s="18">
        <v>68802</v>
      </c>
      <c r="H38" s="18">
        <v>61615</v>
      </c>
      <c r="I38" s="18"/>
      <c r="J38" s="18">
        <v>84018</v>
      </c>
      <c r="K38" s="18">
        <v>89151</v>
      </c>
      <c r="L38" s="18">
        <v>76513</v>
      </c>
      <c r="M38" s="18">
        <v>66696</v>
      </c>
      <c r="N38" s="18">
        <v>55788</v>
      </c>
    </row>
    <row r="39" spans="2:14" x14ac:dyDescent="0.25">
      <c r="B39">
        <v>35</v>
      </c>
      <c r="D39" s="18">
        <v>78088</v>
      </c>
      <c r="E39" s="18">
        <v>79318</v>
      </c>
      <c r="F39" s="18">
        <v>71958</v>
      </c>
      <c r="G39" s="18">
        <v>67235</v>
      </c>
      <c r="H39" s="18">
        <v>62673</v>
      </c>
      <c r="I39" s="18"/>
      <c r="J39" s="18">
        <v>78929</v>
      </c>
      <c r="K39" s="18">
        <v>83289</v>
      </c>
      <c r="L39" s="18">
        <v>72892</v>
      </c>
      <c r="M39" s="18">
        <v>65364</v>
      </c>
      <c r="N39" s="18">
        <v>57476</v>
      </c>
    </row>
    <row r="40" spans="2:14" x14ac:dyDescent="0.25">
      <c r="B40">
        <v>36</v>
      </c>
      <c r="D40" s="18">
        <v>71301</v>
      </c>
      <c r="E40" s="18">
        <v>72578</v>
      </c>
      <c r="F40" s="18">
        <v>66641</v>
      </c>
      <c r="G40" s="18">
        <v>63333</v>
      </c>
      <c r="H40" s="18">
        <v>60569</v>
      </c>
      <c r="I40" s="18"/>
      <c r="J40" s="18">
        <v>72787</v>
      </c>
      <c r="K40" s="18">
        <v>76505</v>
      </c>
      <c r="L40" s="18">
        <v>67628</v>
      </c>
      <c r="M40" s="18">
        <v>61711</v>
      </c>
      <c r="N40" s="18">
        <v>55814</v>
      </c>
    </row>
    <row r="41" spans="2:14" x14ac:dyDescent="0.25">
      <c r="B41">
        <v>37</v>
      </c>
      <c r="D41" s="18">
        <v>68636</v>
      </c>
      <c r="E41" s="18">
        <v>69878</v>
      </c>
      <c r="F41" s="18">
        <v>65369</v>
      </c>
      <c r="G41" s="18">
        <v>63372</v>
      </c>
      <c r="H41" s="18">
        <v>61818</v>
      </c>
      <c r="I41" s="18"/>
      <c r="J41" s="18">
        <v>70257</v>
      </c>
      <c r="K41" s="18">
        <v>73274</v>
      </c>
      <c r="L41" s="18">
        <v>66496</v>
      </c>
      <c r="M41" s="18">
        <v>61633</v>
      </c>
      <c r="N41" s="18">
        <v>57524</v>
      </c>
    </row>
    <row r="42" spans="2:14" x14ac:dyDescent="0.25">
      <c r="B42">
        <v>38</v>
      </c>
      <c r="D42" s="18">
        <v>69545</v>
      </c>
      <c r="E42" s="18">
        <v>70514</v>
      </c>
      <c r="F42" s="18">
        <v>66528</v>
      </c>
      <c r="G42" s="18">
        <v>64831</v>
      </c>
      <c r="H42" s="18">
        <v>64517</v>
      </c>
      <c r="I42" s="18"/>
      <c r="J42" s="18">
        <v>71020</v>
      </c>
      <c r="K42" s="18">
        <v>73173</v>
      </c>
      <c r="L42" s="18">
        <v>67280</v>
      </c>
      <c r="M42" s="18">
        <v>62508</v>
      </c>
      <c r="N42" s="18">
        <v>59491</v>
      </c>
    </row>
    <row r="43" spans="2:14" x14ac:dyDescent="0.25">
      <c r="B43">
        <v>39</v>
      </c>
      <c r="D43" s="18">
        <v>68758</v>
      </c>
      <c r="E43" s="18">
        <v>70128</v>
      </c>
      <c r="F43" s="18">
        <v>68230</v>
      </c>
      <c r="G43" s="18">
        <v>67010</v>
      </c>
      <c r="H43" s="18">
        <v>68403</v>
      </c>
      <c r="I43" s="18"/>
      <c r="J43" s="18">
        <v>70186</v>
      </c>
      <c r="K43" s="18">
        <v>72873</v>
      </c>
      <c r="L43" s="18">
        <v>68147</v>
      </c>
      <c r="M43" s="18">
        <v>65145</v>
      </c>
      <c r="N43" s="18">
        <v>63371</v>
      </c>
    </row>
    <row r="44" spans="2:14" x14ac:dyDescent="0.25">
      <c r="B44">
        <v>40</v>
      </c>
      <c r="D44" s="18">
        <v>68342</v>
      </c>
      <c r="E44" s="18">
        <v>69867</v>
      </c>
      <c r="F44" s="18">
        <v>69176</v>
      </c>
      <c r="G44" s="18">
        <v>69984</v>
      </c>
      <c r="H44" s="18">
        <v>71909</v>
      </c>
      <c r="I44" s="18"/>
      <c r="J44" s="18">
        <v>69064</v>
      </c>
      <c r="K44" s="18">
        <v>71717</v>
      </c>
      <c r="L44" s="18">
        <v>68881</v>
      </c>
      <c r="M44" s="18">
        <v>67571</v>
      </c>
      <c r="N44" s="18">
        <v>67324</v>
      </c>
    </row>
    <row r="45" spans="2:14" x14ac:dyDescent="0.25">
      <c r="B45">
        <v>41</v>
      </c>
      <c r="D45" s="18">
        <v>70324</v>
      </c>
      <c r="E45" s="18">
        <v>72180</v>
      </c>
      <c r="F45" s="18">
        <v>72178</v>
      </c>
      <c r="G45" s="18">
        <v>73312</v>
      </c>
      <c r="H45" s="18">
        <v>75615</v>
      </c>
      <c r="I45" s="18"/>
      <c r="J45" s="18">
        <v>70973</v>
      </c>
      <c r="K45" s="18">
        <v>74201</v>
      </c>
      <c r="L45" s="18">
        <v>71936</v>
      </c>
      <c r="M45" s="18">
        <v>71176</v>
      </c>
      <c r="N45" s="18">
        <v>71634</v>
      </c>
    </row>
    <row r="46" spans="2:14" x14ac:dyDescent="0.25">
      <c r="B46">
        <v>42</v>
      </c>
      <c r="D46" s="18">
        <v>72244</v>
      </c>
      <c r="E46" s="18">
        <v>74503</v>
      </c>
      <c r="F46" s="18">
        <v>75568</v>
      </c>
      <c r="G46" s="18">
        <v>76701</v>
      </c>
      <c r="H46" s="18">
        <v>80017</v>
      </c>
      <c r="I46" s="18"/>
      <c r="J46" s="18">
        <v>72225</v>
      </c>
      <c r="K46" s="18">
        <v>75824</v>
      </c>
      <c r="L46" s="18">
        <v>75081</v>
      </c>
      <c r="M46" s="18">
        <v>75374</v>
      </c>
      <c r="N46" s="18">
        <v>76043</v>
      </c>
    </row>
    <row r="47" spans="2:14" x14ac:dyDescent="0.25">
      <c r="B47">
        <v>43</v>
      </c>
      <c r="D47" s="18">
        <v>74997</v>
      </c>
      <c r="E47" s="18">
        <v>76262</v>
      </c>
      <c r="F47" s="18">
        <v>78119</v>
      </c>
      <c r="G47" s="18">
        <v>80413</v>
      </c>
      <c r="H47" s="18">
        <v>83729</v>
      </c>
      <c r="I47" s="18"/>
      <c r="J47" s="18">
        <v>73922</v>
      </c>
      <c r="K47" s="18">
        <v>77556</v>
      </c>
      <c r="L47" s="18">
        <v>76642</v>
      </c>
      <c r="M47" s="18">
        <v>77503</v>
      </c>
      <c r="N47" s="18">
        <v>78501</v>
      </c>
    </row>
    <row r="48" spans="2:14" x14ac:dyDescent="0.25">
      <c r="B48">
        <v>44</v>
      </c>
      <c r="D48" s="18">
        <v>73257</v>
      </c>
      <c r="E48" s="18">
        <v>74717</v>
      </c>
      <c r="F48" s="18">
        <v>76244</v>
      </c>
      <c r="G48" s="18">
        <v>78250</v>
      </c>
      <c r="H48" s="18">
        <v>81066</v>
      </c>
      <c r="I48" s="18"/>
      <c r="J48" s="18">
        <v>72434</v>
      </c>
      <c r="K48" s="18">
        <v>75087</v>
      </c>
      <c r="L48" s="18">
        <v>75329</v>
      </c>
      <c r="M48" s="18">
        <v>75614</v>
      </c>
      <c r="N48" s="18">
        <v>76818</v>
      </c>
    </row>
    <row r="49" spans="2:14" x14ac:dyDescent="0.25">
      <c r="B49">
        <v>45</v>
      </c>
      <c r="D49" s="18">
        <v>74143</v>
      </c>
      <c r="E49" s="18">
        <v>76448</v>
      </c>
      <c r="F49" s="18">
        <v>78410</v>
      </c>
      <c r="G49" s="18">
        <v>80797</v>
      </c>
      <c r="H49" s="18">
        <v>83390</v>
      </c>
      <c r="I49" s="18"/>
      <c r="J49" s="18">
        <v>72848</v>
      </c>
      <c r="K49" s="18">
        <v>75793</v>
      </c>
      <c r="L49" s="18">
        <v>76905</v>
      </c>
      <c r="M49" s="18">
        <v>77991</v>
      </c>
      <c r="N49" s="18">
        <v>79975</v>
      </c>
    </row>
    <row r="50" spans="2:14" x14ac:dyDescent="0.25">
      <c r="B50">
        <v>46</v>
      </c>
      <c r="D50" s="18">
        <v>72792</v>
      </c>
      <c r="E50" s="18">
        <v>75787</v>
      </c>
      <c r="F50" s="18">
        <v>78988</v>
      </c>
      <c r="G50" s="18">
        <v>81008</v>
      </c>
      <c r="H50" s="18">
        <v>84070</v>
      </c>
      <c r="I50" s="18"/>
      <c r="J50" s="18">
        <v>72722</v>
      </c>
      <c r="K50" s="18">
        <v>75870</v>
      </c>
      <c r="L50" s="18">
        <v>76318</v>
      </c>
      <c r="M50" s="18">
        <v>78360</v>
      </c>
      <c r="N50" s="18">
        <v>79937</v>
      </c>
    </row>
    <row r="51" spans="2:14" x14ac:dyDescent="0.25">
      <c r="B51">
        <v>47</v>
      </c>
      <c r="D51" s="18">
        <v>72515</v>
      </c>
      <c r="E51" s="18">
        <v>75865</v>
      </c>
      <c r="F51" s="18">
        <v>79896</v>
      </c>
      <c r="G51" s="18">
        <v>83013</v>
      </c>
      <c r="H51" s="18">
        <v>85603</v>
      </c>
      <c r="I51" s="18"/>
      <c r="J51" s="18">
        <v>72303</v>
      </c>
      <c r="K51" s="18">
        <v>75993</v>
      </c>
      <c r="L51" s="18">
        <v>78864</v>
      </c>
      <c r="M51" s="18">
        <v>80929</v>
      </c>
      <c r="N51" s="18">
        <v>82068</v>
      </c>
    </row>
    <row r="52" spans="2:14" x14ac:dyDescent="0.25">
      <c r="B52">
        <v>48</v>
      </c>
      <c r="D52" s="18">
        <v>72261</v>
      </c>
      <c r="E52" s="18">
        <v>75987</v>
      </c>
      <c r="F52" s="18">
        <v>80754</v>
      </c>
      <c r="G52" s="18">
        <v>83489</v>
      </c>
      <c r="H52" s="18">
        <v>86853</v>
      </c>
      <c r="I52" s="18"/>
      <c r="J52" s="18">
        <v>71214</v>
      </c>
      <c r="K52" s="18">
        <v>75174</v>
      </c>
      <c r="L52" s="18">
        <v>78313</v>
      </c>
      <c r="M52" s="18">
        <v>81111</v>
      </c>
      <c r="N52" s="18">
        <v>82389</v>
      </c>
    </row>
    <row r="53" spans="2:14" x14ac:dyDescent="0.25">
      <c r="B53">
        <v>49</v>
      </c>
      <c r="D53" s="18">
        <v>72172</v>
      </c>
      <c r="E53" s="18">
        <v>76075</v>
      </c>
      <c r="F53" s="18">
        <v>80960</v>
      </c>
      <c r="G53" s="18">
        <v>84345</v>
      </c>
      <c r="H53" s="18">
        <v>87523</v>
      </c>
      <c r="I53" s="18"/>
      <c r="J53" s="18">
        <v>70261</v>
      </c>
      <c r="K53" s="18">
        <v>75353</v>
      </c>
      <c r="L53" s="18">
        <v>79187</v>
      </c>
      <c r="M53" s="18">
        <v>81680</v>
      </c>
      <c r="N53" s="18">
        <v>83661</v>
      </c>
    </row>
    <row r="54" spans="2:14" x14ac:dyDescent="0.25">
      <c r="B54">
        <v>50</v>
      </c>
      <c r="D54" s="18">
        <v>70478</v>
      </c>
      <c r="E54" s="18">
        <v>74572</v>
      </c>
      <c r="F54" s="18">
        <v>80480</v>
      </c>
      <c r="G54" s="18">
        <v>83963</v>
      </c>
      <c r="H54" s="18">
        <v>87215</v>
      </c>
      <c r="I54" s="18"/>
      <c r="J54" s="18">
        <v>69650</v>
      </c>
      <c r="K54" s="18">
        <v>74646</v>
      </c>
      <c r="L54" s="18">
        <v>78617</v>
      </c>
      <c r="M54" s="18">
        <v>80788</v>
      </c>
      <c r="N54" s="18">
        <v>83066</v>
      </c>
    </row>
    <row r="55" spans="2:14" x14ac:dyDescent="0.25">
      <c r="B55">
        <v>51</v>
      </c>
      <c r="D55" s="18">
        <v>68847</v>
      </c>
      <c r="E55" s="18">
        <v>73049</v>
      </c>
      <c r="F55" s="18">
        <v>78727</v>
      </c>
      <c r="G55" s="18">
        <v>82050</v>
      </c>
      <c r="H55" s="18">
        <v>85190</v>
      </c>
      <c r="I55" s="18"/>
      <c r="J55" s="18">
        <v>67610</v>
      </c>
      <c r="K55" s="18">
        <v>72265</v>
      </c>
      <c r="L55" s="18">
        <v>77400</v>
      </c>
      <c r="M55" s="18">
        <v>79630</v>
      </c>
      <c r="N55" s="18">
        <v>81894</v>
      </c>
    </row>
    <row r="56" spans="2:14" x14ac:dyDescent="0.25">
      <c r="B56">
        <v>52</v>
      </c>
      <c r="D56" s="18">
        <v>67187</v>
      </c>
      <c r="E56" s="18">
        <v>71491</v>
      </c>
      <c r="F56" s="18">
        <v>77151</v>
      </c>
      <c r="G56" s="18">
        <v>79779</v>
      </c>
      <c r="H56" s="18">
        <v>82678</v>
      </c>
      <c r="I56" s="18"/>
      <c r="J56" s="18">
        <v>66312</v>
      </c>
      <c r="K56" s="18">
        <v>70753</v>
      </c>
      <c r="L56" s="18">
        <v>75762</v>
      </c>
      <c r="M56" s="18">
        <v>78113</v>
      </c>
      <c r="N56" s="18">
        <v>80567</v>
      </c>
    </row>
    <row r="57" spans="2:14" x14ac:dyDescent="0.25">
      <c r="B57">
        <v>53</v>
      </c>
      <c r="D57" s="18">
        <v>64026</v>
      </c>
      <c r="E57" s="18">
        <v>68818</v>
      </c>
      <c r="F57" s="18">
        <v>74161</v>
      </c>
      <c r="G57" s="18">
        <v>77469</v>
      </c>
      <c r="H57" s="18">
        <v>80196</v>
      </c>
      <c r="I57" s="18"/>
      <c r="J57" s="18">
        <v>63355</v>
      </c>
      <c r="K57" s="18">
        <v>68262</v>
      </c>
      <c r="L57" s="18">
        <v>73689</v>
      </c>
      <c r="M57" s="18">
        <v>75917</v>
      </c>
      <c r="N57" s="18">
        <v>77514</v>
      </c>
    </row>
    <row r="58" spans="2:14" x14ac:dyDescent="0.25">
      <c r="B58">
        <v>54</v>
      </c>
      <c r="D58" s="18">
        <v>61683</v>
      </c>
      <c r="E58" s="18">
        <v>66113</v>
      </c>
      <c r="F58" s="18">
        <v>71704</v>
      </c>
      <c r="G58" s="18">
        <v>74650</v>
      </c>
      <c r="H58" s="18">
        <v>75769</v>
      </c>
      <c r="I58" s="18"/>
      <c r="J58" s="18">
        <v>61007</v>
      </c>
      <c r="K58" s="18">
        <v>65334</v>
      </c>
      <c r="L58" s="18">
        <v>70136</v>
      </c>
      <c r="M58" s="18">
        <v>73047</v>
      </c>
      <c r="N58" s="18">
        <v>74508</v>
      </c>
    </row>
    <row r="59" spans="2:14" x14ac:dyDescent="0.25">
      <c r="B59">
        <v>55</v>
      </c>
      <c r="D59" s="18">
        <v>59271</v>
      </c>
      <c r="E59" s="18">
        <v>64291</v>
      </c>
      <c r="F59" s="18">
        <v>70731</v>
      </c>
      <c r="G59" s="18">
        <v>72819</v>
      </c>
      <c r="H59" s="18">
        <v>74857</v>
      </c>
      <c r="I59" s="18"/>
      <c r="J59" s="18">
        <v>59331</v>
      </c>
      <c r="K59" s="18">
        <v>63875</v>
      </c>
      <c r="L59" s="18">
        <v>68789</v>
      </c>
      <c r="M59" s="18">
        <v>71240</v>
      </c>
      <c r="N59" s="18">
        <v>72808</v>
      </c>
    </row>
    <row r="60" spans="2:14" x14ac:dyDescent="0.25">
      <c r="B60">
        <v>56</v>
      </c>
      <c r="D60" s="18">
        <v>57394</v>
      </c>
      <c r="E60" s="18">
        <v>62686</v>
      </c>
      <c r="F60" s="18">
        <v>68891</v>
      </c>
      <c r="G60" s="18">
        <v>72053</v>
      </c>
      <c r="H60" s="18">
        <v>73398</v>
      </c>
      <c r="I60" s="18"/>
      <c r="J60" s="18">
        <v>57597</v>
      </c>
      <c r="K60" s="18">
        <v>61757</v>
      </c>
      <c r="L60" s="18">
        <v>67869</v>
      </c>
      <c r="M60" s="18">
        <v>69653</v>
      </c>
      <c r="N60" s="18">
        <v>71570</v>
      </c>
    </row>
    <row r="61" spans="2:14" x14ac:dyDescent="0.25">
      <c r="B61">
        <v>57</v>
      </c>
      <c r="D61" s="18">
        <v>55180</v>
      </c>
      <c r="E61" s="18">
        <v>60683</v>
      </c>
      <c r="F61" s="18">
        <v>66885</v>
      </c>
      <c r="G61" s="18">
        <v>69434</v>
      </c>
      <c r="H61" s="18">
        <v>70313</v>
      </c>
      <c r="I61" s="18"/>
      <c r="J61" s="18">
        <v>55209</v>
      </c>
      <c r="K61" s="18">
        <v>58853</v>
      </c>
      <c r="L61" s="18">
        <v>64968</v>
      </c>
      <c r="M61" s="18">
        <v>67487</v>
      </c>
      <c r="N61" s="18">
        <v>68838</v>
      </c>
    </row>
    <row r="62" spans="2:14" x14ac:dyDescent="0.25">
      <c r="B62">
        <v>58</v>
      </c>
      <c r="D62" s="18">
        <v>52730</v>
      </c>
      <c r="E62" s="18">
        <v>58211</v>
      </c>
      <c r="F62" s="18">
        <v>65006</v>
      </c>
      <c r="G62" s="18">
        <v>67046</v>
      </c>
      <c r="H62" s="18">
        <v>67916</v>
      </c>
      <c r="I62" s="18"/>
      <c r="J62" s="18">
        <v>52503</v>
      </c>
      <c r="K62" s="18">
        <v>56900</v>
      </c>
      <c r="L62" s="18">
        <v>62907</v>
      </c>
      <c r="M62" s="18">
        <v>65314</v>
      </c>
      <c r="N62" s="18">
        <v>66648</v>
      </c>
    </row>
    <row r="63" spans="2:14" x14ac:dyDescent="0.25">
      <c r="B63">
        <v>59</v>
      </c>
      <c r="D63" s="18">
        <v>49975</v>
      </c>
      <c r="E63" s="18">
        <v>55786</v>
      </c>
      <c r="F63" s="18">
        <v>63220</v>
      </c>
      <c r="G63" s="18">
        <v>65436</v>
      </c>
      <c r="H63" s="18">
        <v>66224</v>
      </c>
      <c r="I63" s="18"/>
      <c r="J63" s="18">
        <v>49551</v>
      </c>
      <c r="K63" s="18">
        <v>54486</v>
      </c>
      <c r="L63" s="18">
        <v>61018</v>
      </c>
      <c r="M63" s="18">
        <v>63129</v>
      </c>
      <c r="N63" s="18">
        <v>63845</v>
      </c>
    </row>
    <row r="64" spans="2:14" x14ac:dyDescent="0.25">
      <c r="B64">
        <v>60</v>
      </c>
      <c r="D64" s="18">
        <v>49748</v>
      </c>
      <c r="E64" s="18">
        <v>56020</v>
      </c>
      <c r="F64" s="18">
        <v>63730</v>
      </c>
      <c r="G64" s="18">
        <v>66337</v>
      </c>
      <c r="H64" s="18">
        <v>66731</v>
      </c>
      <c r="I64" s="18"/>
      <c r="J64" s="18">
        <v>49505</v>
      </c>
      <c r="K64" s="18">
        <v>54032</v>
      </c>
      <c r="L64" s="18">
        <v>60409</v>
      </c>
      <c r="M64" s="18">
        <v>63597</v>
      </c>
      <c r="N64" s="18">
        <v>64104</v>
      </c>
    </row>
    <row r="65" spans="2:14" x14ac:dyDescent="0.25">
      <c r="B65">
        <v>61</v>
      </c>
      <c r="D65" s="18">
        <v>48041</v>
      </c>
      <c r="E65" s="18">
        <v>54317</v>
      </c>
      <c r="F65" s="18">
        <v>63310</v>
      </c>
      <c r="G65" s="18">
        <v>66047</v>
      </c>
      <c r="H65" s="18">
        <v>66585</v>
      </c>
      <c r="I65" s="18"/>
      <c r="J65" s="18">
        <v>48157</v>
      </c>
      <c r="K65" s="18">
        <v>53441</v>
      </c>
      <c r="L65" s="18">
        <v>60331</v>
      </c>
      <c r="M65" s="18">
        <v>63311</v>
      </c>
      <c r="N65" s="18">
        <v>63384</v>
      </c>
    </row>
    <row r="66" spans="2:14" x14ac:dyDescent="0.25">
      <c r="B66">
        <v>62</v>
      </c>
      <c r="D66" s="18">
        <v>46346</v>
      </c>
      <c r="E66" s="18">
        <v>52755</v>
      </c>
      <c r="F66" s="18">
        <v>61726</v>
      </c>
      <c r="G66" s="18">
        <v>65233</v>
      </c>
      <c r="H66" s="18">
        <v>65501</v>
      </c>
      <c r="I66" s="18"/>
      <c r="J66" s="18">
        <v>46398</v>
      </c>
      <c r="K66" s="18">
        <v>51267</v>
      </c>
      <c r="L66" s="18">
        <v>58419</v>
      </c>
      <c r="M66" s="18">
        <v>61119</v>
      </c>
      <c r="N66" s="18">
        <v>61914</v>
      </c>
    </row>
    <row r="67" spans="2:14" x14ac:dyDescent="0.25">
      <c r="B67">
        <v>63</v>
      </c>
      <c r="D67" s="18">
        <v>45247</v>
      </c>
      <c r="E67" s="18">
        <v>53052</v>
      </c>
      <c r="F67" s="18">
        <v>62484</v>
      </c>
      <c r="G67" s="18">
        <v>66219</v>
      </c>
      <c r="H67" s="18">
        <v>66850</v>
      </c>
      <c r="I67" s="18"/>
      <c r="J67" s="18">
        <v>45474</v>
      </c>
      <c r="K67" s="18">
        <v>51360</v>
      </c>
      <c r="L67" s="18">
        <v>59514</v>
      </c>
      <c r="M67" s="18">
        <v>62233</v>
      </c>
      <c r="N67" s="18">
        <v>62537</v>
      </c>
    </row>
    <row r="68" spans="2:14" x14ac:dyDescent="0.25">
      <c r="B68">
        <v>64</v>
      </c>
      <c r="D68" s="18">
        <v>45697</v>
      </c>
      <c r="E68" s="18">
        <v>54229</v>
      </c>
      <c r="F68" s="18">
        <v>64092</v>
      </c>
      <c r="G68" s="18">
        <v>68239</v>
      </c>
      <c r="H68" s="18">
        <v>69307</v>
      </c>
      <c r="I68" s="18"/>
      <c r="J68" s="18">
        <v>45106</v>
      </c>
      <c r="K68" s="18">
        <v>52032</v>
      </c>
      <c r="L68" s="18">
        <v>60537</v>
      </c>
      <c r="M68" s="18">
        <v>64073</v>
      </c>
      <c r="N68" s="18">
        <v>63834</v>
      </c>
    </row>
    <row r="69" spans="2:14" x14ac:dyDescent="0.25">
      <c r="B69">
        <v>65</v>
      </c>
      <c r="D69" s="18">
        <v>45764</v>
      </c>
      <c r="E69" s="18">
        <v>54677</v>
      </c>
      <c r="F69" s="18">
        <v>65245</v>
      </c>
      <c r="G69" s="18">
        <v>70484</v>
      </c>
      <c r="H69" s="18">
        <v>72235</v>
      </c>
      <c r="I69" s="18"/>
      <c r="J69" s="18">
        <v>44540</v>
      </c>
      <c r="K69" s="18">
        <v>52298</v>
      </c>
      <c r="L69" s="18">
        <v>62896</v>
      </c>
      <c r="M69" s="18">
        <v>66836</v>
      </c>
      <c r="N69" s="18">
        <v>66968</v>
      </c>
    </row>
    <row r="70" spans="2:14" x14ac:dyDescent="0.25">
      <c r="B70">
        <v>66</v>
      </c>
      <c r="D70" s="18">
        <v>46505</v>
      </c>
      <c r="E70" s="18">
        <v>57220</v>
      </c>
      <c r="F70" s="18">
        <v>69653</v>
      </c>
      <c r="G70" s="18">
        <v>75453</v>
      </c>
      <c r="H70" s="18">
        <v>77482</v>
      </c>
      <c r="I70" s="18"/>
      <c r="J70" s="18">
        <v>45833</v>
      </c>
      <c r="K70" s="18">
        <v>53947</v>
      </c>
      <c r="L70" s="18">
        <v>66623</v>
      </c>
      <c r="M70" s="18">
        <v>70626</v>
      </c>
      <c r="N70" s="18">
        <v>72409</v>
      </c>
    </row>
    <row r="71" spans="2:14" x14ac:dyDescent="0.25">
      <c r="B71">
        <v>67</v>
      </c>
      <c r="D71" s="18">
        <v>49274</v>
      </c>
      <c r="E71" s="18">
        <v>60626</v>
      </c>
      <c r="F71" s="18">
        <v>76000</v>
      </c>
      <c r="G71" s="18">
        <v>82561</v>
      </c>
      <c r="H71" s="18">
        <v>85306</v>
      </c>
      <c r="I71" s="18"/>
      <c r="J71" s="18">
        <v>47781</v>
      </c>
      <c r="K71" s="18">
        <v>58531</v>
      </c>
      <c r="L71" s="18">
        <v>71651</v>
      </c>
      <c r="M71" s="18">
        <v>78109</v>
      </c>
      <c r="N71" s="18">
        <v>80370</v>
      </c>
    </row>
    <row r="72" spans="2:14" x14ac:dyDescent="0.25">
      <c r="B72">
        <v>68</v>
      </c>
      <c r="D72" s="18">
        <v>38542</v>
      </c>
      <c r="E72" s="18">
        <v>47829</v>
      </c>
      <c r="F72" s="18">
        <v>58823</v>
      </c>
      <c r="G72" s="18">
        <v>63649</v>
      </c>
      <c r="H72" s="18">
        <v>65104</v>
      </c>
      <c r="I72" s="18"/>
      <c r="J72" s="18">
        <v>36869</v>
      </c>
      <c r="K72" s="18">
        <v>44749</v>
      </c>
      <c r="L72" s="18">
        <v>55165</v>
      </c>
      <c r="M72" s="18">
        <v>60173</v>
      </c>
      <c r="N72" s="18">
        <v>61082</v>
      </c>
    </row>
    <row r="73" spans="2:14" x14ac:dyDescent="0.25">
      <c r="B73">
        <v>69</v>
      </c>
      <c r="D73" s="18">
        <v>37206</v>
      </c>
      <c r="E73" s="18">
        <v>46117</v>
      </c>
      <c r="F73" s="18">
        <v>57320</v>
      </c>
      <c r="G73" s="18">
        <v>61876</v>
      </c>
      <c r="H73" s="18">
        <v>63920</v>
      </c>
      <c r="I73" s="18"/>
      <c r="J73" s="18">
        <v>34818</v>
      </c>
      <c r="K73" s="18">
        <v>42963</v>
      </c>
      <c r="L73" s="18">
        <v>53520</v>
      </c>
      <c r="M73" s="18">
        <v>58430</v>
      </c>
      <c r="N73" s="18">
        <v>59403</v>
      </c>
    </row>
    <row r="74" spans="2:14" x14ac:dyDescent="0.25">
      <c r="B74">
        <v>70</v>
      </c>
      <c r="D74" s="18">
        <v>36708</v>
      </c>
      <c r="E74" s="18">
        <v>45473</v>
      </c>
      <c r="F74" s="18">
        <v>56901</v>
      </c>
      <c r="G74" s="18">
        <v>62070</v>
      </c>
      <c r="H74" s="18">
        <v>64135</v>
      </c>
      <c r="I74" s="18"/>
      <c r="J74" s="18">
        <v>34197</v>
      </c>
      <c r="K74" s="18">
        <v>42498</v>
      </c>
      <c r="L74" s="18">
        <v>53234</v>
      </c>
      <c r="M74" s="18">
        <v>57846</v>
      </c>
      <c r="N74" s="18">
        <v>59688</v>
      </c>
    </row>
    <row r="75" spans="2:14" x14ac:dyDescent="0.25">
      <c r="B75">
        <v>71</v>
      </c>
      <c r="D75" s="18">
        <v>35833</v>
      </c>
      <c r="E75" s="18">
        <v>42888</v>
      </c>
      <c r="F75" s="18">
        <v>52941</v>
      </c>
      <c r="G75" s="18">
        <v>57489</v>
      </c>
      <c r="H75" s="18">
        <v>58920</v>
      </c>
      <c r="I75" s="18"/>
      <c r="J75" s="18">
        <v>32234</v>
      </c>
      <c r="K75" s="18">
        <v>39416</v>
      </c>
      <c r="L75" s="18">
        <v>49461</v>
      </c>
      <c r="M75" s="18">
        <v>52761</v>
      </c>
      <c r="N75" s="18">
        <v>53824</v>
      </c>
    </row>
    <row r="76" spans="2:14" x14ac:dyDescent="0.25">
      <c r="B76">
        <v>72</v>
      </c>
      <c r="D76" s="18">
        <v>33159</v>
      </c>
      <c r="E76" s="18">
        <v>39683</v>
      </c>
      <c r="F76" s="18">
        <v>47612</v>
      </c>
      <c r="G76" s="18">
        <v>51108</v>
      </c>
      <c r="H76" s="18">
        <v>51032</v>
      </c>
      <c r="I76" s="18"/>
      <c r="J76" s="18">
        <v>29615</v>
      </c>
      <c r="K76" s="18">
        <v>35048</v>
      </c>
      <c r="L76" s="18">
        <v>43433</v>
      </c>
      <c r="M76" s="18">
        <v>46363</v>
      </c>
      <c r="N76" s="18">
        <v>46524</v>
      </c>
    </row>
    <row r="77" spans="2:14" x14ac:dyDescent="0.25">
      <c r="B77">
        <v>73</v>
      </c>
      <c r="D77" s="18">
        <v>31046</v>
      </c>
      <c r="E77" s="18">
        <v>36240</v>
      </c>
      <c r="F77" s="18">
        <v>42575</v>
      </c>
      <c r="G77" s="18">
        <v>45455</v>
      </c>
      <c r="H77" s="18">
        <v>46058</v>
      </c>
      <c r="I77" s="18"/>
      <c r="J77" s="18">
        <v>27193</v>
      </c>
      <c r="K77" s="18">
        <v>31861</v>
      </c>
      <c r="L77" s="18">
        <v>38435</v>
      </c>
      <c r="M77" s="18">
        <v>40672</v>
      </c>
      <c r="N77" s="18">
        <v>40816</v>
      </c>
    </row>
    <row r="78" spans="2:14" x14ac:dyDescent="0.25">
      <c r="B78">
        <v>74</v>
      </c>
      <c r="D78" s="18">
        <v>32486</v>
      </c>
      <c r="E78" s="18">
        <v>37335</v>
      </c>
      <c r="F78" s="18">
        <v>44528</v>
      </c>
      <c r="G78" s="18">
        <v>47215</v>
      </c>
      <c r="H78" s="18">
        <v>47941</v>
      </c>
      <c r="I78" s="18"/>
      <c r="J78" s="18">
        <v>27919</v>
      </c>
      <c r="K78" s="18">
        <v>32495</v>
      </c>
      <c r="L78" s="18">
        <v>39918</v>
      </c>
      <c r="M78" s="18">
        <v>42366</v>
      </c>
      <c r="N78" s="18">
        <v>42764</v>
      </c>
    </row>
    <row r="79" spans="2:14" x14ac:dyDescent="0.25">
      <c r="B79">
        <v>75</v>
      </c>
      <c r="D79" s="18">
        <v>31918</v>
      </c>
      <c r="E79" s="18">
        <v>37179</v>
      </c>
      <c r="F79" s="18">
        <v>44162</v>
      </c>
      <c r="G79" s="18">
        <v>46963</v>
      </c>
      <c r="H79" s="18">
        <v>48239</v>
      </c>
      <c r="I79" s="18"/>
      <c r="J79" s="18">
        <v>26705</v>
      </c>
      <c r="K79" s="18">
        <v>32031</v>
      </c>
      <c r="L79" s="18">
        <v>38773</v>
      </c>
      <c r="M79" s="18">
        <v>42341</v>
      </c>
      <c r="N79" s="18">
        <v>42503</v>
      </c>
    </row>
    <row r="80" spans="2:14" x14ac:dyDescent="0.25">
      <c r="B80">
        <v>76</v>
      </c>
      <c r="D80" s="18">
        <v>31442</v>
      </c>
      <c r="E80" s="18">
        <v>36413</v>
      </c>
      <c r="F80" s="18">
        <v>42541</v>
      </c>
      <c r="G80" s="18">
        <v>45525</v>
      </c>
      <c r="H80" s="18">
        <v>46675</v>
      </c>
      <c r="I80" s="18"/>
      <c r="J80" s="18">
        <v>26078</v>
      </c>
      <c r="K80" s="18">
        <v>30892</v>
      </c>
      <c r="L80" s="18">
        <v>37916</v>
      </c>
      <c r="M80" s="18">
        <v>40239</v>
      </c>
      <c r="N80" s="18">
        <v>40935</v>
      </c>
    </row>
    <row r="81" spans="2:14" x14ac:dyDescent="0.25">
      <c r="B81">
        <v>77</v>
      </c>
      <c r="D81" s="18">
        <v>29950</v>
      </c>
      <c r="E81" s="18">
        <v>34551</v>
      </c>
      <c r="F81" s="18">
        <v>40682</v>
      </c>
      <c r="G81" s="18">
        <v>43301</v>
      </c>
      <c r="H81" s="18">
        <v>44726</v>
      </c>
      <c r="I81" s="18"/>
      <c r="J81" s="18">
        <v>23985</v>
      </c>
      <c r="K81" s="18">
        <v>28762</v>
      </c>
      <c r="L81" s="18">
        <v>35183</v>
      </c>
      <c r="M81" s="18">
        <v>37708</v>
      </c>
      <c r="N81" s="18">
        <v>38966</v>
      </c>
    </row>
    <row r="82" spans="2:14" x14ac:dyDescent="0.25">
      <c r="B82">
        <v>78</v>
      </c>
      <c r="D82" s="18">
        <v>28540</v>
      </c>
      <c r="E82" s="18">
        <v>33229</v>
      </c>
      <c r="F82" s="18">
        <v>39303</v>
      </c>
      <c r="G82" s="18">
        <v>41220</v>
      </c>
      <c r="H82" s="18">
        <v>42308</v>
      </c>
      <c r="I82" s="18"/>
      <c r="J82" s="18">
        <v>22440</v>
      </c>
      <c r="K82" s="18">
        <v>26652</v>
      </c>
      <c r="L82" s="18">
        <v>32674</v>
      </c>
      <c r="M82" s="18">
        <v>35290</v>
      </c>
      <c r="N82" s="18">
        <v>36660</v>
      </c>
    </row>
    <row r="83" spans="2:14" x14ac:dyDescent="0.25">
      <c r="B83">
        <v>79</v>
      </c>
      <c r="D83" s="18">
        <v>27218</v>
      </c>
      <c r="E83" s="18">
        <v>31883</v>
      </c>
      <c r="F83" s="18">
        <v>37051</v>
      </c>
      <c r="G83" s="18">
        <v>39141</v>
      </c>
      <c r="H83" s="18">
        <v>40435</v>
      </c>
      <c r="I83" s="18"/>
      <c r="J83" s="18">
        <v>20752</v>
      </c>
      <c r="K83" s="18">
        <v>25054</v>
      </c>
      <c r="L83" s="18">
        <v>30613</v>
      </c>
      <c r="M83" s="18">
        <v>32838</v>
      </c>
      <c r="N83" s="18">
        <v>34373</v>
      </c>
    </row>
    <row r="84" spans="2:14" x14ac:dyDescent="0.25">
      <c r="B84">
        <v>80</v>
      </c>
      <c r="D84" s="18">
        <v>25169</v>
      </c>
      <c r="E84" s="18">
        <v>29443</v>
      </c>
      <c r="F84" s="18">
        <v>34546</v>
      </c>
      <c r="G84" s="18">
        <v>36637</v>
      </c>
      <c r="H84" s="18">
        <v>37638</v>
      </c>
      <c r="I84" s="18"/>
      <c r="J84" s="18">
        <v>18416</v>
      </c>
      <c r="K84" s="18">
        <v>22565</v>
      </c>
      <c r="L84" s="18">
        <v>27531</v>
      </c>
      <c r="M84" s="18">
        <v>29857</v>
      </c>
      <c r="N84" s="18">
        <v>31516</v>
      </c>
    </row>
    <row r="85" spans="2:14" x14ac:dyDescent="0.25">
      <c r="B85">
        <v>81</v>
      </c>
      <c r="D85" s="18">
        <v>24185</v>
      </c>
      <c r="E85" s="18">
        <v>28246</v>
      </c>
      <c r="F85" s="18">
        <v>33371</v>
      </c>
      <c r="G85" s="18">
        <v>34996</v>
      </c>
      <c r="H85" s="18">
        <v>35391</v>
      </c>
      <c r="I85" s="18"/>
      <c r="J85" s="18">
        <v>17212</v>
      </c>
      <c r="K85" s="18">
        <v>20826</v>
      </c>
      <c r="L85" s="18">
        <v>25479</v>
      </c>
      <c r="M85" s="18">
        <v>27580</v>
      </c>
      <c r="N85" s="18">
        <v>29285</v>
      </c>
    </row>
    <row r="86" spans="2:14" x14ac:dyDescent="0.25">
      <c r="B86">
        <v>82</v>
      </c>
      <c r="D86" s="18">
        <v>23717</v>
      </c>
      <c r="E86" s="18">
        <v>27693</v>
      </c>
      <c r="F86" s="18">
        <v>32577</v>
      </c>
      <c r="G86" s="18">
        <v>33786</v>
      </c>
      <c r="H86" s="18">
        <v>34495</v>
      </c>
      <c r="I86" s="18"/>
      <c r="J86" s="18">
        <v>16001</v>
      </c>
      <c r="K86" s="18">
        <v>19693</v>
      </c>
      <c r="L86" s="18">
        <v>24448</v>
      </c>
      <c r="M86" s="18">
        <v>26034</v>
      </c>
      <c r="N86" s="18">
        <v>27672</v>
      </c>
    </row>
    <row r="87" spans="2:14" x14ac:dyDescent="0.25">
      <c r="B87">
        <v>83</v>
      </c>
      <c r="D87" s="18">
        <v>22684</v>
      </c>
      <c r="E87" s="18">
        <v>26847</v>
      </c>
      <c r="F87" s="18">
        <v>31007</v>
      </c>
      <c r="G87" s="18">
        <v>31915</v>
      </c>
      <c r="H87" s="18">
        <v>33139</v>
      </c>
      <c r="I87" s="18"/>
      <c r="J87" s="18">
        <v>14593</v>
      </c>
      <c r="K87" s="18">
        <v>18048</v>
      </c>
      <c r="L87" s="18">
        <v>21901</v>
      </c>
      <c r="M87" s="18">
        <v>24186</v>
      </c>
      <c r="N87" s="18">
        <v>25153</v>
      </c>
    </row>
    <row r="88" spans="2:14" x14ac:dyDescent="0.25">
      <c r="B88">
        <v>84</v>
      </c>
      <c r="D88" s="18">
        <v>21100</v>
      </c>
      <c r="E88" s="18">
        <v>25083</v>
      </c>
      <c r="F88" s="18">
        <v>28946</v>
      </c>
      <c r="G88" s="18">
        <v>30486</v>
      </c>
      <c r="H88" s="18">
        <v>30684</v>
      </c>
      <c r="I88" s="18"/>
      <c r="J88" s="18">
        <v>13149</v>
      </c>
      <c r="K88" s="18">
        <v>16111</v>
      </c>
      <c r="L88" s="18">
        <v>19736</v>
      </c>
      <c r="M88" s="18">
        <v>21009</v>
      </c>
      <c r="N88" s="18">
        <v>22579</v>
      </c>
    </row>
    <row r="89" spans="2:14" x14ac:dyDescent="0.25">
      <c r="B89" s="15" t="s">
        <v>21</v>
      </c>
      <c r="C89" s="5"/>
      <c r="D89" s="5">
        <v>18724</v>
      </c>
      <c r="E89" s="5">
        <v>22737</v>
      </c>
      <c r="F89" s="5">
        <v>26461</v>
      </c>
      <c r="G89" s="5">
        <v>27148</v>
      </c>
      <c r="H89" s="5">
        <v>27565</v>
      </c>
      <c r="I89" s="5"/>
      <c r="J89" s="5">
        <v>11134</v>
      </c>
      <c r="K89" s="5">
        <v>14152</v>
      </c>
      <c r="L89" s="5">
        <v>17165</v>
      </c>
      <c r="M89" s="5">
        <v>18481</v>
      </c>
      <c r="N89" s="5">
        <v>19333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/>
  </sheetViews>
  <sheetFormatPr defaultColWidth="9.85546875" defaultRowHeight="15" x14ac:dyDescent="0.25"/>
  <cols>
    <col min="4" max="4" width="11.7109375" bestFit="1" customWidth="1"/>
    <col min="5" max="8" width="11.5703125" bestFit="1" customWidth="1"/>
    <col min="9" max="9" width="10" bestFit="1" customWidth="1"/>
    <col min="10" max="14" width="11.5703125" bestFit="1" customWidth="1"/>
  </cols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10">
        <f>'2011 inpatient weights'!D4*ave_inpatient_cost_2014*'2014 population'!D4</f>
        <v>51918006.543071069</v>
      </c>
      <c r="E4" s="10">
        <f>'2011 inpatient weights'!E4*ave_inpatient_cost_2014*'2014 population'!E4</f>
        <v>41606526.694571286</v>
      </c>
      <c r="F4" s="10">
        <f>'2011 inpatient weights'!F4*ave_inpatient_cost_2014*'2014 population'!F4</f>
        <v>31588863.666277669</v>
      </c>
      <c r="G4" s="10">
        <f>'2011 inpatient weights'!G4*ave_inpatient_cost_2014*'2014 population'!G4</f>
        <v>26489622.798022464</v>
      </c>
      <c r="H4" s="10">
        <f>'2011 inpatient weights'!H4*ave_inpatient_cost_2014*'2014 population'!H4</f>
        <v>21822077.788817942</v>
      </c>
      <c r="I4" s="10"/>
      <c r="J4" s="10">
        <f>'2011 inpatient weights'!J4*ave_inpatient_cost_2014*'2014 population'!J4</f>
        <v>68259998.429230586</v>
      </c>
      <c r="K4" s="10">
        <f>'2011 inpatient weights'!K4*ave_inpatient_cost_2014*'2014 population'!K4</f>
        <v>54727517.356552236</v>
      </c>
      <c r="L4" s="10">
        <f>'2011 inpatient weights'!L4*ave_inpatient_cost_2014*'2014 population'!L4</f>
        <v>43033465.616938688</v>
      </c>
      <c r="M4" s="10">
        <f>'2011 inpatient weights'!M4*ave_inpatient_cost_2014*'2014 population'!M4</f>
        <v>33190712.301707629</v>
      </c>
      <c r="N4" s="10">
        <f>'2011 inpatient weights'!N4*ave_inpatient_cost_2014*'2014 population'!N4</f>
        <v>27780152.234740391</v>
      </c>
    </row>
    <row r="5" spans="2:14" x14ac:dyDescent="0.25">
      <c r="B5">
        <v>1</v>
      </c>
      <c r="D5" s="11">
        <f>'2011 inpatient weights'!D5*ave_inpatient_cost_2014*'2014 population'!D5</f>
        <v>32694692.725078374</v>
      </c>
      <c r="E5" s="11">
        <f>'2011 inpatient weights'!E5*ave_inpatient_cost_2014*'2014 population'!E5</f>
        <v>23533975.102150988</v>
      </c>
      <c r="F5" s="11">
        <f>'2011 inpatient weights'!F5*ave_inpatient_cost_2014*'2014 population'!F5</f>
        <v>17739332.599742606</v>
      </c>
      <c r="G5" s="11">
        <f>'2011 inpatient weights'!G5*ave_inpatient_cost_2014*'2014 population'!G5</f>
        <v>16473386.408870671</v>
      </c>
      <c r="H5" s="11">
        <f>'2011 inpatient weights'!H5*ave_inpatient_cost_2014*'2014 population'!H5</f>
        <v>13226099.819990262</v>
      </c>
      <c r="I5" s="11"/>
      <c r="J5" s="11">
        <f>'2011 inpatient weights'!J5*ave_inpatient_cost_2014*'2014 population'!J5</f>
        <v>45405852.143999994</v>
      </c>
      <c r="K5" s="11">
        <f>'2011 inpatient weights'!K5*ave_inpatient_cost_2014*'2014 population'!K5</f>
        <v>31941113.342059862</v>
      </c>
      <c r="L5" s="11">
        <f>'2011 inpatient weights'!L5*ave_inpatient_cost_2014*'2014 population'!L5</f>
        <v>25258862.09689923</v>
      </c>
      <c r="M5" s="11">
        <f>'2011 inpatient weights'!M5*ave_inpatient_cost_2014*'2014 population'!M5</f>
        <v>20207549.576025326</v>
      </c>
      <c r="N5" s="11">
        <f>'2011 inpatient weights'!N5*ave_inpatient_cost_2014*'2014 population'!N5</f>
        <v>18155478.937735353</v>
      </c>
    </row>
    <row r="6" spans="2:14" x14ac:dyDescent="0.25">
      <c r="B6">
        <v>2</v>
      </c>
      <c r="D6" s="11">
        <f>'2011 inpatient weights'!D6*ave_inpatient_cost_2014*'2014 population'!D6</f>
        <v>22364907.143264957</v>
      </c>
      <c r="E6" s="11">
        <f>'2011 inpatient weights'!E6*ave_inpatient_cost_2014*'2014 population'!E6</f>
        <v>16012993.970320277</v>
      </c>
      <c r="F6" s="11">
        <f>'2011 inpatient weights'!F6*ave_inpatient_cost_2014*'2014 population'!F6</f>
        <v>13173108.487423677</v>
      </c>
      <c r="G6" s="11">
        <f>'2011 inpatient weights'!G6*ave_inpatient_cost_2014*'2014 population'!G6</f>
        <v>10927751.88594</v>
      </c>
      <c r="H6" s="11">
        <f>'2011 inpatient weights'!H6*ave_inpatient_cost_2014*'2014 population'!H6</f>
        <v>9135323.5794219393</v>
      </c>
      <c r="I6" s="11"/>
      <c r="J6" s="11">
        <f>'2011 inpatient weights'!J6*ave_inpatient_cost_2014*'2014 population'!J6</f>
        <v>30294755.870070104</v>
      </c>
      <c r="K6" s="11">
        <f>'2011 inpatient weights'!K6*ave_inpatient_cost_2014*'2014 population'!K6</f>
        <v>22825384.216908138</v>
      </c>
      <c r="L6" s="11">
        <f>'2011 inpatient weights'!L6*ave_inpatient_cost_2014*'2014 population'!L6</f>
        <v>16743611.48405108</v>
      </c>
      <c r="M6" s="11">
        <f>'2011 inpatient weights'!M6*ave_inpatient_cost_2014*'2014 population'!M6</f>
        <v>13870849.15876127</v>
      </c>
      <c r="N6" s="11">
        <f>'2011 inpatient weights'!N6*ave_inpatient_cost_2014*'2014 population'!N6</f>
        <v>13670950.101040749</v>
      </c>
    </row>
    <row r="7" spans="2:14" x14ac:dyDescent="0.25">
      <c r="B7">
        <v>3</v>
      </c>
      <c r="D7" s="11">
        <f>'2011 inpatient weights'!D7*ave_inpatient_cost_2014*'2014 population'!D7</f>
        <v>16504249.125212992</v>
      </c>
      <c r="E7" s="11">
        <f>'2011 inpatient weights'!E7*ave_inpatient_cost_2014*'2014 population'!E7</f>
        <v>11939716.565437531</v>
      </c>
      <c r="F7" s="11">
        <f>'2011 inpatient weights'!F7*ave_inpatient_cost_2014*'2014 population'!F7</f>
        <v>10194137.519275332</v>
      </c>
      <c r="G7" s="11">
        <f>'2011 inpatient weights'!G7*ave_inpatient_cost_2014*'2014 population'!G7</f>
        <v>7390591.9473624099</v>
      </c>
      <c r="H7" s="11">
        <f>'2011 inpatient weights'!H7*ave_inpatient_cost_2014*'2014 population'!H7</f>
        <v>6982585.6649989793</v>
      </c>
      <c r="I7" s="11"/>
      <c r="J7" s="11">
        <f>'2011 inpatient weights'!J7*ave_inpatient_cost_2014*'2014 population'!J7</f>
        <v>23753180.866365571</v>
      </c>
      <c r="K7" s="11">
        <f>'2011 inpatient weights'!K7*ave_inpatient_cost_2014*'2014 population'!K7</f>
        <v>16461615.71911682</v>
      </c>
      <c r="L7" s="11">
        <f>'2011 inpatient weights'!L7*ave_inpatient_cost_2014*'2014 population'!L7</f>
        <v>14090121.992572837</v>
      </c>
      <c r="M7" s="11">
        <f>'2011 inpatient weights'!M7*ave_inpatient_cost_2014*'2014 population'!M7</f>
        <v>11110659.530185418</v>
      </c>
      <c r="N7" s="11">
        <f>'2011 inpatient weights'!N7*ave_inpatient_cost_2014*'2014 population'!N7</f>
        <v>10203009.761318928</v>
      </c>
    </row>
    <row r="8" spans="2:14" x14ac:dyDescent="0.25">
      <c r="B8">
        <v>4</v>
      </c>
      <c r="D8" s="11">
        <f>'2011 inpatient weights'!D8*ave_inpatient_cost_2014*'2014 population'!D8</f>
        <v>16713839.812464701</v>
      </c>
      <c r="E8" s="11">
        <f>'2011 inpatient weights'!E8*ave_inpatient_cost_2014*'2014 population'!E8</f>
        <v>11599117.969129428</v>
      </c>
      <c r="F8" s="11">
        <f>'2011 inpatient weights'!F8*ave_inpatient_cost_2014*'2014 population'!F8</f>
        <v>9548355.3530826066</v>
      </c>
      <c r="G8" s="11">
        <f>'2011 inpatient weights'!G8*ave_inpatient_cost_2014*'2014 population'!G8</f>
        <v>7239905.3557752874</v>
      </c>
      <c r="H8" s="11">
        <f>'2011 inpatient weights'!H8*ave_inpatient_cost_2014*'2014 population'!H8</f>
        <v>8330283.1626311541</v>
      </c>
      <c r="I8" s="11"/>
      <c r="J8" s="11">
        <f>'2011 inpatient weights'!J8*ave_inpatient_cost_2014*'2014 population'!J8</f>
        <v>21490040.581667572</v>
      </c>
      <c r="K8" s="11">
        <f>'2011 inpatient weights'!K8*ave_inpatient_cost_2014*'2014 population'!K8</f>
        <v>15177105.768069077</v>
      </c>
      <c r="L8" s="11">
        <f>'2011 inpatient weights'!L8*ave_inpatient_cost_2014*'2014 population'!L8</f>
        <v>12141769.087463349</v>
      </c>
      <c r="M8" s="11">
        <f>'2011 inpatient weights'!M8*ave_inpatient_cost_2014*'2014 population'!M8</f>
        <v>10483474.66808744</v>
      </c>
      <c r="N8" s="11">
        <f>'2011 inpatient weights'!N8*ave_inpatient_cost_2014*'2014 population'!N8</f>
        <v>9582751.7485880721</v>
      </c>
    </row>
    <row r="9" spans="2:14" x14ac:dyDescent="0.25">
      <c r="B9">
        <v>5</v>
      </c>
      <c r="D9" s="11">
        <f>'2011 inpatient weights'!D9*ave_inpatient_cost_2014*'2014 population'!D9</f>
        <v>14800440.684826577</v>
      </c>
      <c r="E9" s="11">
        <f>'2011 inpatient weights'!E9*ave_inpatient_cost_2014*'2014 population'!E9</f>
        <v>10794107.559089931</v>
      </c>
      <c r="F9" s="11">
        <f>'2011 inpatient weights'!F9*ave_inpatient_cost_2014*'2014 population'!F9</f>
        <v>8644897.3056356534</v>
      </c>
      <c r="G9" s="11">
        <f>'2011 inpatient weights'!G9*ave_inpatient_cost_2014*'2014 population'!G9</f>
        <v>7159510.8626832617</v>
      </c>
      <c r="H9" s="11">
        <f>'2011 inpatient weights'!H9*ave_inpatient_cost_2014*'2014 population'!H9</f>
        <v>6921896.880955115</v>
      </c>
      <c r="I9" s="11"/>
      <c r="J9" s="11">
        <f>'2011 inpatient weights'!J9*ave_inpatient_cost_2014*'2014 population'!J9</f>
        <v>20124860.233552992</v>
      </c>
      <c r="K9" s="11">
        <f>'2011 inpatient weights'!K9*ave_inpatient_cost_2014*'2014 population'!K9</f>
        <v>15094524.523773607</v>
      </c>
      <c r="L9" s="11">
        <f>'2011 inpatient weights'!L9*ave_inpatient_cost_2014*'2014 population'!L9</f>
        <v>11190813.379763084</v>
      </c>
      <c r="M9" s="11">
        <f>'2011 inpatient weights'!M9*ave_inpatient_cost_2014*'2014 population'!M9</f>
        <v>10144337.551105805</v>
      </c>
      <c r="N9" s="11">
        <f>'2011 inpatient weights'!N9*ave_inpatient_cost_2014*'2014 population'!N9</f>
        <v>8957921.4057452083</v>
      </c>
    </row>
    <row r="10" spans="2:14" x14ac:dyDescent="0.25">
      <c r="B10">
        <v>6</v>
      </c>
      <c r="D10" s="11">
        <f>'2011 inpatient weights'!D10*ave_inpatient_cost_2014*'2014 population'!D10</f>
        <v>14042057.312565481</v>
      </c>
      <c r="E10" s="11">
        <f>'2011 inpatient weights'!E10*ave_inpatient_cost_2014*'2014 population'!E10</f>
        <v>10115855.849234197</v>
      </c>
      <c r="F10" s="11">
        <f>'2011 inpatient weights'!F10*ave_inpatient_cost_2014*'2014 population'!F10</f>
        <v>7848989.399129793</v>
      </c>
      <c r="G10" s="11">
        <f>'2011 inpatient weights'!G10*ave_inpatient_cost_2014*'2014 population'!G10</f>
        <v>6511186.137394866</v>
      </c>
      <c r="H10" s="11">
        <f>'2011 inpatient weights'!H10*ave_inpatient_cost_2014*'2014 population'!H10</f>
        <v>6494520.5453099785</v>
      </c>
      <c r="I10" s="11"/>
      <c r="J10" s="11">
        <f>'2011 inpatient weights'!J10*ave_inpatient_cost_2014*'2014 population'!J10</f>
        <v>17704180.149937235</v>
      </c>
      <c r="K10" s="11">
        <f>'2011 inpatient weights'!K10*ave_inpatient_cost_2014*'2014 population'!K10</f>
        <v>13429235.647046888</v>
      </c>
      <c r="L10" s="11">
        <f>'2011 inpatient weights'!L10*ave_inpatient_cost_2014*'2014 population'!L10</f>
        <v>10589008.307014696</v>
      </c>
      <c r="M10" s="11">
        <f>'2011 inpatient weights'!M10*ave_inpatient_cost_2014*'2014 population'!M10</f>
        <v>9368226.3159548268</v>
      </c>
      <c r="N10" s="11">
        <f>'2011 inpatient weights'!N10*ave_inpatient_cost_2014*'2014 population'!N10</f>
        <v>8518097.7509398572</v>
      </c>
    </row>
    <row r="11" spans="2:14" x14ac:dyDescent="0.25">
      <c r="B11">
        <v>7</v>
      </c>
      <c r="D11" s="11">
        <f>'2011 inpatient weights'!D11*ave_inpatient_cost_2014*'2014 population'!D11</f>
        <v>11561863.566061845</v>
      </c>
      <c r="E11" s="11">
        <f>'2011 inpatient weights'!E11*ave_inpatient_cost_2014*'2014 population'!E11</f>
        <v>8458360.1869190168</v>
      </c>
      <c r="F11" s="11">
        <f>'2011 inpatient weights'!F11*ave_inpatient_cost_2014*'2014 population'!F11</f>
        <v>6619435.5625790237</v>
      </c>
      <c r="G11" s="11">
        <f>'2011 inpatient weights'!G11*ave_inpatient_cost_2014*'2014 population'!G11</f>
        <v>6134237.2370288316</v>
      </c>
      <c r="H11" s="11">
        <f>'2011 inpatient weights'!H11*ave_inpatient_cost_2014*'2014 population'!H11</f>
        <v>5732850.869067587</v>
      </c>
      <c r="I11" s="11"/>
      <c r="J11" s="11">
        <f>'2011 inpatient weights'!J11*ave_inpatient_cost_2014*'2014 population'!J11</f>
        <v>15373075.066874454</v>
      </c>
      <c r="K11" s="11">
        <f>'2011 inpatient weights'!K11*ave_inpatient_cost_2014*'2014 population'!K11</f>
        <v>12022168.45827884</v>
      </c>
      <c r="L11" s="11">
        <f>'2011 inpatient weights'!L11*ave_inpatient_cost_2014*'2014 population'!L11</f>
        <v>8710596.2627899535</v>
      </c>
      <c r="M11" s="11">
        <f>'2011 inpatient weights'!M11*ave_inpatient_cost_2014*'2014 population'!M11</f>
        <v>7854954.6738390941</v>
      </c>
      <c r="N11" s="11">
        <f>'2011 inpatient weights'!N11*ave_inpatient_cost_2014*'2014 population'!N11</f>
        <v>7544524.3557915362</v>
      </c>
    </row>
    <row r="12" spans="2:14" x14ac:dyDescent="0.25">
      <c r="B12">
        <v>8</v>
      </c>
      <c r="D12" s="11">
        <f>'2011 inpatient weights'!D12*ave_inpatient_cost_2014*'2014 population'!D12</f>
        <v>10747671.753737042</v>
      </c>
      <c r="E12" s="11">
        <f>'2011 inpatient weights'!E12*ave_inpatient_cost_2014*'2014 population'!E12</f>
        <v>8020742.0640021451</v>
      </c>
      <c r="F12" s="11">
        <f>'2011 inpatient weights'!F12*ave_inpatient_cost_2014*'2014 population'!F12</f>
        <v>6372401.9949541828</v>
      </c>
      <c r="G12" s="11">
        <f>'2011 inpatient weights'!G12*ave_inpatient_cost_2014*'2014 population'!G12</f>
        <v>5500139.3654342182</v>
      </c>
      <c r="H12" s="11">
        <f>'2011 inpatient weights'!H12*ave_inpatient_cost_2014*'2014 population'!H12</f>
        <v>6023802.7271388285</v>
      </c>
      <c r="I12" s="11"/>
      <c r="J12" s="11">
        <f>'2011 inpatient weights'!J12*ave_inpatient_cost_2014*'2014 population'!J12</f>
        <v>13724008.854805768</v>
      </c>
      <c r="K12" s="11">
        <f>'2011 inpatient weights'!K12*ave_inpatient_cost_2014*'2014 population'!K12</f>
        <v>10186399.106528347</v>
      </c>
      <c r="L12" s="11">
        <f>'2011 inpatient weights'!L12*ave_inpatient_cost_2014*'2014 population'!L12</f>
        <v>8603195.3751622979</v>
      </c>
      <c r="M12" s="11">
        <f>'2011 inpatient weights'!M12*ave_inpatient_cost_2014*'2014 population'!M12</f>
        <v>7849515.2098782742</v>
      </c>
      <c r="N12" s="11">
        <f>'2011 inpatient weights'!N12*ave_inpatient_cost_2014*'2014 population'!N12</f>
        <v>6857562.2673314046</v>
      </c>
    </row>
    <row r="13" spans="2:14" x14ac:dyDescent="0.25">
      <c r="B13">
        <v>9</v>
      </c>
      <c r="D13" s="11">
        <f>'2011 inpatient weights'!D13*ave_inpatient_cost_2014*'2014 population'!D13</f>
        <v>9845353.9278579466</v>
      </c>
      <c r="E13" s="11">
        <f>'2011 inpatient weights'!E13*ave_inpatient_cost_2014*'2014 population'!E13</f>
        <v>7782525.0934874108</v>
      </c>
      <c r="F13" s="11">
        <f>'2011 inpatient weights'!F13*ave_inpatient_cost_2014*'2014 population'!F13</f>
        <v>5928455.971035162</v>
      </c>
      <c r="G13" s="11">
        <f>'2011 inpatient weights'!G13*ave_inpatient_cost_2014*'2014 population'!G13</f>
        <v>5049147.8596799402</v>
      </c>
      <c r="H13" s="11">
        <f>'2011 inpatient weights'!H13*ave_inpatient_cost_2014*'2014 population'!H13</f>
        <v>5524584.4381129611</v>
      </c>
      <c r="I13" s="11"/>
      <c r="J13" s="11">
        <f>'2011 inpatient weights'!J13*ave_inpatient_cost_2014*'2014 population'!J13</f>
        <v>12828971.191908792</v>
      </c>
      <c r="K13" s="11">
        <f>'2011 inpatient weights'!K13*ave_inpatient_cost_2014*'2014 population'!K13</f>
        <v>9151003.5603180006</v>
      </c>
      <c r="L13" s="11">
        <f>'2011 inpatient weights'!L13*ave_inpatient_cost_2014*'2014 population'!L13</f>
        <v>7711886.6705932599</v>
      </c>
      <c r="M13" s="11">
        <f>'2011 inpatient weights'!M13*ave_inpatient_cost_2014*'2014 population'!M13</f>
        <v>6260516.5533978194</v>
      </c>
      <c r="N13" s="11">
        <f>'2011 inpatient weights'!N13*ave_inpatient_cost_2014*'2014 population'!N13</f>
        <v>6853482.9358117161</v>
      </c>
    </row>
    <row r="14" spans="2:14" x14ac:dyDescent="0.25">
      <c r="B14">
        <v>10</v>
      </c>
      <c r="D14" s="11">
        <f>'2011 inpatient weights'!D14*ave_inpatient_cost_2014*'2014 population'!D14</f>
        <v>9627204.3562670089</v>
      </c>
      <c r="E14" s="11">
        <f>'2011 inpatient weights'!E14*ave_inpatient_cost_2014*'2014 population'!E14</f>
        <v>7345068.952260809</v>
      </c>
      <c r="F14" s="11">
        <f>'2011 inpatient weights'!F14*ave_inpatient_cost_2014*'2014 population'!F14</f>
        <v>6714551.2232278846</v>
      </c>
      <c r="G14" s="11">
        <f>'2011 inpatient weights'!G14*ave_inpatient_cost_2014*'2014 population'!G14</f>
        <v>5279024.2363874484</v>
      </c>
      <c r="H14" s="11">
        <f>'2011 inpatient weights'!H14*ave_inpatient_cost_2014*'2014 population'!H14</f>
        <v>5436093.0271007847</v>
      </c>
      <c r="I14" s="11"/>
      <c r="J14" s="11">
        <f>'2011 inpatient weights'!J14*ave_inpatient_cost_2014*'2014 population'!J14</f>
        <v>11563134.307750884</v>
      </c>
      <c r="K14" s="11">
        <f>'2011 inpatient weights'!K14*ave_inpatient_cost_2014*'2014 population'!K14</f>
        <v>8381228.0336368987</v>
      </c>
      <c r="L14" s="11">
        <f>'2011 inpatient weights'!L14*ave_inpatient_cost_2014*'2014 population'!L14</f>
        <v>6720349.0847751359</v>
      </c>
      <c r="M14" s="11">
        <f>'2011 inpatient weights'!M14*ave_inpatient_cost_2014*'2014 population'!M14</f>
        <v>6281746.2996888468</v>
      </c>
      <c r="N14" s="11">
        <f>'2011 inpatient weights'!N14*ave_inpatient_cost_2014*'2014 population'!N14</f>
        <v>6770041.2272578208</v>
      </c>
    </row>
    <row r="15" spans="2:14" x14ac:dyDescent="0.25">
      <c r="B15">
        <v>11</v>
      </c>
      <c r="D15" s="11">
        <f>'2011 inpatient weights'!D15*ave_inpatient_cost_2014*'2014 population'!D15</f>
        <v>9448132.9969106931</v>
      </c>
      <c r="E15" s="11">
        <f>'2011 inpatient weights'!E15*ave_inpatient_cost_2014*'2014 population'!E15</f>
        <v>7954426.2076134617</v>
      </c>
      <c r="F15" s="11">
        <f>'2011 inpatient weights'!F15*ave_inpatient_cost_2014*'2014 population'!F15</f>
        <v>5888537.5123732928</v>
      </c>
      <c r="G15" s="11">
        <f>'2011 inpatient weights'!G15*ave_inpatient_cost_2014*'2014 population'!G15</f>
        <v>5259830.2853850638</v>
      </c>
      <c r="H15" s="11">
        <f>'2011 inpatient weights'!H15*ave_inpatient_cost_2014*'2014 population'!H15</f>
        <v>5539578.2283461727</v>
      </c>
      <c r="I15" s="11"/>
      <c r="J15" s="11">
        <f>'2011 inpatient weights'!J15*ave_inpatient_cost_2014*'2014 population'!J15</f>
        <v>11710448.370727872</v>
      </c>
      <c r="K15" s="11">
        <f>'2011 inpatient weights'!K15*ave_inpatient_cost_2014*'2014 population'!K15</f>
        <v>8123183.1456862716</v>
      </c>
      <c r="L15" s="11">
        <f>'2011 inpatient weights'!L15*ave_inpatient_cost_2014*'2014 population'!L15</f>
        <v>7392480.383794154</v>
      </c>
      <c r="M15" s="11">
        <f>'2011 inpatient weights'!M15*ave_inpatient_cost_2014*'2014 population'!M15</f>
        <v>6901080.9022461912</v>
      </c>
      <c r="N15" s="11">
        <f>'2011 inpatient weights'!N15*ave_inpatient_cost_2014*'2014 population'!N15</f>
        <v>7000692.0039336449</v>
      </c>
    </row>
    <row r="16" spans="2:14" x14ac:dyDescent="0.25">
      <c r="B16">
        <v>12</v>
      </c>
      <c r="D16" s="11">
        <f>'2011 inpatient weights'!D16*ave_inpatient_cost_2014*'2014 population'!D16</f>
        <v>9641675.5586842708</v>
      </c>
      <c r="E16" s="11">
        <f>'2011 inpatient weights'!E16*ave_inpatient_cost_2014*'2014 population'!E16</f>
        <v>7605275.3564451942</v>
      </c>
      <c r="F16" s="11">
        <f>'2011 inpatient weights'!F16*ave_inpatient_cost_2014*'2014 population'!F16</f>
        <v>6146658.9900267916</v>
      </c>
      <c r="G16" s="11">
        <f>'2011 inpatient weights'!G16*ave_inpatient_cost_2014*'2014 population'!G16</f>
        <v>5896952.8175637936</v>
      </c>
      <c r="H16" s="11">
        <f>'2011 inpatient weights'!H16*ave_inpatient_cost_2014*'2014 population'!H16</f>
        <v>5981132.9766668454</v>
      </c>
      <c r="I16" s="11"/>
      <c r="J16" s="11">
        <f>'2011 inpatient weights'!J16*ave_inpatient_cost_2014*'2014 population'!J16</f>
        <v>11253334.313120618</v>
      </c>
      <c r="K16" s="11">
        <f>'2011 inpatient weights'!K16*ave_inpatient_cost_2014*'2014 population'!K16</f>
        <v>9122642.1397499163</v>
      </c>
      <c r="L16" s="11">
        <f>'2011 inpatient weights'!L16*ave_inpatient_cost_2014*'2014 population'!L16</f>
        <v>7717305.6517323982</v>
      </c>
      <c r="M16" s="11">
        <f>'2011 inpatient weights'!M16*ave_inpatient_cost_2014*'2014 population'!M16</f>
        <v>7140808.3393508662</v>
      </c>
      <c r="N16" s="11">
        <f>'2011 inpatient weights'!N16*ave_inpatient_cost_2014*'2014 population'!N16</f>
        <v>7471420.2434618361</v>
      </c>
    </row>
    <row r="17" spans="2:14" x14ac:dyDescent="0.25">
      <c r="B17">
        <v>13</v>
      </c>
      <c r="D17" s="11">
        <f>'2011 inpatient weights'!D17*ave_inpatient_cost_2014*'2014 population'!D17</f>
        <v>10787418.977944596</v>
      </c>
      <c r="E17" s="11">
        <f>'2011 inpatient weights'!E17*ave_inpatient_cost_2014*'2014 population'!E17</f>
        <v>8081500.9269335037</v>
      </c>
      <c r="F17" s="11">
        <f>'2011 inpatient weights'!F17*ave_inpatient_cost_2014*'2014 population'!F17</f>
        <v>7425934.5097042611</v>
      </c>
      <c r="G17" s="11">
        <f>'2011 inpatient weights'!G17*ave_inpatient_cost_2014*'2014 population'!G17</f>
        <v>7033360.088544406</v>
      </c>
      <c r="H17" s="11">
        <f>'2011 inpatient weights'!H17*ave_inpatient_cost_2014*'2014 population'!H17</f>
        <v>7130448.9161297437</v>
      </c>
      <c r="I17" s="11"/>
      <c r="J17" s="11">
        <f>'2011 inpatient weights'!J17*ave_inpatient_cost_2014*'2014 population'!J17</f>
        <v>12506539.181769354</v>
      </c>
      <c r="K17" s="11">
        <f>'2011 inpatient weights'!K17*ave_inpatient_cost_2014*'2014 population'!K17</f>
        <v>9873512.671532521</v>
      </c>
      <c r="L17" s="11">
        <f>'2011 inpatient weights'!L17*ave_inpatient_cost_2014*'2014 population'!L17</f>
        <v>8331589.9477620292</v>
      </c>
      <c r="M17" s="11">
        <f>'2011 inpatient weights'!M17*ave_inpatient_cost_2014*'2014 population'!M17</f>
        <v>8273906.9060589597</v>
      </c>
      <c r="N17" s="11">
        <f>'2011 inpatient weights'!N17*ave_inpatient_cost_2014*'2014 population'!N17</f>
        <v>7345249.5698565682</v>
      </c>
    </row>
    <row r="18" spans="2:14" x14ac:dyDescent="0.25">
      <c r="B18">
        <v>14</v>
      </c>
      <c r="D18" s="11">
        <f>'2011 inpatient weights'!D18*ave_inpatient_cost_2014*'2014 population'!D18</f>
        <v>12577992.322634855</v>
      </c>
      <c r="E18" s="11">
        <f>'2011 inpatient weights'!E18*ave_inpatient_cost_2014*'2014 population'!E18</f>
        <v>10433228.347894924</v>
      </c>
      <c r="F18" s="11">
        <f>'2011 inpatient weights'!F18*ave_inpatient_cost_2014*'2014 population'!F18</f>
        <v>9560562.3176976591</v>
      </c>
      <c r="G18" s="11">
        <f>'2011 inpatient weights'!G18*ave_inpatient_cost_2014*'2014 population'!G18</f>
        <v>8619929.4454947021</v>
      </c>
      <c r="H18" s="11">
        <f>'2011 inpatient weights'!H18*ave_inpatient_cost_2014*'2014 population'!H18</f>
        <v>8154974.0999351982</v>
      </c>
      <c r="I18" s="11"/>
      <c r="J18" s="11">
        <f>'2011 inpatient weights'!J18*ave_inpatient_cost_2014*'2014 population'!J18</f>
        <v>13549363.564535575</v>
      </c>
      <c r="K18" s="11">
        <f>'2011 inpatient weights'!K18*ave_inpatient_cost_2014*'2014 population'!K18</f>
        <v>10315721.753807219</v>
      </c>
      <c r="L18" s="11">
        <f>'2011 inpatient weights'!L18*ave_inpatient_cost_2014*'2014 population'!L18</f>
        <v>9356796.3010678086</v>
      </c>
      <c r="M18" s="11">
        <f>'2011 inpatient weights'!M18*ave_inpatient_cost_2014*'2014 population'!M18</f>
        <v>8482007.0502630416</v>
      </c>
      <c r="N18" s="11">
        <f>'2011 inpatient weights'!N18*ave_inpatient_cost_2014*'2014 population'!N18</f>
        <v>8457483.45857298</v>
      </c>
    </row>
    <row r="19" spans="2:14" x14ac:dyDescent="0.25">
      <c r="B19">
        <v>15</v>
      </c>
      <c r="D19" s="11">
        <f>'2011 inpatient weights'!D19*ave_inpatient_cost_2014*'2014 population'!D19</f>
        <v>16601793.627255764</v>
      </c>
      <c r="E19" s="11">
        <f>'2011 inpatient weights'!E19*ave_inpatient_cost_2014*'2014 population'!E19</f>
        <v>12044305.391974578</v>
      </c>
      <c r="F19" s="11">
        <f>'2011 inpatient weights'!F19*ave_inpatient_cost_2014*'2014 population'!F19</f>
        <v>11438996.345227147</v>
      </c>
      <c r="G19" s="11">
        <f>'2011 inpatient weights'!G19*ave_inpatient_cost_2014*'2014 population'!G19</f>
        <v>10840604.4900213</v>
      </c>
      <c r="H19" s="11">
        <f>'2011 inpatient weights'!H19*ave_inpatient_cost_2014*'2014 population'!H19</f>
        <v>9936097.5648296922</v>
      </c>
      <c r="I19" s="11"/>
      <c r="J19" s="11">
        <f>'2011 inpatient weights'!J19*ave_inpatient_cost_2014*'2014 population'!J19</f>
        <v>15232483.162105205</v>
      </c>
      <c r="K19" s="11">
        <f>'2011 inpatient weights'!K19*ave_inpatient_cost_2014*'2014 population'!K19</f>
        <v>10950352.993189415</v>
      </c>
      <c r="L19" s="11">
        <f>'2011 inpatient weights'!L19*ave_inpatient_cost_2014*'2014 population'!L19</f>
        <v>10592730.897612533</v>
      </c>
      <c r="M19" s="11">
        <f>'2011 inpatient weights'!M19*ave_inpatient_cost_2014*'2014 population'!M19</f>
        <v>9624721.1125997286</v>
      </c>
      <c r="N19" s="11">
        <f>'2011 inpatient weights'!N19*ave_inpatient_cost_2014*'2014 population'!N19</f>
        <v>10067569.206504403</v>
      </c>
    </row>
    <row r="20" spans="2:14" x14ac:dyDescent="0.25">
      <c r="B20">
        <v>16</v>
      </c>
      <c r="D20" s="11">
        <f>'2011 inpatient weights'!D20*ave_inpatient_cost_2014*'2014 population'!D20</f>
        <v>19451010.438462727</v>
      </c>
      <c r="E20" s="11">
        <f>'2011 inpatient weights'!E20*ave_inpatient_cost_2014*'2014 population'!E20</f>
        <v>14020188.134288857</v>
      </c>
      <c r="F20" s="11">
        <f>'2011 inpatient weights'!F20*ave_inpatient_cost_2014*'2014 population'!F20</f>
        <v>12514105.76234716</v>
      </c>
      <c r="G20" s="11">
        <f>'2011 inpatient weights'!G20*ave_inpatient_cost_2014*'2014 population'!G20</f>
        <v>12163145.145711377</v>
      </c>
      <c r="H20" s="11">
        <f>'2011 inpatient weights'!H20*ave_inpatient_cost_2014*'2014 population'!H20</f>
        <v>10056582.580856103</v>
      </c>
      <c r="I20" s="11"/>
      <c r="J20" s="11">
        <f>'2011 inpatient weights'!J20*ave_inpatient_cost_2014*'2014 population'!J20</f>
        <v>14758617.418734258</v>
      </c>
      <c r="K20" s="11">
        <f>'2011 inpatient weights'!K20*ave_inpatient_cost_2014*'2014 population'!K20</f>
        <v>12355188.351731149</v>
      </c>
      <c r="L20" s="11">
        <f>'2011 inpatient weights'!L20*ave_inpatient_cost_2014*'2014 population'!L20</f>
        <v>11234685.365223384</v>
      </c>
      <c r="M20" s="11">
        <f>'2011 inpatient weights'!M20*ave_inpatient_cost_2014*'2014 population'!M20</f>
        <v>10110751.196835799</v>
      </c>
      <c r="N20" s="11">
        <f>'2011 inpatient weights'!N20*ave_inpatient_cost_2014*'2014 population'!N20</f>
        <v>9602378.9156052582</v>
      </c>
    </row>
    <row r="21" spans="2:14" x14ac:dyDescent="0.25">
      <c r="B21">
        <v>17</v>
      </c>
      <c r="D21" s="11">
        <f>'2011 inpatient weights'!D21*ave_inpatient_cost_2014*'2014 population'!D21</f>
        <v>23899581.815150321</v>
      </c>
      <c r="E21" s="11">
        <f>'2011 inpatient weights'!E21*ave_inpatient_cost_2014*'2014 population'!E21</f>
        <v>18265472.799173735</v>
      </c>
      <c r="F21" s="11">
        <f>'2011 inpatient weights'!F21*ave_inpatient_cost_2014*'2014 population'!F21</f>
        <v>14700847.159647731</v>
      </c>
      <c r="G21" s="11">
        <f>'2011 inpatient weights'!G21*ave_inpatient_cost_2014*'2014 population'!G21</f>
        <v>12834014.986823078</v>
      </c>
      <c r="H21" s="11">
        <f>'2011 inpatient weights'!H21*ave_inpatient_cost_2014*'2014 population'!H21</f>
        <v>11416997.773262229</v>
      </c>
      <c r="I21" s="11"/>
      <c r="J21" s="11">
        <f>'2011 inpatient weights'!J21*ave_inpatient_cost_2014*'2014 population'!J21</f>
        <v>16630960.826250531</v>
      </c>
      <c r="K21" s="11">
        <f>'2011 inpatient weights'!K21*ave_inpatient_cost_2014*'2014 population'!K21</f>
        <v>12325299.129204307</v>
      </c>
      <c r="L21" s="11">
        <f>'2011 inpatient weights'!L21*ave_inpatient_cost_2014*'2014 population'!L21</f>
        <v>11077394.073909268</v>
      </c>
      <c r="M21" s="11">
        <f>'2011 inpatient weights'!M21*ave_inpatient_cost_2014*'2014 population'!M21</f>
        <v>11242374.017498124</v>
      </c>
      <c r="N21" s="11">
        <f>'2011 inpatient weights'!N21*ave_inpatient_cost_2014*'2014 population'!N21</f>
        <v>9801184.5645706709</v>
      </c>
    </row>
    <row r="22" spans="2:14" x14ac:dyDescent="0.25">
      <c r="B22">
        <v>18</v>
      </c>
      <c r="D22" s="11">
        <f>'2011 inpatient weights'!D22*ave_inpatient_cost_2014*'2014 population'!D22</f>
        <v>30150395.932682116</v>
      </c>
      <c r="E22" s="11">
        <f>'2011 inpatient weights'!E22*ave_inpatient_cost_2014*'2014 population'!E22</f>
        <v>22368656.476573545</v>
      </c>
      <c r="F22" s="11">
        <f>'2011 inpatient weights'!F22*ave_inpatient_cost_2014*'2014 population'!F22</f>
        <v>16415183.486424772</v>
      </c>
      <c r="G22" s="11">
        <f>'2011 inpatient weights'!G22*ave_inpatient_cost_2014*'2014 population'!G22</f>
        <v>14498987.394602809</v>
      </c>
      <c r="H22" s="11">
        <f>'2011 inpatient weights'!H22*ave_inpatient_cost_2014*'2014 population'!H22</f>
        <v>12513960.28019591</v>
      </c>
      <c r="I22" s="11"/>
      <c r="J22" s="11">
        <f>'2011 inpatient weights'!J22*ave_inpatient_cost_2014*'2014 population'!J22</f>
        <v>17112340.037874702</v>
      </c>
      <c r="K22" s="11">
        <f>'2011 inpatient weights'!K22*ave_inpatient_cost_2014*'2014 population'!K22</f>
        <v>14461862.124232605</v>
      </c>
      <c r="L22" s="11">
        <f>'2011 inpatient weights'!L22*ave_inpatient_cost_2014*'2014 population'!L22</f>
        <v>12828866.516754238</v>
      </c>
      <c r="M22" s="11">
        <f>'2011 inpatient weights'!M22*ave_inpatient_cost_2014*'2014 population'!M22</f>
        <v>11524435.405061584</v>
      </c>
      <c r="N22" s="11">
        <f>'2011 inpatient weights'!N22*ave_inpatient_cost_2014*'2014 population'!N22</f>
        <v>11292825.066823192</v>
      </c>
    </row>
    <row r="23" spans="2:14" x14ac:dyDescent="0.25">
      <c r="B23">
        <v>19</v>
      </c>
      <c r="D23" s="11">
        <f>'2011 inpatient weights'!D23*ave_inpatient_cost_2014*'2014 population'!D23</f>
        <v>33773375.881248914</v>
      </c>
      <c r="E23" s="11">
        <f>'2011 inpatient weights'!E23*ave_inpatient_cost_2014*'2014 population'!E23</f>
        <v>25974391.465022106</v>
      </c>
      <c r="F23" s="11">
        <f>'2011 inpatient weights'!F23*ave_inpatient_cost_2014*'2014 population'!F23</f>
        <v>17732333.592878114</v>
      </c>
      <c r="G23" s="11">
        <f>'2011 inpatient weights'!G23*ave_inpatient_cost_2014*'2014 population'!G23</f>
        <v>14931463.888178272</v>
      </c>
      <c r="H23" s="11">
        <f>'2011 inpatient weights'!H23*ave_inpatient_cost_2014*'2014 population'!H23</f>
        <v>13282711.414022787</v>
      </c>
      <c r="I23" s="11"/>
      <c r="J23" s="11">
        <f>'2011 inpatient weights'!J23*ave_inpatient_cost_2014*'2014 population'!J23</f>
        <v>16002970.632444914</v>
      </c>
      <c r="K23" s="11">
        <f>'2011 inpatient weights'!K23*ave_inpatient_cost_2014*'2014 population'!K23</f>
        <v>15043393.205905672</v>
      </c>
      <c r="L23" s="11">
        <f>'2011 inpatient weights'!L23*ave_inpatient_cost_2014*'2014 population'!L23</f>
        <v>11113359.736088913</v>
      </c>
      <c r="M23" s="11">
        <f>'2011 inpatient weights'!M23*ave_inpatient_cost_2014*'2014 population'!M23</f>
        <v>9912162.1866822261</v>
      </c>
      <c r="N23" s="11">
        <f>'2011 inpatient weights'!N23*ave_inpatient_cost_2014*'2014 population'!N23</f>
        <v>9974013.1798170861</v>
      </c>
    </row>
    <row r="24" spans="2:14" x14ac:dyDescent="0.25">
      <c r="B24">
        <v>20</v>
      </c>
      <c r="D24" s="11">
        <f>'2011 inpatient weights'!D24*ave_inpatient_cost_2014*'2014 population'!D24</f>
        <v>38236837.037917495</v>
      </c>
      <c r="E24" s="11">
        <f>'2011 inpatient weights'!E24*ave_inpatient_cost_2014*'2014 population'!E24</f>
        <v>30488977.446756747</v>
      </c>
      <c r="F24" s="11">
        <f>'2011 inpatient weights'!F24*ave_inpatient_cost_2014*'2014 population'!F24</f>
        <v>19033133.914475899</v>
      </c>
      <c r="G24" s="11">
        <f>'2011 inpatient weights'!G24*ave_inpatient_cost_2014*'2014 population'!G24</f>
        <v>15990926.868323417</v>
      </c>
      <c r="H24" s="11">
        <f>'2011 inpatient weights'!H24*ave_inpatient_cost_2014*'2014 population'!H24</f>
        <v>13504475.103314245</v>
      </c>
      <c r="I24" s="11"/>
      <c r="J24" s="11">
        <f>'2011 inpatient weights'!J24*ave_inpatient_cost_2014*'2014 population'!J24</f>
        <v>14780029.084767954</v>
      </c>
      <c r="K24" s="11">
        <f>'2011 inpatient weights'!K24*ave_inpatient_cost_2014*'2014 population'!K24</f>
        <v>13278050.713520791</v>
      </c>
      <c r="L24" s="11">
        <f>'2011 inpatient weights'!L24*ave_inpatient_cost_2014*'2014 population'!L24</f>
        <v>10727729.922098966</v>
      </c>
      <c r="M24" s="11">
        <f>'2011 inpatient weights'!M24*ave_inpatient_cost_2014*'2014 population'!M24</f>
        <v>9440941.8321788795</v>
      </c>
      <c r="N24" s="11">
        <f>'2011 inpatient weights'!N24*ave_inpatient_cost_2014*'2014 population'!N24</f>
        <v>8728060.7058100943</v>
      </c>
    </row>
    <row r="25" spans="2:14" x14ac:dyDescent="0.25">
      <c r="B25">
        <v>21</v>
      </c>
      <c r="D25" s="11">
        <f>'2011 inpatient weights'!D25*ave_inpatient_cost_2014*'2014 population'!D25</f>
        <v>43177868.168789186</v>
      </c>
      <c r="E25" s="11">
        <f>'2011 inpatient weights'!E25*ave_inpatient_cost_2014*'2014 population'!E25</f>
        <v>33196245.134028472</v>
      </c>
      <c r="F25" s="11">
        <f>'2011 inpatient weights'!F25*ave_inpatient_cost_2014*'2014 population'!F25</f>
        <v>21496557.850429434</v>
      </c>
      <c r="G25" s="11">
        <f>'2011 inpatient weights'!G25*ave_inpatient_cost_2014*'2014 population'!G25</f>
        <v>17678677.505628671</v>
      </c>
      <c r="H25" s="11">
        <f>'2011 inpatient weights'!H25*ave_inpatient_cost_2014*'2014 population'!H25</f>
        <v>13749385.613885585</v>
      </c>
      <c r="I25" s="11"/>
      <c r="J25" s="11">
        <f>'2011 inpatient weights'!J25*ave_inpatient_cost_2014*'2014 population'!J25</f>
        <v>16027515.22702812</v>
      </c>
      <c r="K25" s="11">
        <f>'2011 inpatient weights'!K25*ave_inpatient_cost_2014*'2014 population'!K25</f>
        <v>13493437.050848695</v>
      </c>
      <c r="L25" s="11">
        <f>'2011 inpatient weights'!L25*ave_inpatient_cost_2014*'2014 population'!L25</f>
        <v>10812372.390497234</v>
      </c>
      <c r="M25" s="11">
        <f>'2011 inpatient weights'!M25*ave_inpatient_cost_2014*'2014 population'!M25</f>
        <v>10156077.364541218</v>
      </c>
      <c r="N25" s="11">
        <f>'2011 inpatient weights'!N25*ave_inpatient_cost_2014*'2014 population'!N25</f>
        <v>8700732.0116937142</v>
      </c>
    </row>
    <row r="26" spans="2:14" x14ac:dyDescent="0.25">
      <c r="B26">
        <v>22</v>
      </c>
      <c r="D26" s="11">
        <f>'2011 inpatient weights'!D26*ave_inpatient_cost_2014*'2014 population'!D26</f>
        <v>48392252.67629578</v>
      </c>
      <c r="E26" s="11">
        <f>'2011 inpatient weights'!E26*ave_inpatient_cost_2014*'2014 population'!E26</f>
        <v>36853911.147168346</v>
      </c>
      <c r="F26" s="11">
        <f>'2011 inpatient weights'!F26*ave_inpatient_cost_2014*'2014 population'!F26</f>
        <v>24358216.232234959</v>
      </c>
      <c r="G26" s="11">
        <f>'2011 inpatient weights'!G26*ave_inpatient_cost_2014*'2014 population'!G26</f>
        <v>18725792.839948442</v>
      </c>
      <c r="H26" s="11">
        <f>'2011 inpatient weights'!H26*ave_inpatient_cost_2014*'2014 population'!H26</f>
        <v>14606495.107186541</v>
      </c>
      <c r="I26" s="11"/>
      <c r="J26" s="11">
        <f>'2011 inpatient weights'!J26*ave_inpatient_cost_2014*'2014 population'!J26</f>
        <v>16652189.713634247</v>
      </c>
      <c r="K26" s="11">
        <f>'2011 inpatient weights'!K26*ave_inpatient_cost_2014*'2014 population'!K26</f>
        <v>15071370.871271394</v>
      </c>
      <c r="L26" s="11">
        <f>'2011 inpatient weights'!L26*ave_inpatient_cost_2014*'2014 population'!L26</f>
        <v>11164711.431527693</v>
      </c>
      <c r="M26" s="11">
        <f>'2011 inpatient weights'!M26*ave_inpatient_cost_2014*'2014 population'!M26</f>
        <v>9594929.2623560037</v>
      </c>
      <c r="N26" s="11">
        <f>'2011 inpatient weights'!N26*ave_inpatient_cost_2014*'2014 population'!N26</f>
        <v>8654534.071566429</v>
      </c>
    </row>
    <row r="27" spans="2:14" x14ac:dyDescent="0.25">
      <c r="B27">
        <v>23</v>
      </c>
      <c r="D27" s="11">
        <f>'2011 inpatient weights'!D27*ave_inpatient_cost_2014*'2014 population'!D27</f>
        <v>52333961.858636722</v>
      </c>
      <c r="E27" s="11">
        <f>'2011 inpatient weights'!E27*ave_inpatient_cost_2014*'2014 population'!E27</f>
        <v>40181613.788129397</v>
      </c>
      <c r="F27" s="11">
        <f>'2011 inpatient weights'!F27*ave_inpatient_cost_2014*'2014 population'!F27</f>
        <v>28091543.321421053</v>
      </c>
      <c r="G27" s="11">
        <f>'2011 inpatient weights'!G27*ave_inpatient_cost_2014*'2014 population'!G27</f>
        <v>20920275.982626345</v>
      </c>
      <c r="H27" s="11">
        <f>'2011 inpatient weights'!H27*ave_inpatient_cost_2014*'2014 population'!H27</f>
        <v>16417044.05548344</v>
      </c>
      <c r="I27" s="11"/>
      <c r="J27" s="11">
        <f>'2011 inpatient weights'!J27*ave_inpatient_cost_2014*'2014 population'!J27</f>
        <v>17526206.347553413</v>
      </c>
      <c r="K27" s="11">
        <f>'2011 inpatient weights'!K27*ave_inpatient_cost_2014*'2014 population'!K27</f>
        <v>14683127.369468367</v>
      </c>
      <c r="L27" s="11">
        <f>'2011 inpatient weights'!L27*ave_inpatient_cost_2014*'2014 population'!L27</f>
        <v>11306597.84832388</v>
      </c>
      <c r="M27" s="11">
        <f>'2011 inpatient weights'!M27*ave_inpatient_cost_2014*'2014 population'!M27</f>
        <v>10408970.819665601</v>
      </c>
      <c r="N27" s="11">
        <f>'2011 inpatient weights'!N27*ave_inpatient_cost_2014*'2014 population'!N27</f>
        <v>8672381.2225926109</v>
      </c>
    </row>
    <row r="28" spans="2:14" x14ac:dyDescent="0.25">
      <c r="B28">
        <v>24</v>
      </c>
      <c r="D28" s="11">
        <f>'2011 inpatient weights'!D28*ave_inpatient_cost_2014*'2014 population'!D28</f>
        <v>55113636.434071459</v>
      </c>
      <c r="E28" s="11">
        <f>'2011 inpatient weights'!E28*ave_inpatient_cost_2014*'2014 population'!E28</f>
        <v>42536344.76209338</v>
      </c>
      <c r="F28" s="11">
        <f>'2011 inpatient weights'!F28*ave_inpatient_cost_2014*'2014 population'!F28</f>
        <v>29315299.560136721</v>
      </c>
      <c r="G28" s="11">
        <f>'2011 inpatient weights'!G28*ave_inpatient_cost_2014*'2014 population'!G28</f>
        <v>22922305.236542221</v>
      </c>
      <c r="H28" s="11">
        <f>'2011 inpatient weights'!H28*ave_inpatient_cost_2014*'2014 population'!H28</f>
        <v>17035487.245707482</v>
      </c>
      <c r="I28" s="11"/>
      <c r="J28" s="11">
        <f>'2011 inpatient weights'!J28*ave_inpatient_cost_2014*'2014 population'!J28</f>
        <v>17633334.697950833</v>
      </c>
      <c r="K28" s="11">
        <f>'2011 inpatient weights'!K28*ave_inpatient_cost_2014*'2014 population'!K28</f>
        <v>15598614.914622827</v>
      </c>
      <c r="L28" s="11">
        <f>'2011 inpatient weights'!L28*ave_inpatient_cost_2014*'2014 population'!L28</f>
        <v>11539631.868682323</v>
      </c>
      <c r="M28" s="11">
        <f>'2011 inpatient weights'!M28*ave_inpatient_cost_2014*'2014 population'!M28</f>
        <v>10860617.68482491</v>
      </c>
      <c r="N28" s="11">
        <f>'2011 inpatient weights'!N28*ave_inpatient_cost_2014*'2014 population'!N28</f>
        <v>8216815.6587735796</v>
      </c>
    </row>
    <row r="29" spans="2:14" x14ac:dyDescent="0.25">
      <c r="B29">
        <v>25</v>
      </c>
      <c r="D29" s="11">
        <f>'2011 inpatient weights'!D29*ave_inpatient_cost_2014*'2014 population'!D29</f>
        <v>56473701.807916544</v>
      </c>
      <c r="E29" s="11">
        <f>'2011 inpatient weights'!E29*ave_inpatient_cost_2014*'2014 population'!E29</f>
        <v>44451061.056944154</v>
      </c>
      <c r="F29" s="11">
        <f>'2011 inpatient weights'!F29*ave_inpatient_cost_2014*'2014 population'!F29</f>
        <v>30853964.951295953</v>
      </c>
      <c r="G29" s="11">
        <f>'2011 inpatient weights'!G29*ave_inpatient_cost_2014*'2014 population'!G29</f>
        <v>25140685.61487342</v>
      </c>
      <c r="H29" s="11">
        <f>'2011 inpatient weights'!H29*ave_inpatient_cost_2014*'2014 population'!H29</f>
        <v>18001422.923351858</v>
      </c>
      <c r="I29" s="11"/>
      <c r="J29" s="11">
        <f>'2011 inpatient weights'!J29*ave_inpatient_cost_2014*'2014 population'!J29</f>
        <v>17213975.891018178</v>
      </c>
      <c r="K29" s="11">
        <f>'2011 inpatient weights'!K29*ave_inpatient_cost_2014*'2014 population'!K29</f>
        <v>15324984.825960824</v>
      </c>
      <c r="L29" s="11">
        <f>'2011 inpatient weights'!L29*ave_inpatient_cost_2014*'2014 population'!L29</f>
        <v>11139017.139447516</v>
      </c>
      <c r="M29" s="11">
        <f>'2011 inpatient weights'!M29*ave_inpatient_cost_2014*'2014 population'!M29</f>
        <v>9658889.143884914</v>
      </c>
      <c r="N29" s="11">
        <f>'2011 inpatient weights'!N29*ave_inpatient_cost_2014*'2014 population'!N29</f>
        <v>7797837.0325589981</v>
      </c>
    </row>
    <row r="30" spans="2:14" x14ac:dyDescent="0.25">
      <c r="B30">
        <v>26</v>
      </c>
      <c r="D30" s="11">
        <f>'2011 inpatient weights'!D30*ave_inpatient_cost_2014*'2014 population'!D30</f>
        <v>58169171.335741676</v>
      </c>
      <c r="E30" s="11">
        <f>'2011 inpatient weights'!E30*ave_inpatient_cost_2014*'2014 population'!E30</f>
        <v>46411190.49088981</v>
      </c>
      <c r="F30" s="11">
        <f>'2011 inpatient weights'!F30*ave_inpatient_cost_2014*'2014 population'!F30</f>
        <v>34292548.592124298</v>
      </c>
      <c r="G30" s="11">
        <f>'2011 inpatient weights'!G30*ave_inpatient_cost_2014*'2014 population'!G30</f>
        <v>26216477.559664924</v>
      </c>
      <c r="H30" s="11">
        <f>'2011 inpatient weights'!H30*ave_inpatient_cost_2014*'2014 population'!H30</f>
        <v>19420167.031831414</v>
      </c>
      <c r="I30" s="11"/>
      <c r="J30" s="11">
        <f>'2011 inpatient weights'!J30*ave_inpatient_cost_2014*'2014 population'!J30</f>
        <v>17554641.195824284</v>
      </c>
      <c r="K30" s="11">
        <f>'2011 inpatient weights'!K30*ave_inpatient_cost_2014*'2014 population'!K30</f>
        <v>15084887.82025384</v>
      </c>
      <c r="L30" s="11">
        <f>'2011 inpatient weights'!L30*ave_inpatient_cost_2014*'2014 population'!L30</f>
        <v>11000122.854569731</v>
      </c>
      <c r="M30" s="11">
        <f>'2011 inpatient weights'!M30*ave_inpatient_cost_2014*'2014 population'!M30</f>
        <v>9616179.6422866527</v>
      </c>
      <c r="N30" s="11">
        <f>'2011 inpatient weights'!N30*ave_inpatient_cost_2014*'2014 population'!N30</f>
        <v>7705275.3435930498</v>
      </c>
    </row>
    <row r="31" spans="2:14" x14ac:dyDescent="0.25">
      <c r="B31">
        <v>27</v>
      </c>
      <c r="D31" s="11">
        <f>'2011 inpatient weights'!D31*ave_inpatient_cost_2014*'2014 population'!D31</f>
        <v>60850219.037849844</v>
      </c>
      <c r="E31" s="11">
        <f>'2011 inpatient weights'!E31*ave_inpatient_cost_2014*'2014 population'!E31</f>
        <v>49883813.30397103</v>
      </c>
      <c r="F31" s="11">
        <f>'2011 inpatient weights'!F31*ave_inpatient_cost_2014*'2014 population'!F31</f>
        <v>35794287.652297765</v>
      </c>
      <c r="G31" s="11">
        <f>'2011 inpatient weights'!G31*ave_inpatient_cost_2014*'2014 population'!G31</f>
        <v>28906272.490522746</v>
      </c>
      <c r="H31" s="11">
        <f>'2011 inpatient weights'!H31*ave_inpatient_cost_2014*'2014 population'!H31</f>
        <v>22043813.688309401</v>
      </c>
      <c r="I31" s="11"/>
      <c r="J31" s="11">
        <f>'2011 inpatient weights'!J31*ave_inpatient_cost_2014*'2014 population'!J31</f>
        <v>18139862.163018323</v>
      </c>
      <c r="K31" s="11">
        <f>'2011 inpatient weights'!K31*ave_inpatient_cost_2014*'2014 population'!K31</f>
        <v>15650472.921900665</v>
      </c>
      <c r="L31" s="11">
        <f>'2011 inpatient weights'!L31*ave_inpatient_cost_2014*'2014 population'!L31</f>
        <v>11004546.352803526</v>
      </c>
      <c r="M31" s="11">
        <f>'2011 inpatient weights'!M31*ave_inpatient_cost_2014*'2014 population'!M31</f>
        <v>9359616.4246871248</v>
      </c>
      <c r="N31" s="11">
        <f>'2011 inpatient weights'!N31*ave_inpatient_cost_2014*'2014 population'!N31</f>
        <v>7708768.7864915989</v>
      </c>
    </row>
    <row r="32" spans="2:14" x14ac:dyDescent="0.25">
      <c r="B32">
        <v>28</v>
      </c>
      <c r="D32" s="11">
        <f>'2011 inpatient weights'!D32*ave_inpatient_cost_2014*'2014 population'!D32</f>
        <v>61865151.139114678</v>
      </c>
      <c r="E32" s="11">
        <f>'2011 inpatient weights'!E32*ave_inpatient_cost_2014*'2014 population'!E32</f>
        <v>52323719.129271515</v>
      </c>
      <c r="F32" s="11">
        <f>'2011 inpatient weights'!F32*ave_inpatient_cost_2014*'2014 population'!F32</f>
        <v>39375257.03068278</v>
      </c>
      <c r="G32" s="11">
        <f>'2011 inpatient weights'!G32*ave_inpatient_cost_2014*'2014 population'!G32</f>
        <v>32643376.273835231</v>
      </c>
      <c r="H32" s="11">
        <f>'2011 inpatient weights'!H32*ave_inpatient_cost_2014*'2014 population'!H32</f>
        <v>23863674.833580177</v>
      </c>
      <c r="I32" s="11"/>
      <c r="J32" s="11">
        <f>'2011 inpatient weights'!J32*ave_inpatient_cost_2014*'2014 population'!J32</f>
        <v>19256489.277652685</v>
      </c>
      <c r="K32" s="11">
        <f>'2011 inpatient weights'!K32*ave_inpatient_cost_2014*'2014 population'!K32</f>
        <v>17789539.193072423</v>
      </c>
      <c r="L32" s="11">
        <f>'2011 inpatient weights'!L32*ave_inpatient_cost_2014*'2014 population'!L32</f>
        <v>12176644.889217649</v>
      </c>
      <c r="M32" s="11">
        <f>'2011 inpatient weights'!M32*ave_inpatient_cost_2014*'2014 population'!M32</f>
        <v>9371093.9138238039</v>
      </c>
      <c r="N32" s="11">
        <f>'2011 inpatient weights'!N32*ave_inpatient_cost_2014*'2014 population'!N32</f>
        <v>7025272.4105664408</v>
      </c>
    </row>
    <row r="33" spans="2:14" x14ac:dyDescent="0.25">
      <c r="B33">
        <v>29</v>
      </c>
      <c r="D33" s="11">
        <f>'2011 inpatient weights'!D33*ave_inpatient_cost_2014*'2014 population'!D33</f>
        <v>64311113.169397838</v>
      </c>
      <c r="E33" s="11">
        <f>'2011 inpatient weights'!E33*ave_inpatient_cost_2014*'2014 population'!E33</f>
        <v>54212919.865831405</v>
      </c>
      <c r="F33" s="11">
        <f>'2011 inpatient weights'!F33*ave_inpatient_cost_2014*'2014 population'!F33</f>
        <v>42606576.169052504</v>
      </c>
      <c r="G33" s="11">
        <f>'2011 inpatient weights'!G33*ave_inpatient_cost_2014*'2014 population'!G33</f>
        <v>35362576.08893802</v>
      </c>
      <c r="H33" s="11">
        <f>'2011 inpatient weights'!H33*ave_inpatient_cost_2014*'2014 population'!H33</f>
        <v>26433890.068382666</v>
      </c>
      <c r="I33" s="11"/>
      <c r="J33" s="11">
        <f>'2011 inpatient weights'!J33*ave_inpatient_cost_2014*'2014 population'!J33</f>
        <v>21317628.09858261</v>
      </c>
      <c r="K33" s="11">
        <f>'2011 inpatient weights'!K33*ave_inpatient_cost_2014*'2014 population'!K33</f>
        <v>18539283.583857223</v>
      </c>
      <c r="L33" s="11">
        <f>'2011 inpatient weights'!L33*ave_inpatient_cost_2014*'2014 population'!L33</f>
        <v>13158083.163737653</v>
      </c>
      <c r="M33" s="11">
        <f>'2011 inpatient weights'!M33*ave_inpatient_cost_2014*'2014 population'!M33</f>
        <v>10105170.449588099</v>
      </c>
      <c r="N33" s="11">
        <f>'2011 inpatient weights'!N33*ave_inpatient_cost_2014*'2014 population'!N33</f>
        <v>7172404.3618001379</v>
      </c>
    </row>
    <row r="34" spans="2:14" x14ac:dyDescent="0.25">
      <c r="B34">
        <v>30</v>
      </c>
      <c r="D34" s="11">
        <f>'2011 inpatient weights'!D34*ave_inpatient_cost_2014*'2014 population'!D34</f>
        <v>60993166.062616363</v>
      </c>
      <c r="E34" s="11">
        <f>'2011 inpatient weights'!E34*ave_inpatient_cost_2014*'2014 population'!E34</f>
        <v>53306109.558697671</v>
      </c>
      <c r="F34" s="11">
        <f>'2011 inpatient weights'!F34*ave_inpatient_cost_2014*'2014 population'!F34</f>
        <v>42917228.728874162</v>
      </c>
      <c r="G34" s="11">
        <f>'2011 inpatient weights'!G34*ave_inpatient_cost_2014*'2014 population'!G34</f>
        <v>35286455.838891745</v>
      </c>
      <c r="H34" s="11">
        <f>'2011 inpatient weights'!H34*ave_inpatient_cost_2014*'2014 population'!H34</f>
        <v>28261907.835215773</v>
      </c>
      <c r="I34" s="11"/>
      <c r="J34" s="11">
        <f>'2011 inpatient weights'!J34*ave_inpatient_cost_2014*'2014 population'!J34</f>
        <v>22360459.955110524</v>
      </c>
      <c r="K34" s="11">
        <f>'2011 inpatient weights'!K34*ave_inpatient_cost_2014*'2014 population'!K34</f>
        <v>17101113.396893214</v>
      </c>
      <c r="L34" s="11">
        <f>'2011 inpatient weights'!L34*ave_inpatient_cost_2014*'2014 population'!L34</f>
        <v>12615553.743682127</v>
      </c>
      <c r="M34" s="11">
        <f>'2011 inpatient weights'!M34*ave_inpatient_cost_2014*'2014 population'!M34</f>
        <v>10156726.571319873</v>
      </c>
      <c r="N34" s="11">
        <f>'2011 inpatient weights'!N34*ave_inpatient_cost_2014*'2014 population'!N34</f>
        <v>7117824.7417801265</v>
      </c>
    </row>
    <row r="35" spans="2:14" x14ac:dyDescent="0.25">
      <c r="B35">
        <v>31</v>
      </c>
      <c r="D35" s="11">
        <f>'2011 inpatient weights'!D35*ave_inpatient_cost_2014*'2014 population'!D35</f>
        <v>59581132.70612964</v>
      </c>
      <c r="E35" s="11">
        <f>'2011 inpatient weights'!E35*ave_inpatient_cost_2014*'2014 population'!E35</f>
        <v>55335854.241940841</v>
      </c>
      <c r="F35" s="11">
        <f>'2011 inpatient weights'!F35*ave_inpatient_cost_2014*'2014 population'!F35</f>
        <v>46247246.62528035</v>
      </c>
      <c r="G35" s="11">
        <f>'2011 inpatient weights'!G35*ave_inpatient_cost_2014*'2014 population'!G35</f>
        <v>38808172.756037124</v>
      </c>
      <c r="H35" s="11">
        <f>'2011 inpatient weights'!H35*ave_inpatient_cost_2014*'2014 population'!H35</f>
        <v>33068661.078655623</v>
      </c>
      <c r="I35" s="11"/>
      <c r="J35" s="11">
        <f>'2011 inpatient weights'!J35*ave_inpatient_cost_2014*'2014 population'!J35</f>
        <v>22862772.649318121</v>
      </c>
      <c r="K35" s="11">
        <f>'2011 inpatient weights'!K35*ave_inpatient_cost_2014*'2014 population'!K35</f>
        <v>18685837.419560559</v>
      </c>
      <c r="L35" s="11">
        <f>'2011 inpatient weights'!L35*ave_inpatient_cost_2014*'2014 population'!L35</f>
        <v>13051283.629241953</v>
      </c>
      <c r="M35" s="11">
        <f>'2011 inpatient weights'!M35*ave_inpatient_cost_2014*'2014 population'!M35</f>
        <v>10966634.895631708</v>
      </c>
      <c r="N35" s="11">
        <f>'2011 inpatient weights'!N35*ave_inpatient_cost_2014*'2014 population'!N35</f>
        <v>7440609.446592968</v>
      </c>
    </row>
    <row r="36" spans="2:14" x14ac:dyDescent="0.25">
      <c r="B36">
        <v>32</v>
      </c>
      <c r="D36" s="11">
        <f>'2011 inpatient weights'!D36*ave_inpatient_cost_2014*'2014 population'!D36</f>
        <v>61629248.682937644</v>
      </c>
      <c r="E36" s="11">
        <f>'2011 inpatient weights'!E36*ave_inpatient_cost_2014*'2014 population'!E36</f>
        <v>55742368.805939361</v>
      </c>
      <c r="F36" s="11">
        <f>'2011 inpatient weights'!F36*ave_inpatient_cost_2014*'2014 population'!F36</f>
        <v>47287642.66096399</v>
      </c>
      <c r="G36" s="11">
        <f>'2011 inpatient weights'!G36*ave_inpatient_cost_2014*'2014 population'!G36</f>
        <v>41190015.481801055</v>
      </c>
      <c r="H36" s="11">
        <f>'2011 inpatient weights'!H36*ave_inpatient_cost_2014*'2014 population'!H36</f>
        <v>34989976.978740297</v>
      </c>
      <c r="I36" s="11"/>
      <c r="J36" s="11">
        <f>'2011 inpatient weights'!J36*ave_inpatient_cost_2014*'2014 population'!J36</f>
        <v>24495311.183900602</v>
      </c>
      <c r="K36" s="11">
        <f>'2011 inpatient weights'!K36*ave_inpatient_cost_2014*'2014 population'!K36</f>
        <v>18629890.132512942</v>
      </c>
      <c r="L36" s="11">
        <f>'2011 inpatient weights'!L36*ave_inpatient_cost_2014*'2014 population'!L36</f>
        <v>14822452.228526944</v>
      </c>
      <c r="M36" s="11">
        <f>'2011 inpatient weights'!M36*ave_inpatient_cost_2014*'2014 population'!M36</f>
        <v>10999092.087913586</v>
      </c>
      <c r="N36" s="11">
        <f>'2011 inpatient weights'!N36*ave_inpatient_cost_2014*'2014 population'!N36</f>
        <v>8379271.1283499487</v>
      </c>
    </row>
    <row r="37" spans="2:14" x14ac:dyDescent="0.25">
      <c r="B37">
        <v>33</v>
      </c>
      <c r="D37" s="11">
        <f>'2011 inpatient weights'!D37*ave_inpatient_cost_2014*'2014 population'!D37</f>
        <v>59975662.334669299</v>
      </c>
      <c r="E37" s="11">
        <f>'2011 inpatient weights'!E37*ave_inpatient_cost_2014*'2014 population'!E37</f>
        <v>54469170.18126481</v>
      </c>
      <c r="F37" s="11">
        <f>'2011 inpatient weights'!F37*ave_inpatient_cost_2014*'2014 population'!F37</f>
        <v>45935216.444181398</v>
      </c>
      <c r="G37" s="11">
        <f>'2011 inpatient weights'!G37*ave_inpatient_cost_2014*'2014 population'!G37</f>
        <v>42363515.643757857</v>
      </c>
      <c r="H37" s="11">
        <f>'2011 inpatient weights'!H37*ave_inpatient_cost_2014*'2014 population'!H37</f>
        <v>36162840.955088571</v>
      </c>
      <c r="I37" s="11"/>
      <c r="J37" s="11">
        <f>'2011 inpatient weights'!J37*ave_inpatient_cost_2014*'2014 population'!J37</f>
        <v>25355280.415907953</v>
      </c>
      <c r="K37" s="11">
        <f>'2011 inpatient weights'!K37*ave_inpatient_cost_2014*'2014 population'!K37</f>
        <v>20850283.591628134</v>
      </c>
      <c r="L37" s="11">
        <f>'2011 inpatient weights'!L37*ave_inpatient_cost_2014*'2014 population'!L37</f>
        <v>15676322.304615403</v>
      </c>
      <c r="M37" s="11">
        <f>'2011 inpatient weights'!M37*ave_inpatient_cost_2014*'2014 population'!M37</f>
        <v>11626819.458771525</v>
      </c>
      <c r="N37" s="11">
        <f>'2011 inpatient weights'!N37*ave_inpatient_cost_2014*'2014 population'!N37</f>
        <v>8537652.2828853596</v>
      </c>
    </row>
    <row r="38" spans="2:14" x14ac:dyDescent="0.25">
      <c r="B38">
        <v>34</v>
      </c>
      <c r="D38" s="11">
        <f>'2011 inpatient weights'!D38*ave_inpatient_cost_2014*'2014 population'!D38</f>
        <v>54113229.651360758</v>
      </c>
      <c r="E38" s="11">
        <f>'2011 inpatient weights'!E38*ave_inpatient_cost_2014*'2014 population'!E38</f>
        <v>50458345.214330487</v>
      </c>
      <c r="F38" s="11">
        <f>'2011 inpatient weights'!F38*ave_inpatient_cost_2014*'2014 population'!F38</f>
        <v>42665653.404795155</v>
      </c>
      <c r="G38" s="11">
        <f>'2011 inpatient weights'!G38*ave_inpatient_cost_2014*'2014 population'!G38</f>
        <v>37943087.518058427</v>
      </c>
      <c r="H38" s="11">
        <f>'2011 inpatient weights'!H38*ave_inpatient_cost_2014*'2014 population'!H38</f>
        <v>35295538.857334785</v>
      </c>
      <c r="I38" s="11"/>
      <c r="J38" s="11">
        <f>'2011 inpatient weights'!J38*ave_inpatient_cost_2014*'2014 population'!J38</f>
        <v>24985386.112435177</v>
      </c>
      <c r="K38" s="11">
        <f>'2011 inpatient weights'!K38*ave_inpatient_cost_2014*'2014 population'!K38</f>
        <v>19761796.339580473</v>
      </c>
      <c r="L38" s="11">
        <f>'2011 inpatient weights'!L38*ave_inpatient_cost_2014*'2014 population'!L38</f>
        <v>14265498.374294605</v>
      </c>
      <c r="M38" s="11">
        <f>'2011 inpatient weights'!M38*ave_inpatient_cost_2014*'2014 population'!M38</f>
        <v>11942858.169094184</v>
      </c>
      <c r="N38" s="11">
        <f>'2011 inpatient weights'!N38*ave_inpatient_cost_2014*'2014 population'!N38</f>
        <v>8297624.1196055505</v>
      </c>
    </row>
    <row r="39" spans="2:14" x14ac:dyDescent="0.25">
      <c r="B39">
        <v>35</v>
      </c>
      <c r="D39" s="11">
        <f>'2011 inpatient weights'!D39*ave_inpatient_cost_2014*'2014 population'!D39</f>
        <v>48167797.661012024</v>
      </c>
      <c r="E39" s="11">
        <f>'2011 inpatient weights'!E39*ave_inpatient_cost_2014*'2014 population'!E39</f>
        <v>45772709.654007837</v>
      </c>
      <c r="F39" s="11">
        <f>'2011 inpatient weights'!F39*ave_inpatient_cost_2014*'2014 population'!F39</f>
        <v>37707946.544727542</v>
      </c>
      <c r="G39" s="11">
        <f>'2011 inpatient weights'!G39*ave_inpatient_cost_2014*'2014 population'!G39</f>
        <v>36013659.017509364</v>
      </c>
      <c r="H39" s="11">
        <f>'2011 inpatient weights'!H39*ave_inpatient_cost_2014*'2014 population'!H39</f>
        <v>33186599.267697409</v>
      </c>
      <c r="I39" s="11"/>
      <c r="J39" s="11">
        <f>'2011 inpatient weights'!J39*ave_inpatient_cost_2014*'2014 population'!J39</f>
        <v>23812561.355894797</v>
      </c>
      <c r="K39" s="11">
        <f>'2011 inpatient weights'!K39*ave_inpatient_cost_2014*'2014 population'!K39</f>
        <v>18792072.906466626</v>
      </c>
      <c r="L39" s="11">
        <f>'2011 inpatient weights'!L39*ave_inpatient_cost_2014*'2014 population'!L39</f>
        <v>13947738.331126116</v>
      </c>
      <c r="M39" s="11">
        <f>'2011 inpatient weights'!M39*ave_inpatient_cost_2014*'2014 population'!M39</f>
        <v>10961879.582870841</v>
      </c>
      <c r="N39" s="11">
        <f>'2011 inpatient weights'!N39*ave_inpatient_cost_2014*'2014 population'!N39</f>
        <v>8311644.32994828</v>
      </c>
    </row>
    <row r="40" spans="2:14" x14ac:dyDescent="0.25">
      <c r="B40">
        <v>36</v>
      </c>
      <c r="D40" s="11">
        <f>'2011 inpatient weights'!D40*ave_inpatient_cost_2014*'2014 population'!D40</f>
        <v>43364182.34962853</v>
      </c>
      <c r="E40" s="11">
        <f>'2011 inpatient weights'!E40*ave_inpatient_cost_2014*'2014 population'!E40</f>
        <v>39459342.423520006</v>
      </c>
      <c r="F40" s="11">
        <f>'2011 inpatient weights'!F40*ave_inpatient_cost_2014*'2014 population'!F40</f>
        <v>34229356.035621859</v>
      </c>
      <c r="G40" s="11">
        <f>'2011 inpatient weights'!G40*ave_inpatient_cost_2014*'2014 population'!G40</f>
        <v>30658163.4825457</v>
      </c>
      <c r="H40" s="11">
        <f>'2011 inpatient weights'!H40*ave_inpatient_cost_2014*'2014 population'!H40</f>
        <v>29552712.932523198</v>
      </c>
      <c r="I40" s="11"/>
      <c r="J40" s="11">
        <f>'2011 inpatient weights'!J40*ave_inpatient_cost_2014*'2014 population'!J40</f>
        <v>22581419.358953957</v>
      </c>
      <c r="K40" s="11">
        <f>'2011 inpatient weights'!K40*ave_inpatient_cost_2014*'2014 population'!K40</f>
        <v>17225192.943867866</v>
      </c>
      <c r="L40" s="11">
        <f>'2011 inpatient weights'!L40*ave_inpatient_cost_2014*'2014 population'!L40</f>
        <v>13120490.631149298</v>
      </c>
      <c r="M40" s="11">
        <f>'2011 inpatient weights'!M40*ave_inpatient_cost_2014*'2014 population'!M40</f>
        <v>10753879.518017726</v>
      </c>
      <c r="N40" s="11">
        <f>'2011 inpatient weights'!N40*ave_inpatient_cost_2014*'2014 population'!N40</f>
        <v>8765360.3022554033</v>
      </c>
    </row>
    <row r="41" spans="2:14" x14ac:dyDescent="0.25">
      <c r="B41">
        <v>37</v>
      </c>
      <c r="D41" s="11">
        <f>'2011 inpatient weights'!D41*ave_inpatient_cost_2014*'2014 population'!D41</f>
        <v>39451131.07731948</v>
      </c>
      <c r="E41" s="11">
        <f>'2011 inpatient weights'!E41*ave_inpatient_cost_2014*'2014 population'!E41</f>
        <v>36309275.213545367</v>
      </c>
      <c r="F41" s="11">
        <f>'2011 inpatient weights'!F41*ave_inpatient_cost_2014*'2014 population'!F41</f>
        <v>30983092.412541945</v>
      </c>
      <c r="G41" s="11">
        <f>'2011 inpatient weights'!G41*ave_inpatient_cost_2014*'2014 population'!G41</f>
        <v>28793280.82271032</v>
      </c>
      <c r="H41" s="11">
        <f>'2011 inpatient weights'!H41*ave_inpatient_cost_2014*'2014 population'!H41</f>
        <v>27926859.128914319</v>
      </c>
      <c r="I41" s="11"/>
      <c r="J41" s="11">
        <f>'2011 inpatient weights'!J41*ave_inpatient_cost_2014*'2014 population'!J41</f>
        <v>23396822.036256652</v>
      </c>
      <c r="K41" s="11">
        <f>'2011 inpatient weights'!K41*ave_inpatient_cost_2014*'2014 population'!K41</f>
        <v>18086275.100835484</v>
      </c>
      <c r="L41" s="11">
        <f>'2011 inpatient weights'!L41*ave_inpatient_cost_2014*'2014 population'!L41</f>
        <v>13781545.092179466</v>
      </c>
      <c r="M41" s="11">
        <f>'2011 inpatient weights'!M41*ave_inpatient_cost_2014*'2014 population'!M41</f>
        <v>11245807.130054826</v>
      </c>
      <c r="N41" s="11">
        <f>'2011 inpatient weights'!N41*ave_inpatient_cost_2014*'2014 population'!N41</f>
        <v>9688184.2501221411</v>
      </c>
    </row>
    <row r="42" spans="2:14" x14ac:dyDescent="0.25">
      <c r="B42">
        <v>38</v>
      </c>
      <c r="D42" s="11">
        <f>'2011 inpatient weights'!D42*ave_inpatient_cost_2014*'2014 population'!D42</f>
        <v>38407130.619270958</v>
      </c>
      <c r="E42" s="11">
        <f>'2011 inpatient weights'!E42*ave_inpatient_cost_2014*'2014 population'!E42</f>
        <v>34229551.69181332</v>
      </c>
      <c r="F42" s="11">
        <f>'2011 inpatient weights'!F42*ave_inpatient_cost_2014*'2014 population'!F42</f>
        <v>28422880.820052009</v>
      </c>
      <c r="G42" s="11">
        <f>'2011 inpatient weights'!G42*ave_inpatient_cost_2014*'2014 population'!G42</f>
        <v>26674461.844771124</v>
      </c>
      <c r="H42" s="11">
        <f>'2011 inpatient weights'!H42*ave_inpatient_cost_2014*'2014 population'!H42</f>
        <v>25010092.912835486</v>
      </c>
      <c r="I42" s="11"/>
      <c r="J42" s="11">
        <f>'2011 inpatient weights'!J42*ave_inpatient_cost_2014*'2014 population'!J42</f>
        <v>24669901.079046208</v>
      </c>
      <c r="K42" s="11">
        <f>'2011 inpatient weights'!K42*ave_inpatient_cost_2014*'2014 population'!K42</f>
        <v>18066215.0703585</v>
      </c>
      <c r="L42" s="11">
        <f>'2011 inpatient weights'!L42*ave_inpatient_cost_2014*'2014 population'!L42</f>
        <v>14423458.957932878</v>
      </c>
      <c r="M42" s="11">
        <f>'2011 inpatient weights'!M42*ave_inpatient_cost_2014*'2014 population'!M42</f>
        <v>11552931.29196775</v>
      </c>
      <c r="N42" s="11">
        <f>'2011 inpatient weights'!N42*ave_inpatient_cost_2014*'2014 population'!N42</f>
        <v>9744034.0465781596</v>
      </c>
    </row>
    <row r="43" spans="2:14" x14ac:dyDescent="0.25">
      <c r="B43">
        <v>39</v>
      </c>
      <c r="D43" s="11">
        <f>'2011 inpatient weights'!D43*ave_inpatient_cost_2014*'2014 population'!D43</f>
        <v>35158009.058553055</v>
      </c>
      <c r="E43" s="11">
        <f>'2011 inpatient weights'!E43*ave_inpatient_cost_2014*'2014 population'!E43</f>
        <v>30989366.198685568</v>
      </c>
      <c r="F43" s="11">
        <f>'2011 inpatient weights'!F43*ave_inpatient_cost_2014*'2014 population'!F43</f>
        <v>27297247.201066431</v>
      </c>
      <c r="G43" s="11">
        <f>'2011 inpatient weights'!G43*ave_inpatient_cost_2014*'2014 population'!G43</f>
        <v>24786720.975077495</v>
      </c>
      <c r="H43" s="11">
        <f>'2011 inpatient weights'!H43*ave_inpatient_cost_2014*'2014 population'!H43</f>
        <v>23753256.109371051</v>
      </c>
      <c r="I43" s="11"/>
      <c r="J43" s="11">
        <f>'2011 inpatient weights'!J43*ave_inpatient_cost_2014*'2014 population'!J43</f>
        <v>25189685.225077756</v>
      </c>
      <c r="K43" s="11">
        <f>'2011 inpatient weights'!K43*ave_inpatient_cost_2014*'2014 population'!K43</f>
        <v>19109299.761357609</v>
      </c>
      <c r="L43" s="11">
        <f>'2011 inpatient weights'!L43*ave_inpatient_cost_2014*'2014 population'!L43</f>
        <v>15451873.445113834</v>
      </c>
      <c r="M43" s="11">
        <f>'2011 inpatient weights'!M43*ave_inpatient_cost_2014*'2014 population'!M43</f>
        <v>12145176.917421542</v>
      </c>
      <c r="N43" s="11">
        <f>'2011 inpatient weights'!N43*ave_inpatient_cost_2014*'2014 population'!N43</f>
        <v>10931575.203606565</v>
      </c>
    </row>
    <row r="44" spans="2:14" x14ac:dyDescent="0.25">
      <c r="B44">
        <v>40</v>
      </c>
      <c r="D44" s="11">
        <f>'2011 inpatient weights'!D44*ave_inpatient_cost_2014*'2014 population'!D44</f>
        <v>33486694.025131047</v>
      </c>
      <c r="E44" s="11">
        <f>'2011 inpatient weights'!E44*ave_inpatient_cost_2014*'2014 population'!E44</f>
        <v>30291273.987528168</v>
      </c>
      <c r="F44" s="11">
        <f>'2011 inpatient weights'!F44*ave_inpatient_cost_2014*'2014 population'!F44</f>
        <v>27601627.670810286</v>
      </c>
      <c r="G44" s="11">
        <f>'2011 inpatient weights'!G44*ave_inpatient_cost_2014*'2014 population'!G44</f>
        <v>26057035.820674866</v>
      </c>
      <c r="H44" s="11">
        <f>'2011 inpatient weights'!H44*ave_inpatient_cost_2014*'2014 population'!H44</f>
        <v>23319043.098224696</v>
      </c>
      <c r="I44" s="11"/>
      <c r="J44" s="11">
        <f>'2011 inpatient weights'!J44*ave_inpatient_cost_2014*'2014 population'!J44</f>
        <v>25533014.582761709</v>
      </c>
      <c r="K44" s="11">
        <f>'2011 inpatient weights'!K44*ave_inpatient_cost_2014*'2014 population'!K44</f>
        <v>19894445.513621382</v>
      </c>
      <c r="L44" s="11">
        <f>'2011 inpatient weights'!L44*ave_inpatient_cost_2014*'2014 population'!L44</f>
        <v>16261207.236119289</v>
      </c>
      <c r="M44" s="11">
        <f>'2011 inpatient weights'!M44*ave_inpatient_cost_2014*'2014 population'!M44</f>
        <v>13726018.894606637</v>
      </c>
      <c r="N44" s="11">
        <f>'2011 inpatient weights'!N44*ave_inpatient_cost_2014*'2014 population'!N44</f>
        <v>12018300.062586371</v>
      </c>
    </row>
    <row r="45" spans="2:14" x14ac:dyDescent="0.25">
      <c r="B45">
        <v>41</v>
      </c>
      <c r="D45" s="11">
        <f>'2011 inpatient weights'!D45*ave_inpatient_cost_2014*'2014 population'!D45</f>
        <v>35516278.989127927</v>
      </c>
      <c r="E45" s="11">
        <f>'2011 inpatient weights'!E45*ave_inpatient_cost_2014*'2014 population'!E45</f>
        <v>32893656.968194459</v>
      </c>
      <c r="F45" s="11">
        <f>'2011 inpatient weights'!F45*ave_inpatient_cost_2014*'2014 population'!F45</f>
        <v>27899093.955457062</v>
      </c>
      <c r="G45" s="11">
        <f>'2011 inpatient weights'!G45*ave_inpatient_cost_2014*'2014 population'!G45</f>
        <v>25218092.232738692</v>
      </c>
      <c r="H45" s="11">
        <f>'2011 inpatient weights'!H45*ave_inpatient_cost_2014*'2014 population'!H45</f>
        <v>24647637.055435486</v>
      </c>
      <c r="I45" s="11"/>
      <c r="J45" s="11">
        <f>'2011 inpatient weights'!J45*ave_inpatient_cost_2014*'2014 population'!J45</f>
        <v>28625064.990631256</v>
      </c>
      <c r="K45" s="11">
        <f>'2011 inpatient weights'!K45*ave_inpatient_cost_2014*'2014 population'!K45</f>
        <v>23082463.998231299</v>
      </c>
      <c r="L45" s="11">
        <f>'2011 inpatient weights'!L45*ave_inpatient_cost_2014*'2014 population'!L45</f>
        <v>17318695.774444867</v>
      </c>
      <c r="M45" s="11">
        <f>'2011 inpatient weights'!M45*ave_inpatient_cost_2014*'2014 population'!M45</f>
        <v>15942573.641502619</v>
      </c>
      <c r="N45" s="11">
        <f>'2011 inpatient weights'!N45*ave_inpatient_cost_2014*'2014 population'!N45</f>
        <v>13639572.699386334</v>
      </c>
    </row>
    <row r="46" spans="2:14" x14ac:dyDescent="0.25">
      <c r="B46">
        <v>42</v>
      </c>
      <c r="D46" s="11">
        <f>'2011 inpatient weights'!D46*ave_inpatient_cost_2014*'2014 population'!D46</f>
        <v>34728691.414424203</v>
      </c>
      <c r="E46" s="11">
        <f>'2011 inpatient weights'!E46*ave_inpatient_cost_2014*'2014 population'!E46</f>
        <v>31331647.482837193</v>
      </c>
      <c r="F46" s="11">
        <f>'2011 inpatient weights'!F46*ave_inpatient_cost_2014*'2014 population'!F46</f>
        <v>26984562.990256783</v>
      </c>
      <c r="G46" s="11">
        <f>'2011 inpatient weights'!G46*ave_inpatient_cost_2014*'2014 population'!G46</f>
        <v>24165719.177936774</v>
      </c>
      <c r="H46" s="11">
        <f>'2011 inpatient weights'!H46*ave_inpatient_cost_2014*'2014 population'!H46</f>
        <v>22154830.565445248</v>
      </c>
      <c r="I46" s="11"/>
      <c r="J46" s="11">
        <f>'2011 inpatient weights'!J46*ave_inpatient_cost_2014*'2014 population'!J46</f>
        <v>28747182.768913768</v>
      </c>
      <c r="K46" s="11">
        <f>'2011 inpatient weights'!K46*ave_inpatient_cost_2014*'2014 population'!K46</f>
        <v>22797279.814122513</v>
      </c>
      <c r="L46" s="11">
        <f>'2011 inpatient weights'!L46*ave_inpatient_cost_2014*'2014 population'!L46</f>
        <v>18335579.083755031</v>
      </c>
      <c r="M46" s="11">
        <f>'2011 inpatient weights'!M46*ave_inpatient_cost_2014*'2014 population'!M46</f>
        <v>16709380.607529726</v>
      </c>
      <c r="N46" s="11">
        <f>'2011 inpatient weights'!N46*ave_inpatient_cost_2014*'2014 population'!N46</f>
        <v>14098836.90279467</v>
      </c>
    </row>
    <row r="47" spans="2:14" x14ac:dyDescent="0.25">
      <c r="B47">
        <v>43</v>
      </c>
      <c r="D47" s="11">
        <f>'2011 inpatient weights'!D47*ave_inpatient_cost_2014*'2014 population'!D47</f>
        <v>36969688.73806794</v>
      </c>
      <c r="E47" s="11">
        <f>'2011 inpatient weights'!E47*ave_inpatient_cost_2014*'2014 population'!E47</f>
        <v>32210994.858721461</v>
      </c>
      <c r="F47" s="11">
        <f>'2011 inpatient weights'!F47*ave_inpatient_cost_2014*'2014 population'!F47</f>
        <v>27448068.759597439</v>
      </c>
      <c r="G47" s="11">
        <f>'2011 inpatient weights'!G47*ave_inpatient_cost_2014*'2014 population'!G47</f>
        <v>24909155.761205323</v>
      </c>
      <c r="H47" s="11">
        <f>'2011 inpatient weights'!H47*ave_inpatient_cost_2014*'2014 population'!H47</f>
        <v>23340355.79104599</v>
      </c>
      <c r="I47" s="11"/>
      <c r="J47" s="11">
        <f>'2011 inpatient weights'!J47*ave_inpatient_cost_2014*'2014 population'!J47</f>
        <v>30405885.891749121</v>
      </c>
      <c r="K47" s="11">
        <f>'2011 inpatient weights'!K47*ave_inpatient_cost_2014*'2014 population'!K47</f>
        <v>23539861.760946315</v>
      </c>
      <c r="L47" s="11">
        <f>'2011 inpatient weights'!L47*ave_inpatient_cost_2014*'2014 population'!L47</f>
        <v>21018982.461843282</v>
      </c>
      <c r="M47" s="11">
        <f>'2011 inpatient weights'!M47*ave_inpatient_cost_2014*'2014 population'!M47</f>
        <v>17814837.742639881</v>
      </c>
      <c r="N47" s="11">
        <f>'2011 inpatient weights'!N47*ave_inpatient_cost_2014*'2014 population'!N47</f>
        <v>15061790.179632545</v>
      </c>
    </row>
    <row r="48" spans="2:14" x14ac:dyDescent="0.25">
      <c r="B48">
        <v>44</v>
      </c>
      <c r="D48" s="11">
        <f>'2011 inpatient weights'!D48*ave_inpatient_cost_2014*'2014 population'!D48</f>
        <v>35664971.593787447</v>
      </c>
      <c r="E48" s="11">
        <f>'2011 inpatient weights'!E48*ave_inpatient_cost_2014*'2014 population'!E48</f>
        <v>30648178.299121011</v>
      </c>
      <c r="F48" s="11">
        <f>'2011 inpatient weights'!F48*ave_inpatient_cost_2014*'2014 population'!F48</f>
        <v>27167553.360944975</v>
      </c>
      <c r="G48" s="11">
        <f>'2011 inpatient weights'!G48*ave_inpatient_cost_2014*'2014 population'!G48</f>
        <v>24235137.79699498</v>
      </c>
      <c r="H48" s="11">
        <f>'2011 inpatient weights'!H48*ave_inpatient_cost_2014*'2014 population'!H48</f>
        <v>22299560.605942484</v>
      </c>
      <c r="I48" s="11"/>
      <c r="J48" s="11">
        <f>'2011 inpatient weights'!J48*ave_inpatient_cost_2014*'2014 population'!J48</f>
        <v>32121122.236686029</v>
      </c>
      <c r="K48" s="11">
        <f>'2011 inpatient weights'!K48*ave_inpatient_cost_2014*'2014 population'!K48</f>
        <v>24195082.782072403</v>
      </c>
      <c r="L48" s="11">
        <f>'2011 inpatient weights'!L48*ave_inpatient_cost_2014*'2014 population'!L48</f>
        <v>21163613.982686449</v>
      </c>
      <c r="M48" s="11">
        <f>'2011 inpatient weights'!M48*ave_inpatient_cost_2014*'2014 population'!M48</f>
        <v>17234223.767302033</v>
      </c>
      <c r="N48" s="11">
        <f>'2011 inpatient weights'!N48*ave_inpatient_cost_2014*'2014 population'!N48</f>
        <v>15651151.880407955</v>
      </c>
    </row>
    <row r="49" spans="2:14" x14ac:dyDescent="0.25">
      <c r="B49">
        <v>45</v>
      </c>
      <c r="D49" s="11">
        <f>'2011 inpatient weights'!D49*ave_inpatient_cost_2014*'2014 population'!D49</f>
        <v>37217014.453045361</v>
      </c>
      <c r="E49" s="11">
        <f>'2011 inpatient weights'!E49*ave_inpatient_cost_2014*'2014 population'!E49</f>
        <v>31983182.279051013</v>
      </c>
      <c r="F49" s="11">
        <f>'2011 inpatient weights'!F49*ave_inpatient_cost_2014*'2014 population'!F49</f>
        <v>28253077.434478842</v>
      </c>
      <c r="G49" s="11">
        <f>'2011 inpatient weights'!G49*ave_inpatient_cost_2014*'2014 population'!G49</f>
        <v>25990367.300725773</v>
      </c>
      <c r="H49" s="11">
        <f>'2011 inpatient weights'!H49*ave_inpatient_cost_2014*'2014 population'!H49</f>
        <v>23055438.668504886</v>
      </c>
      <c r="I49" s="11"/>
      <c r="J49" s="11">
        <f>'2011 inpatient weights'!J49*ave_inpatient_cost_2014*'2014 population'!J49</f>
        <v>32206402.044545025</v>
      </c>
      <c r="K49" s="11">
        <f>'2011 inpatient weights'!K49*ave_inpatient_cost_2014*'2014 population'!K49</f>
        <v>24988583.008860767</v>
      </c>
      <c r="L49" s="11">
        <f>'2011 inpatient weights'!L49*ave_inpatient_cost_2014*'2014 population'!L49</f>
        <v>22833188.911100965</v>
      </c>
      <c r="M49" s="11">
        <f>'2011 inpatient weights'!M49*ave_inpatient_cost_2014*'2014 population'!M49</f>
        <v>19402974.903635286</v>
      </c>
      <c r="N49" s="11">
        <f>'2011 inpatient weights'!N49*ave_inpatient_cost_2014*'2014 population'!N49</f>
        <v>16963743.186259683</v>
      </c>
    </row>
    <row r="50" spans="2:14" x14ac:dyDescent="0.25">
      <c r="B50">
        <v>46</v>
      </c>
      <c r="D50" s="11">
        <f>'2011 inpatient weights'!D50*ave_inpatient_cost_2014*'2014 population'!D50</f>
        <v>37862133.501126498</v>
      </c>
      <c r="E50" s="11">
        <f>'2011 inpatient weights'!E50*ave_inpatient_cost_2014*'2014 population'!E50</f>
        <v>34370732.9984807</v>
      </c>
      <c r="F50" s="11">
        <f>'2011 inpatient weights'!F50*ave_inpatient_cost_2014*'2014 population'!F50</f>
        <v>30419596.054324832</v>
      </c>
      <c r="G50" s="11">
        <f>'2011 inpatient weights'!G50*ave_inpatient_cost_2014*'2014 population'!G50</f>
        <v>27096833.29831456</v>
      </c>
      <c r="H50" s="11">
        <f>'2011 inpatient weights'!H50*ave_inpatient_cost_2014*'2014 population'!H50</f>
        <v>23453281.175538376</v>
      </c>
      <c r="I50" s="11"/>
      <c r="J50" s="11">
        <f>'2011 inpatient weights'!J50*ave_inpatient_cost_2014*'2014 population'!J50</f>
        <v>34231658.905080497</v>
      </c>
      <c r="K50" s="11">
        <f>'2011 inpatient weights'!K50*ave_inpatient_cost_2014*'2014 population'!K50</f>
        <v>26979149.885826375</v>
      </c>
      <c r="L50" s="11">
        <f>'2011 inpatient weights'!L50*ave_inpatient_cost_2014*'2014 population'!L50</f>
        <v>22694527.609080378</v>
      </c>
      <c r="M50" s="11">
        <f>'2011 inpatient weights'!M50*ave_inpatient_cost_2014*'2014 population'!M50</f>
        <v>20086986.986959059</v>
      </c>
      <c r="N50" s="11">
        <f>'2011 inpatient weights'!N50*ave_inpatient_cost_2014*'2014 population'!N50</f>
        <v>17719599.077185825</v>
      </c>
    </row>
    <row r="51" spans="2:14" x14ac:dyDescent="0.25">
      <c r="B51">
        <v>47</v>
      </c>
      <c r="D51" s="11">
        <f>'2011 inpatient weights'!D51*ave_inpatient_cost_2014*'2014 population'!D51</f>
        <v>40497207.84654972</v>
      </c>
      <c r="E51" s="11">
        <f>'2011 inpatient weights'!E51*ave_inpatient_cost_2014*'2014 population'!E51</f>
        <v>36035928.130920231</v>
      </c>
      <c r="F51" s="11">
        <f>'2011 inpatient weights'!F51*ave_inpatient_cost_2014*'2014 population'!F51</f>
        <v>31106806.494937211</v>
      </c>
      <c r="G51" s="11">
        <f>'2011 inpatient weights'!G51*ave_inpatient_cost_2014*'2014 population'!G51</f>
        <v>28293320.625963606</v>
      </c>
      <c r="H51" s="11">
        <f>'2011 inpatient weights'!H51*ave_inpatient_cost_2014*'2014 population'!H51</f>
        <v>24463777.120957192</v>
      </c>
      <c r="I51" s="11"/>
      <c r="J51" s="11">
        <f>'2011 inpatient weights'!J51*ave_inpatient_cost_2014*'2014 population'!J51</f>
        <v>37200426.273382008</v>
      </c>
      <c r="K51" s="11">
        <f>'2011 inpatient weights'!K51*ave_inpatient_cost_2014*'2014 population'!K51</f>
        <v>30241557.313659087</v>
      </c>
      <c r="L51" s="11">
        <f>'2011 inpatient weights'!L51*ave_inpatient_cost_2014*'2014 population'!L51</f>
        <v>24975414.651088107</v>
      </c>
      <c r="M51" s="11">
        <f>'2011 inpatient weights'!M51*ave_inpatient_cost_2014*'2014 population'!M51</f>
        <v>22557209.618626632</v>
      </c>
      <c r="N51" s="11">
        <f>'2011 inpatient weights'!N51*ave_inpatient_cost_2014*'2014 population'!N51</f>
        <v>20444401.602568123</v>
      </c>
    </row>
    <row r="52" spans="2:14" x14ac:dyDescent="0.25">
      <c r="B52">
        <v>48</v>
      </c>
      <c r="D52" s="11">
        <f>'2011 inpatient weights'!D52*ave_inpatient_cost_2014*'2014 population'!D52</f>
        <v>41752364.616323777</v>
      </c>
      <c r="E52" s="11">
        <f>'2011 inpatient weights'!E52*ave_inpatient_cost_2014*'2014 population'!E52</f>
        <v>35995517.970279574</v>
      </c>
      <c r="F52" s="11">
        <f>'2011 inpatient weights'!F52*ave_inpatient_cost_2014*'2014 population'!F52</f>
        <v>32132125.627896372</v>
      </c>
      <c r="G52" s="11">
        <f>'2011 inpatient weights'!G52*ave_inpatient_cost_2014*'2014 population'!G52</f>
        <v>29352994.009271365</v>
      </c>
      <c r="H52" s="11">
        <f>'2011 inpatient weights'!H52*ave_inpatient_cost_2014*'2014 population'!H52</f>
        <v>26055697.650031019</v>
      </c>
      <c r="I52" s="11"/>
      <c r="J52" s="11">
        <f>'2011 inpatient weights'!J52*ave_inpatient_cost_2014*'2014 population'!J52</f>
        <v>39051121.565135442</v>
      </c>
      <c r="K52" s="11">
        <f>'2011 inpatient weights'!K52*ave_inpatient_cost_2014*'2014 population'!K52</f>
        <v>32079678.931352302</v>
      </c>
      <c r="L52" s="11">
        <f>'2011 inpatient weights'!L52*ave_inpatient_cost_2014*'2014 population'!L52</f>
        <v>25842571.89098049</v>
      </c>
      <c r="M52" s="11">
        <f>'2011 inpatient weights'!M52*ave_inpatient_cost_2014*'2014 population'!M52</f>
        <v>23490554.259050239</v>
      </c>
      <c r="N52" s="11">
        <f>'2011 inpatient weights'!N52*ave_inpatient_cost_2014*'2014 population'!N52</f>
        <v>20488603.321121741</v>
      </c>
    </row>
    <row r="53" spans="2:14" x14ac:dyDescent="0.25">
      <c r="B53">
        <v>49</v>
      </c>
      <c r="D53" s="11">
        <f>'2011 inpatient weights'!D53*ave_inpatient_cost_2014*'2014 population'!D53</f>
        <v>41680085.124232903</v>
      </c>
      <c r="E53" s="11">
        <f>'2011 inpatient weights'!E53*ave_inpatient_cost_2014*'2014 population'!E53</f>
        <v>37547822.602941938</v>
      </c>
      <c r="F53" s="11">
        <f>'2011 inpatient weights'!F53*ave_inpatient_cost_2014*'2014 population'!F53</f>
        <v>32218233.487293541</v>
      </c>
      <c r="G53" s="11">
        <f>'2011 inpatient weights'!G53*ave_inpatient_cost_2014*'2014 population'!G53</f>
        <v>32292613.538419899</v>
      </c>
      <c r="H53" s="11">
        <f>'2011 inpatient weights'!H53*ave_inpatient_cost_2014*'2014 population'!H53</f>
        <v>28566702.657079555</v>
      </c>
      <c r="I53" s="11"/>
      <c r="J53" s="11">
        <f>'2011 inpatient weights'!J53*ave_inpatient_cost_2014*'2014 population'!J53</f>
        <v>40462249.805203214</v>
      </c>
      <c r="K53" s="11">
        <f>'2011 inpatient weights'!K53*ave_inpatient_cost_2014*'2014 population'!K53</f>
        <v>33268139.654027924</v>
      </c>
      <c r="L53" s="11">
        <f>'2011 inpatient weights'!L53*ave_inpatient_cost_2014*'2014 population'!L53</f>
        <v>28264873.531347711</v>
      </c>
      <c r="M53" s="11">
        <f>'2011 inpatient weights'!M53*ave_inpatient_cost_2014*'2014 population'!M53</f>
        <v>24890836.1901372</v>
      </c>
      <c r="N53" s="11">
        <f>'2011 inpatient weights'!N53*ave_inpatient_cost_2014*'2014 population'!N53</f>
        <v>22321803.226612933</v>
      </c>
    </row>
    <row r="54" spans="2:14" x14ac:dyDescent="0.25">
      <c r="B54">
        <v>50</v>
      </c>
      <c r="D54" s="11">
        <f>'2011 inpatient weights'!D54*ave_inpatient_cost_2014*'2014 population'!D54</f>
        <v>42958917.308760531</v>
      </c>
      <c r="E54" s="11">
        <f>'2011 inpatient weights'!E54*ave_inpatient_cost_2014*'2014 population'!E54</f>
        <v>36702373.073953353</v>
      </c>
      <c r="F54" s="11">
        <f>'2011 inpatient weights'!F54*ave_inpatient_cost_2014*'2014 population'!F54</f>
        <v>35045708.335353404</v>
      </c>
      <c r="G54" s="11">
        <f>'2011 inpatient weights'!G54*ave_inpatient_cost_2014*'2014 population'!G54</f>
        <v>32733531.373481989</v>
      </c>
      <c r="H54" s="11">
        <f>'2011 inpatient weights'!H54*ave_inpatient_cost_2014*'2014 population'!H54</f>
        <v>28677841.407611702</v>
      </c>
      <c r="I54" s="11"/>
      <c r="J54" s="11">
        <f>'2011 inpatient weights'!J54*ave_inpatient_cost_2014*'2014 population'!J54</f>
        <v>43258517.713203028</v>
      </c>
      <c r="K54" s="11">
        <f>'2011 inpatient weights'!K54*ave_inpatient_cost_2014*'2014 population'!K54</f>
        <v>34621845.818513528</v>
      </c>
      <c r="L54" s="11">
        <f>'2011 inpatient weights'!L54*ave_inpatient_cost_2014*'2014 population'!L54</f>
        <v>29801181.665494014</v>
      </c>
      <c r="M54" s="11">
        <f>'2011 inpatient weights'!M54*ave_inpatient_cost_2014*'2014 population'!M54</f>
        <v>26577804.612894867</v>
      </c>
      <c r="N54" s="11">
        <f>'2011 inpatient weights'!N54*ave_inpatient_cost_2014*'2014 population'!N54</f>
        <v>24641121.094054122</v>
      </c>
    </row>
    <row r="55" spans="2:14" x14ac:dyDescent="0.25">
      <c r="B55">
        <v>51</v>
      </c>
      <c r="D55" s="11">
        <f>'2011 inpatient weights'!D55*ave_inpatient_cost_2014*'2014 population'!D55</f>
        <v>44762662.357890785</v>
      </c>
      <c r="E55" s="11">
        <f>'2011 inpatient weights'!E55*ave_inpatient_cost_2014*'2014 population'!E55</f>
        <v>38466137.388558038</v>
      </c>
      <c r="F55" s="11">
        <f>'2011 inpatient weights'!F55*ave_inpatient_cost_2014*'2014 population'!F55</f>
        <v>35216961.00205303</v>
      </c>
      <c r="G55" s="11">
        <f>'2011 inpatient weights'!G55*ave_inpatient_cost_2014*'2014 population'!G55</f>
        <v>32481870.046262138</v>
      </c>
      <c r="H55" s="11">
        <f>'2011 inpatient weights'!H55*ave_inpatient_cost_2014*'2014 population'!H55</f>
        <v>32141338.928745437</v>
      </c>
      <c r="I55" s="11"/>
      <c r="J55" s="11">
        <f>'2011 inpatient weights'!J55*ave_inpatient_cost_2014*'2014 population'!J55</f>
        <v>42999052.984854966</v>
      </c>
      <c r="K55" s="11">
        <f>'2011 inpatient weights'!K55*ave_inpatient_cost_2014*'2014 population'!K55</f>
        <v>37082887.831438407</v>
      </c>
      <c r="L55" s="11">
        <f>'2011 inpatient weights'!L55*ave_inpatient_cost_2014*'2014 population'!L55</f>
        <v>32718159.265220217</v>
      </c>
      <c r="M55" s="11">
        <f>'2011 inpatient weights'!M55*ave_inpatient_cost_2014*'2014 population'!M55</f>
        <v>27607890.620994002</v>
      </c>
      <c r="N55" s="11">
        <f>'2011 inpatient weights'!N55*ave_inpatient_cost_2014*'2014 population'!N55</f>
        <v>25563108.570366867</v>
      </c>
    </row>
    <row r="56" spans="2:14" x14ac:dyDescent="0.25">
      <c r="B56">
        <v>52</v>
      </c>
      <c r="D56" s="11">
        <f>'2011 inpatient weights'!D56*ave_inpatient_cost_2014*'2014 population'!D56</f>
        <v>43862019.53716068</v>
      </c>
      <c r="E56" s="11">
        <f>'2011 inpatient weights'!E56*ave_inpatient_cost_2014*'2014 population'!E56</f>
        <v>37669680.928154416</v>
      </c>
      <c r="F56" s="11">
        <f>'2011 inpatient weights'!F56*ave_inpatient_cost_2014*'2014 population'!F56</f>
        <v>36641831.928054363</v>
      </c>
      <c r="G56" s="11">
        <f>'2011 inpatient weights'!G56*ave_inpatient_cost_2014*'2014 population'!G56</f>
        <v>31453484.99397973</v>
      </c>
      <c r="H56" s="11">
        <f>'2011 inpatient weights'!H56*ave_inpatient_cost_2014*'2014 population'!H56</f>
        <v>29390647.100967638</v>
      </c>
      <c r="I56" s="11"/>
      <c r="J56" s="11">
        <f>'2011 inpatient weights'!J56*ave_inpatient_cost_2014*'2014 population'!J56</f>
        <v>44723221.471943289</v>
      </c>
      <c r="K56" s="11">
        <f>'2011 inpatient weights'!K56*ave_inpatient_cost_2014*'2014 population'!K56</f>
        <v>35793042.671018779</v>
      </c>
      <c r="L56" s="11">
        <f>'2011 inpatient weights'!L56*ave_inpatient_cost_2014*'2014 population'!L56</f>
        <v>32515522.349247459</v>
      </c>
      <c r="M56" s="11">
        <f>'2011 inpatient weights'!M56*ave_inpatient_cost_2014*'2014 population'!M56</f>
        <v>28126659.324341744</v>
      </c>
      <c r="N56" s="11">
        <f>'2011 inpatient weights'!N56*ave_inpatient_cost_2014*'2014 population'!N56</f>
        <v>24677780.608483788</v>
      </c>
    </row>
    <row r="57" spans="2:14" x14ac:dyDescent="0.25">
      <c r="B57">
        <v>53</v>
      </c>
      <c r="D57" s="11">
        <f>'2011 inpatient weights'!D57*ave_inpatient_cost_2014*'2014 population'!D57</f>
        <v>40833915.500672683</v>
      </c>
      <c r="E57" s="11">
        <f>'2011 inpatient weights'!E57*ave_inpatient_cost_2014*'2014 population'!E57</f>
        <v>37547304.598436579</v>
      </c>
      <c r="F57" s="11">
        <f>'2011 inpatient weights'!F57*ave_inpatient_cost_2014*'2014 population'!F57</f>
        <v>34993197.987490542</v>
      </c>
      <c r="G57" s="11">
        <f>'2011 inpatient weights'!G57*ave_inpatient_cost_2014*'2014 population'!G57</f>
        <v>32202317.163034678</v>
      </c>
      <c r="H57" s="11">
        <f>'2011 inpatient weights'!H57*ave_inpatient_cost_2014*'2014 population'!H57</f>
        <v>28626077.217028581</v>
      </c>
      <c r="I57" s="11"/>
      <c r="J57" s="11">
        <f>'2011 inpatient weights'!J57*ave_inpatient_cost_2014*'2014 population'!J57</f>
        <v>45823885.286504</v>
      </c>
      <c r="K57" s="11">
        <f>'2011 inpatient weights'!K57*ave_inpatient_cost_2014*'2014 population'!K57</f>
        <v>38236156.068550885</v>
      </c>
      <c r="L57" s="11">
        <f>'2011 inpatient weights'!L57*ave_inpatient_cost_2014*'2014 population'!L57</f>
        <v>33090712.032321859</v>
      </c>
      <c r="M57" s="11">
        <f>'2011 inpatient weights'!M57*ave_inpatient_cost_2014*'2014 population'!M57</f>
        <v>28254249.300021641</v>
      </c>
      <c r="N57" s="11">
        <f>'2011 inpatient weights'!N57*ave_inpatient_cost_2014*'2014 population'!N57</f>
        <v>25318623.357166622</v>
      </c>
    </row>
    <row r="58" spans="2:14" x14ac:dyDescent="0.25">
      <c r="B58">
        <v>54</v>
      </c>
      <c r="D58" s="11">
        <f>'2011 inpatient weights'!D58*ave_inpatient_cost_2014*'2014 population'!D58</f>
        <v>41289066.272652932</v>
      </c>
      <c r="E58" s="11">
        <f>'2011 inpatient weights'!E58*ave_inpatient_cost_2014*'2014 population'!E58</f>
        <v>36936605.788995862</v>
      </c>
      <c r="F58" s="11">
        <f>'2011 inpatient weights'!F58*ave_inpatient_cost_2014*'2014 population'!F58</f>
        <v>34283517.00322362</v>
      </c>
      <c r="G58" s="11">
        <f>'2011 inpatient weights'!G58*ave_inpatient_cost_2014*'2014 population'!G58</f>
        <v>32680137.038640898</v>
      </c>
      <c r="H58" s="11">
        <f>'2011 inpatient weights'!H58*ave_inpatient_cost_2014*'2014 population'!H58</f>
        <v>29194294.984075073</v>
      </c>
      <c r="I58" s="11"/>
      <c r="J58" s="11">
        <f>'2011 inpatient weights'!J58*ave_inpatient_cost_2014*'2014 population'!J58</f>
        <v>44970950.704106301</v>
      </c>
      <c r="K58" s="11">
        <f>'2011 inpatient weights'!K58*ave_inpatient_cost_2014*'2014 population'!K58</f>
        <v>37816169.689651817</v>
      </c>
      <c r="L58" s="11">
        <f>'2011 inpatient weights'!L58*ave_inpatient_cost_2014*'2014 population'!L58</f>
        <v>33706672.879471049</v>
      </c>
      <c r="M58" s="11">
        <f>'2011 inpatient weights'!M58*ave_inpatient_cost_2014*'2014 population'!M58</f>
        <v>28513124.128858626</v>
      </c>
      <c r="N58" s="11">
        <f>'2011 inpatient weights'!N58*ave_inpatient_cost_2014*'2014 population'!N58</f>
        <v>27177890.475688837</v>
      </c>
    </row>
    <row r="59" spans="2:14" x14ac:dyDescent="0.25">
      <c r="B59">
        <v>55</v>
      </c>
      <c r="D59" s="11">
        <f>'2011 inpatient weights'!D59*ave_inpatient_cost_2014*'2014 population'!D59</f>
        <v>41555647.927225485</v>
      </c>
      <c r="E59" s="11">
        <f>'2011 inpatient weights'!E59*ave_inpatient_cost_2014*'2014 population'!E59</f>
        <v>37652047.364300013</v>
      </c>
      <c r="F59" s="11">
        <f>'2011 inpatient weights'!F59*ave_inpatient_cost_2014*'2014 population'!F59</f>
        <v>34784534.569565997</v>
      </c>
      <c r="G59" s="11">
        <f>'2011 inpatient weights'!G59*ave_inpatient_cost_2014*'2014 population'!G59</f>
        <v>33106180.883161932</v>
      </c>
      <c r="H59" s="11">
        <f>'2011 inpatient weights'!H59*ave_inpatient_cost_2014*'2014 population'!H59</f>
        <v>28890514.179136045</v>
      </c>
      <c r="I59" s="11"/>
      <c r="J59" s="11">
        <f>'2011 inpatient weights'!J59*ave_inpatient_cost_2014*'2014 population'!J59</f>
        <v>46623053.419130392</v>
      </c>
      <c r="K59" s="11">
        <f>'2011 inpatient weights'!K59*ave_inpatient_cost_2014*'2014 population'!K59</f>
        <v>39165695.353438348</v>
      </c>
      <c r="L59" s="11">
        <f>'2011 inpatient weights'!L59*ave_inpatient_cost_2014*'2014 population'!L59</f>
        <v>34680988.184422463</v>
      </c>
      <c r="M59" s="11">
        <f>'2011 inpatient weights'!M59*ave_inpatient_cost_2014*'2014 population'!M59</f>
        <v>31038961.979243204</v>
      </c>
      <c r="N59" s="11">
        <f>'2011 inpatient weights'!N59*ave_inpatient_cost_2014*'2014 population'!N59</f>
        <v>27851680.856078174</v>
      </c>
    </row>
    <row r="60" spans="2:14" x14ac:dyDescent="0.25">
      <c r="B60">
        <v>56</v>
      </c>
      <c r="D60" s="11">
        <f>'2011 inpatient weights'!D60*ave_inpatient_cost_2014*'2014 population'!D60</f>
        <v>41675137.238587081</v>
      </c>
      <c r="E60" s="11">
        <f>'2011 inpatient weights'!E60*ave_inpatient_cost_2014*'2014 population'!E60</f>
        <v>38365437.9338267</v>
      </c>
      <c r="F60" s="11">
        <f>'2011 inpatient weights'!F60*ave_inpatient_cost_2014*'2014 population'!F60</f>
        <v>35743411.774552979</v>
      </c>
      <c r="G60" s="11">
        <f>'2011 inpatient weights'!G60*ave_inpatient_cost_2014*'2014 population'!G60</f>
        <v>32844082.169158991</v>
      </c>
      <c r="H60" s="11">
        <f>'2011 inpatient weights'!H60*ave_inpatient_cost_2014*'2014 population'!H60</f>
        <v>29500779.005036846</v>
      </c>
      <c r="I60" s="11"/>
      <c r="J60" s="11">
        <f>'2011 inpatient weights'!J60*ave_inpatient_cost_2014*'2014 population'!J60</f>
        <v>49047601.476551197</v>
      </c>
      <c r="K60" s="11">
        <f>'2011 inpatient weights'!K60*ave_inpatient_cost_2014*'2014 population'!K60</f>
        <v>39694187.81551303</v>
      </c>
      <c r="L60" s="11">
        <f>'2011 inpatient weights'!L60*ave_inpatient_cost_2014*'2014 population'!L60</f>
        <v>36448296.302155539</v>
      </c>
      <c r="M60" s="11">
        <f>'2011 inpatient weights'!M60*ave_inpatient_cost_2014*'2014 population'!M60</f>
        <v>32132011.167324077</v>
      </c>
      <c r="N60" s="11">
        <f>'2011 inpatient weights'!N60*ave_inpatient_cost_2014*'2014 population'!N60</f>
        <v>29015262.959223114</v>
      </c>
    </row>
    <row r="61" spans="2:14" x14ac:dyDescent="0.25">
      <c r="B61">
        <v>57</v>
      </c>
      <c r="D61" s="11">
        <f>'2011 inpatient weights'!D61*ave_inpatient_cost_2014*'2014 population'!D61</f>
        <v>40130498.626022168</v>
      </c>
      <c r="E61" s="11">
        <f>'2011 inpatient weights'!E61*ave_inpatient_cost_2014*'2014 population'!E61</f>
        <v>36723728.698073745</v>
      </c>
      <c r="F61" s="11">
        <f>'2011 inpatient weights'!F61*ave_inpatient_cost_2014*'2014 population'!F61</f>
        <v>34994580.474834591</v>
      </c>
      <c r="G61" s="11">
        <f>'2011 inpatient weights'!G61*ave_inpatient_cost_2014*'2014 population'!G61</f>
        <v>32414910.135614958</v>
      </c>
      <c r="H61" s="11">
        <f>'2011 inpatient weights'!H61*ave_inpatient_cost_2014*'2014 population'!H61</f>
        <v>30303303.48757004</v>
      </c>
      <c r="I61" s="11"/>
      <c r="J61" s="11">
        <f>'2011 inpatient weights'!J61*ave_inpatient_cost_2014*'2014 population'!J61</f>
        <v>46639650.312837727</v>
      </c>
      <c r="K61" s="11">
        <f>'2011 inpatient weights'!K61*ave_inpatient_cost_2014*'2014 population'!K61</f>
        <v>39486720.700498596</v>
      </c>
      <c r="L61" s="11">
        <f>'2011 inpatient weights'!L61*ave_inpatient_cost_2014*'2014 population'!L61</f>
        <v>35608243.216477193</v>
      </c>
      <c r="M61" s="11">
        <f>'2011 inpatient weights'!M61*ave_inpatient_cost_2014*'2014 population'!M61</f>
        <v>32662074.972445685</v>
      </c>
      <c r="N61" s="11">
        <f>'2011 inpatient weights'!N61*ave_inpatient_cost_2014*'2014 population'!N61</f>
        <v>30302893.308399245</v>
      </c>
    </row>
    <row r="62" spans="2:14" x14ac:dyDescent="0.25">
      <c r="B62">
        <v>58</v>
      </c>
      <c r="D62" s="11">
        <f>'2011 inpatient weights'!D62*ave_inpatient_cost_2014*'2014 population'!D62</f>
        <v>41892058.09909825</v>
      </c>
      <c r="E62" s="11">
        <f>'2011 inpatient weights'!E62*ave_inpatient_cost_2014*'2014 population'!E62</f>
        <v>38717619.391959324</v>
      </c>
      <c r="F62" s="11">
        <f>'2011 inpatient weights'!F62*ave_inpatient_cost_2014*'2014 population'!F62</f>
        <v>35102197.641451865</v>
      </c>
      <c r="G62" s="11">
        <f>'2011 inpatient weights'!G62*ave_inpatient_cost_2014*'2014 population'!G62</f>
        <v>33568597.542364091</v>
      </c>
      <c r="H62" s="11">
        <f>'2011 inpatient weights'!H62*ave_inpatient_cost_2014*'2014 population'!H62</f>
        <v>29004517.365822617</v>
      </c>
      <c r="I62" s="11"/>
      <c r="J62" s="11">
        <f>'2011 inpatient weights'!J62*ave_inpatient_cost_2014*'2014 population'!J62</f>
        <v>48124513.301739797</v>
      </c>
      <c r="K62" s="11">
        <f>'2011 inpatient weights'!K62*ave_inpatient_cost_2014*'2014 population'!K62</f>
        <v>41179970.278662249</v>
      </c>
      <c r="L62" s="11">
        <f>'2011 inpatient weights'!L62*ave_inpatient_cost_2014*'2014 population'!L62</f>
        <v>38251382.35907872</v>
      </c>
      <c r="M62" s="11">
        <f>'2011 inpatient weights'!M62*ave_inpatient_cost_2014*'2014 population'!M62</f>
        <v>34952985.945369765</v>
      </c>
      <c r="N62" s="11">
        <f>'2011 inpatient weights'!N62*ave_inpatient_cost_2014*'2014 population'!N62</f>
        <v>31235361.428403609</v>
      </c>
    </row>
    <row r="63" spans="2:14" x14ac:dyDescent="0.25">
      <c r="B63">
        <v>59</v>
      </c>
      <c r="D63" s="11">
        <f>'2011 inpatient weights'!D63*ave_inpatient_cost_2014*'2014 population'!D63</f>
        <v>39985627.585941598</v>
      </c>
      <c r="E63" s="11">
        <f>'2011 inpatient weights'!E63*ave_inpatient_cost_2014*'2014 population'!E63</f>
        <v>37893371.752828464</v>
      </c>
      <c r="F63" s="11">
        <f>'2011 inpatient weights'!F63*ave_inpatient_cost_2014*'2014 population'!F63</f>
        <v>36543864.953308403</v>
      </c>
      <c r="G63" s="11">
        <f>'2011 inpatient weights'!G63*ave_inpatient_cost_2014*'2014 population'!G63</f>
        <v>33834270.663890295</v>
      </c>
      <c r="H63" s="11">
        <f>'2011 inpatient weights'!H63*ave_inpatient_cost_2014*'2014 population'!H63</f>
        <v>29794040.599372979</v>
      </c>
      <c r="I63" s="11"/>
      <c r="J63" s="11">
        <f>'2011 inpatient weights'!J63*ave_inpatient_cost_2014*'2014 population'!J63</f>
        <v>46136113.625629216</v>
      </c>
      <c r="K63" s="11">
        <f>'2011 inpatient weights'!K63*ave_inpatient_cost_2014*'2014 population'!K63</f>
        <v>42135942.319002301</v>
      </c>
      <c r="L63" s="11">
        <f>'2011 inpatient weights'!L63*ave_inpatient_cost_2014*'2014 population'!L63</f>
        <v>39100308.296980962</v>
      </c>
      <c r="M63" s="11">
        <f>'2011 inpatient weights'!M63*ave_inpatient_cost_2014*'2014 population'!M63</f>
        <v>37236222.89624583</v>
      </c>
      <c r="N63" s="11">
        <f>'2011 inpatient weights'!N63*ave_inpatient_cost_2014*'2014 population'!N63</f>
        <v>30746284.215161201</v>
      </c>
    </row>
    <row r="64" spans="2:14" x14ac:dyDescent="0.25">
      <c r="B64">
        <v>60</v>
      </c>
      <c r="D64" s="11">
        <f>'2011 inpatient weights'!D64*ave_inpatient_cost_2014*'2014 population'!D64</f>
        <v>40608177.279653735</v>
      </c>
      <c r="E64" s="11">
        <f>'2011 inpatient weights'!E64*ave_inpatient_cost_2014*'2014 population'!E64</f>
        <v>39020924.024136208</v>
      </c>
      <c r="F64" s="11">
        <f>'2011 inpatient weights'!F64*ave_inpatient_cost_2014*'2014 population'!F64</f>
        <v>37470908.687612288</v>
      </c>
      <c r="G64" s="11">
        <f>'2011 inpatient weights'!G64*ave_inpatient_cost_2014*'2014 population'!G64</f>
        <v>35332882.480255686</v>
      </c>
      <c r="H64" s="11">
        <f>'2011 inpatient weights'!H64*ave_inpatient_cost_2014*'2014 population'!H64</f>
        <v>32505284.6080992</v>
      </c>
      <c r="I64" s="11"/>
      <c r="J64" s="11">
        <f>'2011 inpatient weights'!J64*ave_inpatient_cost_2014*'2014 population'!J64</f>
        <v>48634080.934141025</v>
      </c>
      <c r="K64" s="11">
        <f>'2011 inpatient weights'!K64*ave_inpatient_cost_2014*'2014 population'!K64</f>
        <v>43966450.269962311</v>
      </c>
      <c r="L64" s="11">
        <f>'2011 inpatient weights'!L64*ave_inpatient_cost_2014*'2014 population'!L64</f>
        <v>40221880.965533108</v>
      </c>
      <c r="M64" s="11">
        <f>'2011 inpatient weights'!M64*ave_inpatient_cost_2014*'2014 population'!M64</f>
        <v>37464500.0441655</v>
      </c>
      <c r="N64" s="11">
        <f>'2011 inpatient weights'!N64*ave_inpatient_cost_2014*'2014 population'!N64</f>
        <v>34206680.162564836</v>
      </c>
    </row>
    <row r="65" spans="2:14" x14ac:dyDescent="0.25">
      <c r="B65">
        <v>61</v>
      </c>
      <c r="D65" s="11">
        <f>'2011 inpatient weights'!D65*ave_inpatient_cost_2014*'2014 population'!D65</f>
        <v>41164385.562472694</v>
      </c>
      <c r="E65" s="11">
        <f>'2011 inpatient weights'!E65*ave_inpatient_cost_2014*'2014 population'!E65</f>
        <v>37959688.099604927</v>
      </c>
      <c r="F65" s="11">
        <f>'2011 inpatient weights'!F65*ave_inpatient_cost_2014*'2014 population'!F65</f>
        <v>38226565.47530096</v>
      </c>
      <c r="G65" s="11">
        <f>'2011 inpatient weights'!G65*ave_inpatient_cost_2014*'2014 population'!G65</f>
        <v>34214947.619066849</v>
      </c>
      <c r="H65" s="11">
        <f>'2011 inpatient weights'!H65*ave_inpatient_cost_2014*'2014 population'!H65</f>
        <v>31471570.357547317</v>
      </c>
      <c r="I65" s="11"/>
      <c r="J65" s="11">
        <f>'2011 inpatient weights'!J65*ave_inpatient_cost_2014*'2014 population'!J65</f>
        <v>48246319.335452653</v>
      </c>
      <c r="K65" s="11">
        <f>'2011 inpatient weights'!K65*ave_inpatient_cost_2014*'2014 population'!K65</f>
        <v>44671829.64900218</v>
      </c>
      <c r="L65" s="11">
        <f>'2011 inpatient weights'!L65*ave_inpatient_cost_2014*'2014 population'!L65</f>
        <v>42696803.840997986</v>
      </c>
      <c r="M65" s="11">
        <f>'2011 inpatient weights'!M65*ave_inpatient_cost_2014*'2014 population'!M65</f>
        <v>37723548.09866301</v>
      </c>
      <c r="N65" s="11">
        <f>'2011 inpatient weights'!N65*ave_inpatient_cost_2014*'2014 population'!N65</f>
        <v>34647686.510333851</v>
      </c>
    </row>
    <row r="66" spans="2:14" x14ac:dyDescent="0.25">
      <c r="B66">
        <v>62</v>
      </c>
      <c r="D66" s="11">
        <f>'2011 inpatient weights'!D66*ave_inpatient_cost_2014*'2014 population'!D66</f>
        <v>40644336.460541524</v>
      </c>
      <c r="E66" s="11">
        <f>'2011 inpatient weights'!E66*ave_inpatient_cost_2014*'2014 population'!E66</f>
        <v>38646947.643342234</v>
      </c>
      <c r="F66" s="11">
        <f>'2011 inpatient weights'!F66*ave_inpatient_cost_2014*'2014 population'!F66</f>
        <v>38282425.277208947</v>
      </c>
      <c r="G66" s="11">
        <f>'2011 inpatient weights'!G66*ave_inpatient_cost_2014*'2014 population'!G66</f>
        <v>36315016.608616784</v>
      </c>
      <c r="H66" s="11">
        <f>'2011 inpatient weights'!H66*ave_inpatient_cost_2014*'2014 population'!H66</f>
        <v>34158259.755925499</v>
      </c>
      <c r="I66" s="11"/>
      <c r="J66" s="11">
        <f>'2011 inpatient weights'!J66*ave_inpatient_cost_2014*'2014 population'!J66</f>
        <v>48514056.556051269</v>
      </c>
      <c r="K66" s="11">
        <f>'2011 inpatient weights'!K66*ave_inpatient_cost_2014*'2014 population'!K66</f>
        <v>44896006.661245912</v>
      </c>
      <c r="L66" s="11">
        <f>'2011 inpatient weights'!L66*ave_inpatient_cost_2014*'2014 population'!L66</f>
        <v>41974705.652153157</v>
      </c>
      <c r="M66" s="11">
        <f>'2011 inpatient weights'!M66*ave_inpatient_cost_2014*'2014 population'!M66</f>
        <v>38697439.801296487</v>
      </c>
      <c r="N66" s="11">
        <f>'2011 inpatient weights'!N66*ave_inpatient_cost_2014*'2014 population'!N66</f>
        <v>35592700.137282506</v>
      </c>
    </row>
    <row r="67" spans="2:14" x14ac:dyDescent="0.25">
      <c r="B67">
        <v>63</v>
      </c>
      <c r="D67" s="11">
        <f>'2011 inpatient weights'!D67*ave_inpatient_cost_2014*'2014 population'!D67</f>
        <v>40835533.346265659</v>
      </c>
      <c r="E67" s="11">
        <f>'2011 inpatient weights'!E67*ave_inpatient_cost_2014*'2014 population'!E67</f>
        <v>37877680.365629114</v>
      </c>
      <c r="F67" s="11">
        <f>'2011 inpatient weights'!F67*ave_inpatient_cost_2014*'2014 population'!F67</f>
        <v>37494937.304388829</v>
      </c>
      <c r="G67" s="11">
        <f>'2011 inpatient weights'!G67*ave_inpatient_cost_2014*'2014 population'!G67</f>
        <v>36665002.898535438</v>
      </c>
      <c r="H67" s="11">
        <f>'2011 inpatient weights'!H67*ave_inpatient_cost_2014*'2014 population'!H67</f>
        <v>33962587.188474238</v>
      </c>
      <c r="I67" s="11"/>
      <c r="J67" s="11">
        <f>'2011 inpatient weights'!J67*ave_inpatient_cost_2014*'2014 population'!J67</f>
        <v>47843311.925446235</v>
      </c>
      <c r="K67" s="11">
        <f>'2011 inpatient weights'!K67*ave_inpatient_cost_2014*'2014 population'!K67</f>
        <v>44546930.971709594</v>
      </c>
      <c r="L67" s="11">
        <f>'2011 inpatient weights'!L67*ave_inpatient_cost_2014*'2014 population'!L67</f>
        <v>44513454.413923368</v>
      </c>
      <c r="M67" s="11">
        <f>'2011 inpatient weights'!M67*ave_inpatient_cost_2014*'2014 population'!M67</f>
        <v>41442701.435221426</v>
      </c>
      <c r="N67" s="11">
        <f>'2011 inpatient weights'!N67*ave_inpatient_cost_2014*'2014 population'!N67</f>
        <v>37021351.728171274</v>
      </c>
    </row>
    <row r="68" spans="2:14" x14ac:dyDescent="0.25">
      <c r="B68">
        <v>64</v>
      </c>
      <c r="D68" s="11">
        <f>'2011 inpatient weights'!D68*ave_inpatient_cost_2014*'2014 population'!D68</f>
        <v>42744692.680651203</v>
      </c>
      <c r="E68" s="11">
        <f>'2011 inpatient weights'!E68*ave_inpatient_cost_2014*'2014 population'!E68</f>
        <v>43068010.184195131</v>
      </c>
      <c r="F68" s="11">
        <f>'2011 inpatient weights'!F68*ave_inpatient_cost_2014*'2014 population'!F68</f>
        <v>41501311.49955105</v>
      </c>
      <c r="G68" s="11">
        <f>'2011 inpatient weights'!G68*ave_inpatient_cost_2014*'2014 population'!G68</f>
        <v>42082918.879006922</v>
      </c>
      <c r="H68" s="11">
        <f>'2011 inpatient weights'!H68*ave_inpatient_cost_2014*'2014 population'!H68</f>
        <v>38907753.293329008</v>
      </c>
      <c r="I68" s="11"/>
      <c r="J68" s="11">
        <f>'2011 inpatient weights'!J68*ave_inpatient_cost_2014*'2014 population'!J68</f>
        <v>52388668.721461512</v>
      </c>
      <c r="K68" s="11">
        <f>'2011 inpatient weights'!K68*ave_inpatient_cost_2014*'2014 population'!K68</f>
        <v>48547438.726993106</v>
      </c>
      <c r="L68" s="11">
        <f>'2011 inpatient weights'!L68*ave_inpatient_cost_2014*'2014 population'!L68</f>
        <v>48530511.845683932</v>
      </c>
      <c r="M68" s="11">
        <f>'2011 inpatient weights'!M68*ave_inpatient_cost_2014*'2014 population'!M68</f>
        <v>45820212.152856506</v>
      </c>
      <c r="N68" s="11">
        <f>'2011 inpatient weights'!N68*ave_inpatient_cost_2014*'2014 population'!N68</f>
        <v>41446522.330762558</v>
      </c>
    </row>
    <row r="69" spans="2:14" x14ac:dyDescent="0.25">
      <c r="B69">
        <v>65</v>
      </c>
      <c r="D69" s="11">
        <f>'2011 inpatient weights'!D69*ave_inpatient_cost_2014*'2014 population'!D69</f>
        <v>55180289.716300055</v>
      </c>
      <c r="E69" s="11">
        <f>'2011 inpatient weights'!E69*ave_inpatient_cost_2014*'2014 population'!E69</f>
        <v>53044191.476117514</v>
      </c>
      <c r="F69" s="11">
        <f>'2011 inpatient weights'!F69*ave_inpatient_cost_2014*'2014 population'!F69</f>
        <v>57791693.069785357</v>
      </c>
      <c r="G69" s="11">
        <f>'2011 inpatient weights'!G69*ave_inpatient_cost_2014*'2014 population'!G69</f>
        <v>56938428.152839027</v>
      </c>
      <c r="H69" s="11">
        <f>'2011 inpatient weights'!H69*ave_inpatient_cost_2014*'2014 population'!H69</f>
        <v>52837451.631457597</v>
      </c>
      <c r="I69" s="11"/>
      <c r="J69" s="11">
        <f>'2011 inpatient weights'!J69*ave_inpatient_cost_2014*'2014 population'!J69</f>
        <v>65093700.845652536</v>
      </c>
      <c r="K69" s="11">
        <f>'2011 inpatient weights'!K69*ave_inpatient_cost_2014*'2014 population'!K69</f>
        <v>64979250.247898988</v>
      </c>
      <c r="L69" s="11">
        <f>'2011 inpatient weights'!L69*ave_inpatient_cost_2014*'2014 population'!L69</f>
        <v>69601507.563416749</v>
      </c>
      <c r="M69" s="11">
        <f>'2011 inpatient weights'!M69*ave_inpatient_cost_2014*'2014 population'!M69</f>
        <v>65927106.692728311</v>
      </c>
      <c r="N69" s="11">
        <f>'2011 inpatient weights'!N69*ave_inpatient_cost_2014*'2014 population'!N69</f>
        <v>59124925.816110484</v>
      </c>
    </row>
    <row r="70" spans="2:14" x14ac:dyDescent="0.25">
      <c r="B70">
        <v>66</v>
      </c>
      <c r="D70" s="11">
        <f>'2011 inpatient weights'!D70*ave_inpatient_cost_2014*'2014 population'!D70</f>
        <v>51344878.203531764</v>
      </c>
      <c r="E70" s="11">
        <f>'2011 inpatient weights'!E70*ave_inpatient_cost_2014*'2014 population'!E70</f>
        <v>50185578.333511218</v>
      </c>
      <c r="F70" s="11">
        <f>'2011 inpatient weights'!F70*ave_inpatient_cost_2014*'2014 population'!F70</f>
        <v>55828323.471916258</v>
      </c>
      <c r="G70" s="11">
        <f>'2011 inpatient weights'!G70*ave_inpatient_cost_2014*'2014 population'!G70</f>
        <v>53777328.021389231</v>
      </c>
      <c r="H70" s="11">
        <f>'2011 inpatient weights'!H70*ave_inpatient_cost_2014*'2014 population'!H70</f>
        <v>49129319.992667474</v>
      </c>
      <c r="I70" s="11"/>
      <c r="J70" s="11">
        <f>'2011 inpatient weights'!J70*ave_inpatient_cost_2014*'2014 population'!J70</f>
        <v>61285974.308815464</v>
      </c>
      <c r="K70" s="11">
        <f>'2011 inpatient weights'!K70*ave_inpatient_cost_2014*'2014 population'!K70</f>
        <v>59722830.143116079</v>
      </c>
      <c r="L70" s="11">
        <f>'2011 inpatient weights'!L70*ave_inpatient_cost_2014*'2014 population'!L70</f>
        <v>64452839.829168811</v>
      </c>
      <c r="M70" s="11">
        <f>'2011 inpatient weights'!M70*ave_inpatient_cost_2014*'2014 population'!M70</f>
        <v>58948933.665921792</v>
      </c>
      <c r="N70" s="11">
        <f>'2011 inpatient weights'!N70*ave_inpatient_cost_2014*'2014 population'!N70</f>
        <v>57387467.787986413</v>
      </c>
    </row>
    <row r="71" spans="2:14" x14ac:dyDescent="0.25">
      <c r="B71">
        <v>67</v>
      </c>
      <c r="D71" s="11">
        <f>'2011 inpatient weights'!D71*ave_inpatient_cost_2014*'2014 population'!D71</f>
        <v>57466819.160455666</v>
      </c>
      <c r="E71" s="11">
        <f>'2011 inpatient weights'!E71*ave_inpatient_cost_2014*'2014 population'!E71</f>
        <v>59010931.898782983</v>
      </c>
      <c r="F71" s="11">
        <f>'2011 inpatient weights'!F71*ave_inpatient_cost_2014*'2014 population'!F71</f>
        <v>64100091.172891751</v>
      </c>
      <c r="G71" s="11">
        <f>'2011 inpatient weights'!G71*ave_inpatient_cost_2014*'2014 population'!G71</f>
        <v>66055872.591283649</v>
      </c>
      <c r="H71" s="11">
        <f>'2011 inpatient weights'!H71*ave_inpatient_cost_2014*'2014 population'!H71</f>
        <v>61742542.653722964</v>
      </c>
      <c r="I71" s="11"/>
      <c r="J71" s="11">
        <f>'2011 inpatient weights'!J71*ave_inpatient_cost_2014*'2014 population'!J71</f>
        <v>68142908.853581503</v>
      </c>
      <c r="K71" s="11">
        <f>'2011 inpatient weights'!K71*ave_inpatient_cost_2014*'2014 population'!K71</f>
        <v>71022847.035301715</v>
      </c>
      <c r="L71" s="11">
        <f>'2011 inpatient weights'!L71*ave_inpatient_cost_2014*'2014 population'!L71</f>
        <v>75588683.979361832</v>
      </c>
      <c r="M71" s="11">
        <f>'2011 inpatient weights'!M71*ave_inpatient_cost_2014*'2014 population'!M71</f>
        <v>76074248.431446984</v>
      </c>
      <c r="N71" s="11">
        <f>'2011 inpatient weights'!N71*ave_inpatient_cost_2014*'2014 population'!N71</f>
        <v>69960476.747492343</v>
      </c>
    </row>
    <row r="72" spans="2:14" x14ac:dyDescent="0.25">
      <c r="B72">
        <v>68</v>
      </c>
      <c r="D72" s="11">
        <f>'2011 inpatient weights'!D72*ave_inpatient_cost_2014*'2014 population'!D72</f>
        <v>45540740.137617618</v>
      </c>
      <c r="E72" s="11">
        <f>'2011 inpatient weights'!E72*ave_inpatient_cost_2014*'2014 population'!E72</f>
        <v>48578007.102055103</v>
      </c>
      <c r="F72" s="11">
        <f>'2011 inpatient weights'!F72*ave_inpatient_cost_2014*'2014 population'!F72</f>
        <v>53697457.202252604</v>
      </c>
      <c r="G72" s="11">
        <f>'2011 inpatient weights'!G72*ave_inpatient_cost_2014*'2014 population'!G72</f>
        <v>55047891.081407823</v>
      </c>
      <c r="H72" s="11">
        <f>'2011 inpatient weights'!H72*ave_inpatient_cost_2014*'2014 population'!H72</f>
        <v>51493460.56689889</v>
      </c>
      <c r="I72" s="11"/>
      <c r="J72" s="11">
        <f>'2011 inpatient weights'!J72*ave_inpatient_cost_2014*'2014 population'!J72</f>
        <v>55668269.270509839</v>
      </c>
      <c r="K72" s="11">
        <f>'2011 inpatient weights'!K72*ave_inpatient_cost_2014*'2014 population'!K72</f>
        <v>56932301.755153693</v>
      </c>
      <c r="L72" s="11">
        <f>'2011 inpatient weights'!L72*ave_inpatient_cost_2014*'2014 population'!L72</f>
        <v>60165122.902612999</v>
      </c>
      <c r="M72" s="11">
        <f>'2011 inpatient weights'!M72*ave_inpatient_cost_2014*'2014 population'!M72</f>
        <v>64747203.55222813</v>
      </c>
      <c r="N72" s="11">
        <f>'2011 inpatient weights'!N72*ave_inpatient_cost_2014*'2014 population'!N72</f>
        <v>59025134.279305607</v>
      </c>
    </row>
    <row r="73" spans="2:14" x14ac:dyDescent="0.25">
      <c r="B73">
        <v>69</v>
      </c>
      <c r="D73" s="11">
        <f>'2011 inpatient weights'!D73*ave_inpatient_cost_2014*'2014 population'!D73</f>
        <v>46777043.475945383</v>
      </c>
      <c r="E73" s="11">
        <f>'2011 inpatient weights'!E73*ave_inpatient_cost_2014*'2014 population'!E73</f>
        <v>51975822.741383053</v>
      </c>
      <c r="F73" s="11">
        <f>'2011 inpatient weights'!F73*ave_inpatient_cost_2014*'2014 population'!F73</f>
        <v>57436834.787323512</v>
      </c>
      <c r="G73" s="11">
        <f>'2011 inpatient weights'!G73*ave_inpatient_cost_2014*'2014 population'!G73</f>
        <v>56851155.332991019</v>
      </c>
      <c r="H73" s="11">
        <f>'2011 inpatient weights'!H73*ave_inpatient_cost_2014*'2014 population'!H73</f>
        <v>57829911.150179155</v>
      </c>
      <c r="I73" s="11"/>
      <c r="J73" s="11">
        <f>'2011 inpatient weights'!J73*ave_inpatient_cost_2014*'2014 population'!J73</f>
        <v>56349100.585808441</v>
      </c>
      <c r="K73" s="11">
        <f>'2011 inpatient weights'!K73*ave_inpatient_cost_2014*'2014 population'!K73</f>
        <v>62460103.83705809</v>
      </c>
      <c r="L73" s="11">
        <f>'2011 inpatient weights'!L73*ave_inpatient_cost_2014*'2014 population'!L73</f>
        <v>67459875.355856493</v>
      </c>
      <c r="M73" s="11">
        <f>'2011 inpatient weights'!M73*ave_inpatient_cost_2014*'2014 population'!M73</f>
        <v>67925905.146803841</v>
      </c>
      <c r="N73" s="11">
        <f>'2011 inpatient weights'!N73*ave_inpatient_cost_2014*'2014 population'!N73</f>
        <v>65771216.159603328</v>
      </c>
    </row>
    <row r="74" spans="2:14" x14ac:dyDescent="0.25">
      <c r="B74">
        <v>70</v>
      </c>
      <c r="D74" s="11">
        <f>'2011 inpatient weights'!D74*ave_inpatient_cost_2014*'2014 population'!D74</f>
        <v>46338804.705044493</v>
      </c>
      <c r="E74" s="11">
        <f>'2011 inpatient weights'!E74*ave_inpatient_cost_2014*'2014 population'!E74</f>
        <v>53244020.482826017</v>
      </c>
      <c r="F74" s="11">
        <f>'2011 inpatient weights'!F74*ave_inpatient_cost_2014*'2014 population'!F74</f>
        <v>58975269.834299468</v>
      </c>
      <c r="G74" s="11">
        <f>'2011 inpatient weights'!G74*ave_inpatient_cost_2014*'2014 population'!G74</f>
        <v>60061260.439689696</v>
      </c>
      <c r="H74" s="11">
        <f>'2011 inpatient weights'!H74*ave_inpatient_cost_2014*'2014 population'!H74</f>
        <v>56125909.633204415</v>
      </c>
      <c r="I74" s="11"/>
      <c r="J74" s="11">
        <f>'2011 inpatient weights'!J74*ave_inpatient_cost_2014*'2014 population'!J74</f>
        <v>55964967.885689855</v>
      </c>
      <c r="K74" s="11">
        <f>'2011 inpatient weights'!K74*ave_inpatient_cost_2014*'2014 population'!K74</f>
        <v>60388194.834149137</v>
      </c>
      <c r="L74" s="11">
        <f>'2011 inpatient weights'!L74*ave_inpatient_cost_2014*'2014 population'!L74</f>
        <v>67026550.389845699</v>
      </c>
      <c r="M74" s="11">
        <f>'2011 inpatient weights'!M74*ave_inpatient_cost_2014*'2014 population'!M74</f>
        <v>69202884.909153551</v>
      </c>
      <c r="N74" s="11">
        <f>'2011 inpatient weights'!N74*ave_inpatient_cost_2014*'2014 population'!N74</f>
        <v>65167444.99203226</v>
      </c>
    </row>
    <row r="75" spans="2:14" x14ac:dyDescent="0.25">
      <c r="B75">
        <v>71</v>
      </c>
      <c r="D75" s="11">
        <f>'2011 inpatient weights'!D75*ave_inpatient_cost_2014*'2014 population'!D75</f>
        <v>47068098.086501569</v>
      </c>
      <c r="E75" s="11">
        <f>'2011 inpatient weights'!E75*ave_inpatient_cost_2014*'2014 population'!E75</f>
        <v>49411395.008715518</v>
      </c>
      <c r="F75" s="11">
        <f>'2011 inpatient weights'!F75*ave_inpatient_cost_2014*'2014 population'!F75</f>
        <v>53064411.771119319</v>
      </c>
      <c r="G75" s="11">
        <f>'2011 inpatient weights'!G75*ave_inpatient_cost_2014*'2014 population'!G75</f>
        <v>51680448.637793586</v>
      </c>
      <c r="H75" s="11">
        <f>'2011 inpatient weights'!H75*ave_inpatient_cost_2014*'2014 population'!H75</f>
        <v>48846338.799711399</v>
      </c>
      <c r="I75" s="11"/>
      <c r="J75" s="11">
        <f>'2011 inpatient weights'!J75*ave_inpatient_cost_2014*'2014 population'!J75</f>
        <v>52645538.846497506</v>
      </c>
      <c r="K75" s="11">
        <f>'2011 inpatient weights'!K75*ave_inpatient_cost_2014*'2014 population'!K75</f>
        <v>55905407.334405407</v>
      </c>
      <c r="L75" s="11">
        <f>'2011 inpatient weights'!L75*ave_inpatient_cost_2014*'2014 population'!L75</f>
        <v>61450874.584457643</v>
      </c>
      <c r="M75" s="11">
        <f>'2011 inpatient weights'!M75*ave_inpatient_cost_2014*'2014 population'!M75</f>
        <v>60630609.658926025</v>
      </c>
      <c r="N75" s="11">
        <f>'2011 inpatient weights'!N75*ave_inpatient_cost_2014*'2014 population'!N75</f>
        <v>56468507.223681644</v>
      </c>
    </row>
    <row r="76" spans="2:14" x14ac:dyDescent="0.25">
      <c r="B76">
        <v>72</v>
      </c>
      <c r="D76" s="11">
        <f>'2011 inpatient weights'!D76*ave_inpatient_cost_2014*'2014 population'!D76</f>
        <v>47334452.402628876</v>
      </c>
      <c r="E76" s="11">
        <f>'2011 inpatient weights'!E76*ave_inpatient_cost_2014*'2014 population'!E76</f>
        <v>48774046.608127326</v>
      </c>
      <c r="F76" s="11">
        <f>'2011 inpatient weights'!F76*ave_inpatient_cost_2014*'2014 population'!F76</f>
        <v>54683483.721550882</v>
      </c>
      <c r="G76" s="11">
        <f>'2011 inpatient weights'!G76*ave_inpatient_cost_2014*'2014 population'!G76</f>
        <v>51532805.470292836</v>
      </c>
      <c r="H76" s="11">
        <f>'2011 inpatient weights'!H76*ave_inpatient_cost_2014*'2014 population'!H76</f>
        <v>46951694.508265078</v>
      </c>
      <c r="I76" s="11"/>
      <c r="J76" s="11">
        <f>'2011 inpatient weights'!J76*ave_inpatient_cost_2014*'2014 population'!J76</f>
        <v>53085098.291721985</v>
      </c>
      <c r="K76" s="11">
        <f>'2011 inpatient weights'!K76*ave_inpatient_cost_2014*'2014 population'!K76</f>
        <v>55205650.456594877</v>
      </c>
      <c r="L76" s="11">
        <f>'2011 inpatient weights'!L76*ave_inpatient_cost_2014*'2014 population'!L76</f>
        <v>59772894.731542595</v>
      </c>
      <c r="M76" s="11">
        <f>'2011 inpatient weights'!M76*ave_inpatient_cost_2014*'2014 population'!M76</f>
        <v>58262763.681385435</v>
      </c>
      <c r="N76" s="11">
        <f>'2011 inpatient weights'!N76*ave_inpatient_cost_2014*'2014 population'!N76</f>
        <v>53116796.977087937</v>
      </c>
    </row>
    <row r="77" spans="2:14" x14ac:dyDescent="0.25">
      <c r="B77">
        <v>73</v>
      </c>
      <c r="D77" s="11">
        <f>'2011 inpatient weights'!D77*ave_inpatient_cost_2014*'2014 population'!D77</f>
        <v>45455153.142682172</v>
      </c>
      <c r="E77" s="11">
        <f>'2011 inpatient weights'!E77*ave_inpatient_cost_2014*'2014 population'!E77</f>
        <v>47082338.606073007</v>
      </c>
      <c r="F77" s="11">
        <f>'2011 inpatient weights'!F77*ave_inpatient_cost_2014*'2014 population'!F77</f>
        <v>48751636.85801845</v>
      </c>
      <c r="G77" s="11">
        <f>'2011 inpatient weights'!G77*ave_inpatient_cost_2014*'2014 population'!G77</f>
        <v>49419819.090967923</v>
      </c>
      <c r="H77" s="11">
        <f>'2011 inpatient weights'!H77*ave_inpatient_cost_2014*'2014 population'!H77</f>
        <v>46933636.698412344</v>
      </c>
      <c r="I77" s="11"/>
      <c r="J77" s="11">
        <f>'2011 inpatient weights'!J77*ave_inpatient_cost_2014*'2014 population'!J77</f>
        <v>50962320.842024915</v>
      </c>
      <c r="K77" s="11">
        <f>'2011 inpatient weights'!K77*ave_inpatient_cost_2014*'2014 population'!K77</f>
        <v>51682514.461967185</v>
      </c>
      <c r="L77" s="11">
        <f>'2011 inpatient weights'!L77*ave_inpatient_cost_2014*'2014 population'!L77</f>
        <v>57082109.888345867</v>
      </c>
      <c r="M77" s="11">
        <f>'2011 inpatient weights'!M77*ave_inpatient_cost_2014*'2014 population'!M77</f>
        <v>57585636.161669381</v>
      </c>
      <c r="N77" s="11">
        <f>'2011 inpatient weights'!N77*ave_inpatient_cost_2014*'2014 population'!N77</f>
        <v>52302864.768493474</v>
      </c>
    </row>
    <row r="78" spans="2:14" x14ac:dyDescent="0.25">
      <c r="B78">
        <v>74</v>
      </c>
      <c r="D78" s="11">
        <f>'2011 inpatient weights'!D78*ave_inpatient_cost_2014*'2014 population'!D78</f>
        <v>52280519.155816592</v>
      </c>
      <c r="E78" s="11">
        <f>'2011 inpatient weights'!E78*ave_inpatient_cost_2014*'2014 population'!E78</f>
        <v>51391184.555383667</v>
      </c>
      <c r="F78" s="11">
        <f>'2011 inpatient weights'!F78*ave_inpatient_cost_2014*'2014 population'!F78</f>
        <v>54600502.960342906</v>
      </c>
      <c r="G78" s="11">
        <f>'2011 inpatient weights'!G78*ave_inpatient_cost_2014*'2014 population'!G78</f>
        <v>54264674.535071656</v>
      </c>
      <c r="H78" s="11">
        <f>'2011 inpatient weights'!H78*ave_inpatient_cost_2014*'2014 population'!H78</f>
        <v>50927963.221494615</v>
      </c>
      <c r="I78" s="11"/>
      <c r="J78" s="11">
        <f>'2011 inpatient weights'!J78*ave_inpatient_cost_2014*'2014 population'!J78</f>
        <v>55674055.942627132</v>
      </c>
      <c r="K78" s="11">
        <f>'2011 inpatient weights'!K78*ave_inpatient_cost_2014*'2014 population'!K78</f>
        <v>57086811.595474333</v>
      </c>
      <c r="L78" s="11">
        <f>'2011 inpatient weights'!L78*ave_inpatient_cost_2014*'2014 population'!L78</f>
        <v>61574593.508329712</v>
      </c>
      <c r="M78" s="11">
        <f>'2011 inpatient weights'!M78*ave_inpatient_cost_2014*'2014 population'!M78</f>
        <v>63518466.441859245</v>
      </c>
      <c r="N78" s="11">
        <f>'2011 inpatient weights'!N78*ave_inpatient_cost_2014*'2014 population'!N78</f>
        <v>59134775.94309403</v>
      </c>
    </row>
    <row r="79" spans="2:14" x14ac:dyDescent="0.25">
      <c r="B79">
        <v>75</v>
      </c>
      <c r="D79" s="11">
        <f>'2011 inpatient weights'!D79*ave_inpatient_cost_2014*'2014 population'!D79</f>
        <v>53798938.065733142</v>
      </c>
      <c r="E79" s="11">
        <f>'2011 inpatient weights'!E79*ave_inpatient_cost_2014*'2014 population'!E79</f>
        <v>53271286.534351468</v>
      </c>
      <c r="F79" s="11">
        <f>'2011 inpatient weights'!F79*ave_inpatient_cost_2014*'2014 population'!F79</f>
        <v>57143959.649489999</v>
      </c>
      <c r="G79" s="11">
        <f>'2011 inpatient weights'!G79*ave_inpatient_cost_2014*'2014 population'!G79</f>
        <v>56506862.892117739</v>
      </c>
      <c r="H79" s="11">
        <f>'2011 inpatient weights'!H79*ave_inpatient_cost_2014*'2014 population'!H79</f>
        <v>54585702.987227373</v>
      </c>
      <c r="I79" s="11"/>
      <c r="J79" s="11">
        <f>'2011 inpatient weights'!J79*ave_inpatient_cost_2014*'2014 population'!J79</f>
        <v>57620671.194939509</v>
      </c>
      <c r="K79" s="11">
        <f>'2011 inpatient weights'!K79*ave_inpatient_cost_2014*'2014 population'!K79</f>
        <v>60345747.71135322</v>
      </c>
      <c r="L79" s="11">
        <f>'2011 inpatient weights'!L79*ave_inpatient_cost_2014*'2014 population'!L79</f>
        <v>63907587.984164335</v>
      </c>
      <c r="M79" s="11">
        <f>'2011 inpatient weights'!M79*ave_inpatient_cost_2014*'2014 population'!M79</f>
        <v>64820527.627447866</v>
      </c>
      <c r="N79" s="11">
        <f>'2011 inpatient weights'!N79*ave_inpatient_cost_2014*'2014 population'!N79</f>
        <v>61393500.292664208</v>
      </c>
    </row>
    <row r="80" spans="2:14" x14ac:dyDescent="0.25">
      <c r="B80">
        <v>76</v>
      </c>
      <c r="D80" s="11">
        <f>'2011 inpatient weights'!D80*ave_inpatient_cost_2014*'2014 population'!D80</f>
        <v>53412969.280808225</v>
      </c>
      <c r="E80" s="11">
        <f>'2011 inpatient weights'!E80*ave_inpatient_cost_2014*'2014 population'!E80</f>
        <v>56124968.855067872</v>
      </c>
      <c r="F80" s="11">
        <f>'2011 inpatient weights'!F80*ave_inpatient_cost_2014*'2014 population'!F80</f>
        <v>60363644.578879617</v>
      </c>
      <c r="G80" s="11">
        <f>'2011 inpatient weights'!G80*ave_inpatient_cost_2014*'2014 population'!G80</f>
        <v>58706776.940947689</v>
      </c>
      <c r="H80" s="11">
        <f>'2011 inpatient weights'!H80*ave_inpatient_cost_2014*'2014 population'!H80</f>
        <v>55467049.154857859</v>
      </c>
      <c r="I80" s="11"/>
      <c r="J80" s="11">
        <f>'2011 inpatient weights'!J80*ave_inpatient_cost_2014*'2014 population'!J80</f>
        <v>58715649.908964515</v>
      </c>
      <c r="K80" s="11">
        <f>'2011 inpatient weights'!K80*ave_inpatient_cost_2014*'2014 population'!K80</f>
        <v>60795426.427584395</v>
      </c>
      <c r="L80" s="11">
        <f>'2011 inpatient weights'!L80*ave_inpatient_cost_2014*'2014 population'!L80</f>
        <v>65136189.979596622</v>
      </c>
      <c r="M80" s="11">
        <f>'2011 inpatient weights'!M80*ave_inpatient_cost_2014*'2014 population'!M80</f>
        <v>65156275.39377182</v>
      </c>
      <c r="N80" s="11">
        <f>'2011 inpatient weights'!N80*ave_inpatient_cost_2014*'2014 population'!N80</f>
        <v>61983445.070410669</v>
      </c>
    </row>
    <row r="81" spans="2:14" x14ac:dyDescent="0.25">
      <c r="B81">
        <v>77</v>
      </c>
      <c r="D81" s="11">
        <f>'2011 inpatient weights'!D81*ave_inpatient_cost_2014*'2014 population'!D81</f>
        <v>56374445.903133132</v>
      </c>
      <c r="E81" s="11">
        <f>'2011 inpatient weights'!E81*ave_inpatient_cost_2014*'2014 population'!E81</f>
        <v>55796466.956001624</v>
      </c>
      <c r="F81" s="11">
        <f>'2011 inpatient weights'!F81*ave_inpatient_cost_2014*'2014 population'!F81</f>
        <v>61933420.725698195</v>
      </c>
      <c r="G81" s="11">
        <f>'2011 inpatient weights'!G81*ave_inpatient_cost_2014*'2014 population'!G81</f>
        <v>59926840.27934017</v>
      </c>
      <c r="H81" s="11">
        <f>'2011 inpatient weights'!H81*ave_inpatient_cost_2014*'2014 population'!H81</f>
        <v>55632195.95056846</v>
      </c>
      <c r="I81" s="11"/>
      <c r="J81" s="11">
        <f>'2011 inpatient weights'!J81*ave_inpatient_cost_2014*'2014 population'!J81</f>
        <v>57202768.810910471</v>
      </c>
      <c r="K81" s="11">
        <f>'2011 inpatient weights'!K81*ave_inpatient_cost_2014*'2014 population'!K81</f>
        <v>62300101.735212207</v>
      </c>
      <c r="L81" s="11">
        <f>'2011 inpatient weights'!L81*ave_inpatient_cost_2014*'2014 population'!L81</f>
        <v>67698513.617174745</v>
      </c>
      <c r="M81" s="11">
        <f>'2011 inpatient weights'!M81*ave_inpatient_cost_2014*'2014 population'!M81</f>
        <v>67611215.840618715</v>
      </c>
      <c r="N81" s="11">
        <f>'2011 inpatient weights'!N81*ave_inpatient_cost_2014*'2014 population'!N81</f>
        <v>66252984.022997588</v>
      </c>
    </row>
    <row r="82" spans="2:14" x14ac:dyDescent="0.25">
      <c r="B82">
        <v>78</v>
      </c>
      <c r="D82" s="11">
        <f>'2011 inpatient weights'!D82*ave_inpatient_cost_2014*'2014 population'!D82</f>
        <v>52123817.049737759</v>
      </c>
      <c r="E82" s="11">
        <f>'2011 inpatient weights'!E82*ave_inpatient_cost_2014*'2014 population'!E82</f>
        <v>55374709.626375817</v>
      </c>
      <c r="F82" s="11">
        <f>'2011 inpatient weights'!F82*ave_inpatient_cost_2014*'2014 population'!F82</f>
        <v>59441188.598040797</v>
      </c>
      <c r="G82" s="11">
        <f>'2011 inpatient weights'!G82*ave_inpatient_cost_2014*'2014 population'!G82</f>
        <v>58784331.701480582</v>
      </c>
      <c r="H82" s="11">
        <f>'2011 inpatient weights'!H82*ave_inpatient_cost_2014*'2014 population'!H82</f>
        <v>55974797.059646204</v>
      </c>
      <c r="I82" s="11"/>
      <c r="J82" s="11">
        <f>'2011 inpatient weights'!J82*ave_inpatient_cost_2014*'2014 population'!J82</f>
        <v>54278270.120446511</v>
      </c>
      <c r="K82" s="11">
        <f>'2011 inpatient weights'!K82*ave_inpatient_cost_2014*'2014 population'!K82</f>
        <v>57990905.72689154</v>
      </c>
      <c r="L82" s="11">
        <f>'2011 inpatient weights'!L82*ave_inpatient_cost_2014*'2014 population'!L82</f>
        <v>62795974.470560767</v>
      </c>
      <c r="M82" s="11">
        <f>'2011 inpatient weights'!M82*ave_inpatient_cost_2014*'2014 population'!M82</f>
        <v>64686016.211084478</v>
      </c>
      <c r="N82" s="11">
        <f>'2011 inpatient weights'!N82*ave_inpatient_cost_2014*'2014 population'!N82</f>
        <v>61270981.649494357</v>
      </c>
    </row>
    <row r="83" spans="2:14" x14ac:dyDescent="0.25">
      <c r="B83">
        <v>79</v>
      </c>
      <c r="D83" s="11">
        <f>'2011 inpatient weights'!D83*ave_inpatient_cost_2014*'2014 population'!D83</f>
        <v>50858435.593968108</v>
      </c>
      <c r="E83" s="11">
        <f>'2011 inpatient weights'!E83*ave_inpatient_cost_2014*'2014 population'!E83</f>
        <v>55408786.333237529</v>
      </c>
      <c r="F83" s="11">
        <f>'2011 inpatient weights'!F83*ave_inpatient_cost_2014*'2014 population'!F83</f>
        <v>60497211.441201076</v>
      </c>
      <c r="G83" s="11">
        <f>'2011 inpatient weights'!G83*ave_inpatient_cost_2014*'2014 population'!G83</f>
        <v>58958148.76003623</v>
      </c>
      <c r="H83" s="11">
        <f>'2011 inpatient weights'!H83*ave_inpatient_cost_2014*'2014 population'!H83</f>
        <v>57627019.703830138</v>
      </c>
      <c r="I83" s="11"/>
      <c r="J83" s="11">
        <f>'2011 inpatient weights'!J83*ave_inpatient_cost_2014*'2014 population'!J83</f>
        <v>51798625.134164579</v>
      </c>
      <c r="K83" s="11">
        <f>'2011 inpatient weights'!K83*ave_inpatient_cost_2014*'2014 population'!K83</f>
        <v>55675023.070180885</v>
      </c>
      <c r="L83" s="11">
        <f>'2011 inpatient weights'!L83*ave_inpatient_cost_2014*'2014 population'!L83</f>
        <v>63162811.683408581</v>
      </c>
      <c r="M83" s="11">
        <f>'2011 inpatient weights'!M83*ave_inpatient_cost_2014*'2014 population'!M83</f>
        <v>61889420.957857072</v>
      </c>
      <c r="N83" s="11">
        <f>'2011 inpatient weights'!N83*ave_inpatient_cost_2014*'2014 population'!N83</f>
        <v>62492491.68151743</v>
      </c>
    </row>
    <row r="84" spans="2:14" x14ac:dyDescent="0.25">
      <c r="B84">
        <v>80</v>
      </c>
      <c r="D84" s="11">
        <f>'2011 inpatient weights'!D84*ave_inpatient_cost_2014*'2014 population'!D84</f>
        <v>48938153.152512804</v>
      </c>
      <c r="E84" s="11">
        <f>'2011 inpatient weights'!E84*ave_inpatient_cost_2014*'2014 population'!E84</f>
        <v>52305053.750756748</v>
      </c>
      <c r="F84" s="11">
        <f>'2011 inpatient weights'!F84*ave_inpatient_cost_2014*'2014 population'!F84</f>
        <v>57335365.120340429</v>
      </c>
      <c r="G84" s="11">
        <f>'2011 inpatient weights'!G84*ave_inpatient_cost_2014*'2014 population'!G84</f>
        <v>59852201.794010833</v>
      </c>
      <c r="H84" s="11">
        <f>'2011 inpatient weights'!H84*ave_inpatient_cost_2014*'2014 population'!H84</f>
        <v>55099230.624833219</v>
      </c>
      <c r="I84" s="11"/>
      <c r="J84" s="11">
        <f>'2011 inpatient weights'!J84*ave_inpatient_cost_2014*'2014 population'!J84</f>
        <v>47442448.12731865</v>
      </c>
      <c r="K84" s="11">
        <f>'2011 inpatient weights'!K84*ave_inpatient_cost_2014*'2014 population'!K84</f>
        <v>54133982.33054401</v>
      </c>
      <c r="L84" s="11">
        <f>'2011 inpatient weights'!L84*ave_inpatient_cost_2014*'2014 population'!L84</f>
        <v>58128377.498040065</v>
      </c>
      <c r="M84" s="11">
        <f>'2011 inpatient weights'!M84*ave_inpatient_cost_2014*'2014 population'!M84</f>
        <v>58292410.579742759</v>
      </c>
      <c r="N84" s="11">
        <f>'2011 inpatient weights'!N84*ave_inpatient_cost_2014*'2014 population'!N84</f>
        <v>59356297.39418003</v>
      </c>
    </row>
    <row r="85" spans="2:14" x14ac:dyDescent="0.25">
      <c r="B85">
        <v>81</v>
      </c>
      <c r="D85" s="11">
        <f>'2011 inpatient weights'!D85*ave_inpatient_cost_2014*'2014 population'!D85</f>
        <v>53105745.317246743</v>
      </c>
      <c r="E85" s="11">
        <f>'2011 inpatient weights'!E85*ave_inpatient_cost_2014*'2014 population'!E85</f>
        <v>55563932.647023886</v>
      </c>
      <c r="F85" s="11">
        <f>'2011 inpatient weights'!F85*ave_inpatient_cost_2014*'2014 population'!F85</f>
        <v>59045600.795558035</v>
      </c>
      <c r="G85" s="11">
        <f>'2011 inpatient weights'!G85*ave_inpatient_cost_2014*'2014 population'!G85</f>
        <v>57386862.996742666</v>
      </c>
      <c r="H85" s="11">
        <f>'2011 inpatient weights'!H85*ave_inpatient_cost_2014*'2014 population'!H85</f>
        <v>55683412.117752768</v>
      </c>
      <c r="I85" s="11"/>
      <c r="J85" s="11">
        <f>'2011 inpatient weights'!J85*ave_inpatient_cost_2014*'2014 population'!J85</f>
        <v>45925511.315873675</v>
      </c>
      <c r="K85" s="11">
        <f>'2011 inpatient weights'!K85*ave_inpatient_cost_2014*'2014 population'!K85</f>
        <v>50371486.458975308</v>
      </c>
      <c r="L85" s="11">
        <f>'2011 inpatient weights'!L85*ave_inpatient_cost_2014*'2014 population'!L85</f>
        <v>58050162.171897247</v>
      </c>
      <c r="M85" s="11">
        <f>'2011 inpatient weights'!M85*ave_inpatient_cost_2014*'2014 population'!M85</f>
        <v>59543075.87237303</v>
      </c>
      <c r="N85" s="11">
        <f>'2011 inpatient weights'!N85*ave_inpatient_cost_2014*'2014 population'!N85</f>
        <v>58428523.662120096</v>
      </c>
    </row>
    <row r="86" spans="2:14" x14ac:dyDescent="0.25">
      <c r="B86">
        <v>82</v>
      </c>
      <c r="D86" s="11">
        <f>'2011 inpatient weights'!D86*ave_inpatient_cost_2014*'2014 population'!D86</f>
        <v>54458818.162960134</v>
      </c>
      <c r="E86" s="11">
        <f>'2011 inpatient weights'!E86*ave_inpatient_cost_2014*'2014 population'!E86</f>
        <v>58160774.982947923</v>
      </c>
      <c r="F86" s="11">
        <f>'2011 inpatient weights'!F86*ave_inpatient_cost_2014*'2014 population'!F86</f>
        <v>63080070.449807003</v>
      </c>
      <c r="G86" s="11">
        <f>'2011 inpatient weights'!G86*ave_inpatient_cost_2014*'2014 population'!G86</f>
        <v>62668411.699178644</v>
      </c>
      <c r="H86" s="11">
        <f>'2011 inpatient weights'!H86*ave_inpatient_cost_2014*'2014 population'!H86</f>
        <v>59805593.035855323</v>
      </c>
      <c r="I86" s="11"/>
      <c r="J86" s="11">
        <f>'2011 inpatient weights'!J86*ave_inpatient_cost_2014*'2014 population'!J86</f>
        <v>45003449.570972167</v>
      </c>
      <c r="K86" s="11">
        <f>'2011 inpatient weights'!K86*ave_inpatient_cost_2014*'2014 population'!K86</f>
        <v>49314603.821852371</v>
      </c>
      <c r="L86" s="11">
        <f>'2011 inpatient weights'!L86*ave_inpatient_cost_2014*'2014 population'!L86</f>
        <v>57291609.670754507</v>
      </c>
      <c r="M86" s="11">
        <f>'2011 inpatient weights'!M86*ave_inpatient_cost_2014*'2014 population'!M86</f>
        <v>58408389.655329593</v>
      </c>
      <c r="N86" s="11">
        <f>'2011 inpatient weights'!N86*ave_inpatient_cost_2014*'2014 population'!N86</f>
        <v>59032641.287485786</v>
      </c>
    </row>
    <row r="87" spans="2:14" x14ac:dyDescent="0.25">
      <c r="B87">
        <v>83</v>
      </c>
      <c r="D87" s="11">
        <f>'2011 inpatient weights'!D87*ave_inpatient_cost_2014*'2014 population'!D87</f>
        <v>53974636.984508403</v>
      </c>
      <c r="E87" s="11">
        <f>'2011 inpatient weights'!E87*ave_inpatient_cost_2014*'2014 population'!E87</f>
        <v>60599100.310959429</v>
      </c>
      <c r="F87" s="11">
        <f>'2011 inpatient weights'!F87*ave_inpatient_cost_2014*'2014 population'!F87</f>
        <v>65187767.616259746</v>
      </c>
      <c r="G87" s="11">
        <f>'2011 inpatient weights'!G87*ave_inpatient_cost_2014*'2014 population'!G87</f>
        <v>61450677.313041136</v>
      </c>
      <c r="H87" s="11">
        <f>'2011 inpatient weights'!H87*ave_inpatient_cost_2014*'2014 population'!H87</f>
        <v>60546403.448525012</v>
      </c>
      <c r="I87" s="11"/>
      <c r="J87" s="11">
        <f>'2011 inpatient weights'!J87*ave_inpatient_cost_2014*'2014 population'!J87</f>
        <v>42261016.694711633</v>
      </c>
      <c r="K87" s="11">
        <f>'2011 inpatient weights'!K87*ave_inpatient_cost_2014*'2014 population'!K87</f>
        <v>50717663.94724106</v>
      </c>
      <c r="L87" s="11">
        <f>'2011 inpatient weights'!L87*ave_inpatient_cost_2014*'2014 population'!L87</f>
        <v>56950579.514884971</v>
      </c>
      <c r="M87" s="11">
        <f>'2011 inpatient weights'!M87*ave_inpatient_cost_2014*'2014 population'!M87</f>
        <v>59567409.086253643</v>
      </c>
      <c r="N87" s="11">
        <f>'2011 inpatient weights'!N87*ave_inpatient_cost_2014*'2014 population'!N87</f>
        <v>58024964.754023448</v>
      </c>
    </row>
    <row r="88" spans="2:14" x14ac:dyDescent="0.25">
      <c r="B88">
        <v>84</v>
      </c>
      <c r="D88" s="11">
        <f>'2011 inpatient weights'!D88*ave_inpatient_cost_2014*'2014 population'!D88</f>
        <v>51408156.100088082</v>
      </c>
      <c r="E88" s="11">
        <f>'2011 inpatient weights'!E88*ave_inpatient_cost_2014*'2014 population'!E88</f>
        <v>57504598.932619564</v>
      </c>
      <c r="F88" s="11">
        <f>'2011 inpatient weights'!F88*ave_inpatient_cost_2014*'2014 population'!F88</f>
        <v>61959575.902473211</v>
      </c>
      <c r="G88" s="11">
        <f>'2011 inpatient weights'!G88*ave_inpatient_cost_2014*'2014 population'!G88</f>
        <v>62815728.450575404</v>
      </c>
      <c r="H88" s="11">
        <f>'2011 inpatient weights'!H88*ave_inpatient_cost_2014*'2014 population'!H88</f>
        <v>58839011.845999464</v>
      </c>
      <c r="I88" s="11"/>
      <c r="J88" s="11">
        <f>'2011 inpatient weights'!J88*ave_inpatient_cost_2014*'2014 population'!J88</f>
        <v>39323946.2567086</v>
      </c>
      <c r="K88" s="11">
        <f>'2011 inpatient weights'!K88*ave_inpatient_cost_2014*'2014 population'!K88</f>
        <v>44792334.383432433</v>
      </c>
      <c r="L88" s="11">
        <f>'2011 inpatient weights'!L88*ave_inpatient_cost_2014*'2014 population'!L88</f>
        <v>51081579.180017896</v>
      </c>
      <c r="M88" s="11">
        <f>'2011 inpatient weights'!M88*ave_inpatient_cost_2014*'2014 population'!M88</f>
        <v>53582827.585121043</v>
      </c>
      <c r="N88" s="11">
        <f>'2011 inpatient weights'!N88*ave_inpatient_cost_2014*'2014 population'!N88</f>
        <v>53679406.4923691</v>
      </c>
    </row>
    <row r="89" spans="2:14" x14ac:dyDescent="0.25">
      <c r="B89" s="15" t="s">
        <v>21</v>
      </c>
      <c r="C89" s="5"/>
      <c r="D89" s="9">
        <f>'2011 inpatient weights'!D89*ave_inpatient_cost_2014*'2014 population'!D89</f>
        <v>58213659.658887118</v>
      </c>
      <c r="E89" s="9">
        <f>'2011 inpatient weights'!E89*ave_inpatient_cost_2014*'2014 population'!E89</f>
        <v>66851030.000908196</v>
      </c>
      <c r="F89" s="9">
        <f>'2011 inpatient weights'!F89*ave_inpatient_cost_2014*'2014 population'!F89</f>
        <v>73335256.985098451</v>
      </c>
      <c r="G89" s="9">
        <f>'2011 inpatient weights'!G89*ave_inpatient_cost_2014*'2014 population'!G89</f>
        <v>72444029.11439383</v>
      </c>
      <c r="H89" s="9">
        <f>'2011 inpatient weights'!H89*ave_inpatient_cost_2014*'2014 population'!H89</f>
        <v>71217851.814645007</v>
      </c>
      <c r="I89" s="9"/>
      <c r="J89" s="9">
        <f>'2011 inpatient weights'!J89*ave_inpatient_cost_2014*'2014 population'!J89</f>
        <v>40784302.854800463</v>
      </c>
      <c r="K89" s="9">
        <f>'2011 inpatient weights'!K89*ave_inpatient_cost_2014*'2014 population'!K89</f>
        <v>49106423.275901332</v>
      </c>
      <c r="L89" s="9">
        <f>'2011 inpatient weights'!L89*ave_inpatient_cost_2014*'2014 population'!L89</f>
        <v>56679150.767469846</v>
      </c>
      <c r="M89" s="9">
        <f>'2011 inpatient weights'!M89*ave_inpatient_cost_2014*'2014 population'!M89</f>
        <v>57095787.162726231</v>
      </c>
      <c r="N89" s="9">
        <f>'2011 inpatient weights'!N89*ave_inpatient_cost_2014*'2014 population'!N89</f>
        <v>57708421.051935293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workbookViewId="0">
      <selection activeCell="I21" sqref="I21"/>
    </sheetView>
  </sheetViews>
  <sheetFormatPr defaultColWidth="9.85546875" defaultRowHeight="15" x14ac:dyDescent="0.25"/>
  <sheetData>
    <row r="2" spans="2:14" x14ac:dyDescent="0.25">
      <c r="B2" s="7" t="s">
        <v>13</v>
      </c>
      <c r="C2" s="7"/>
      <c r="D2" s="114" t="s">
        <v>14</v>
      </c>
      <c r="E2" s="114"/>
      <c r="F2" s="114"/>
      <c r="G2" s="114"/>
      <c r="H2" s="114"/>
      <c r="I2" s="7"/>
      <c r="J2" s="114" t="s">
        <v>15</v>
      </c>
      <c r="K2" s="114"/>
      <c r="L2" s="114"/>
      <c r="M2" s="114"/>
      <c r="N2" s="114"/>
    </row>
    <row r="3" spans="2:14" x14ac:dyDescent="0.25"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D4" s="2">
        <f>'2011 outpatient weights'!D4*ave_outpatient_cost_2014*'2014 population'!D4</f>
        <v>29677805.194166303</v>
      </c>
      <c r="E4" s="2">
        <f>'2011 outpatient weights'!E4*ave_outpatient_cost_2014*'2014 population'!E4</f>
        <v>25164720.946304578</v>
      </c>
      <c r="F4" s="2">
        <f>'2011 outpatient weights'!F4*ave_outpatient_cost_2014*'2014 population'!F4</f>
        <v>21662082.156884853</v>
      </c>
      <c r="G4" s="2">
        <f>'2011 outpatient weights'!G4*ave_outpatient_cost_2014*'2014 population'!G4</f>
        <v>21002978.265898913</v>
      </c>
      <c r="H4" s="2">
        <f>'2011 outpatient weights'!H4*ave_outpatient_cost_2014*'2014 population'!H4</f>
        <v>18550411.098602489</v>
      </c>
      <c r="I4" s="2"/>
      <c r="J4" s="2">
        <f>'2011 outpatient weights'!J4*ave_outpatient_cost_2014*'2014 population'!J4</f>
        <v>35676268.866090946</v>
      </c>
      <c r="K4" s="2">
        <f>'2011 outpatient weights'!K4*ave_outpatient_cost_2014*'2014 population'!K4</f>
        <v>29857368.19983989</v>
      </c>
      <c r="L4" s="2">
        <f>'2011 outpatient weights'!L4*ave_outpatient_cost_2014*'2014 population'!L4</f>
        <v>24889391.175591633</v>
      </c>
      <c r="M4" s="2">
        <f>'2011 outpatient weights'!M4*ave_outpatient_cost_2014*'2014 population'!M4</f>
        <v>24195060.530107308</v>
      </c>
      <c r="N4" s="2">
        <f>'2011 outpatient weights'!N4*ave_outpatient_cost_2014*'2014 population'!N4</f>
        <v>20889784.084660552</v>
      </c>
    </row>
    <row r="5" spans="2:14" x14ac:dyDescent="0.25">
      <c r="B5">
        <v>1</v>
      </c>
      <c r="D5" s="2">
        <f>'2011 outpatient weights'!D5*ave_outpatient_cost_2014*'2014 population'!D5</f>
        <v>41950676.335950449</v>
      </c>
      <c r="E5" s="2">
        <f>'2011 outpatient weights'!E5*ave_outpatient_cost_2014*'2014 population'!E5</f>
        <v>33315945.924452942</v>
      </c>
      <c r="F5" s="2">
        <f>'2011 outpatient weights'!F5*ave_outpatient_cost_2014*'2014 population'!F5</f>
        <v>27421877.004754424</v>
      </c>
      <c r="G5" s="2">
        <f>'2011 outpatient weights'!G5*ave_outpatient_cost_2014*'2014 population'!G5</f>
        <v>25354420.500193696</v>
      </c>
      <c r="H5" s="2">
        <f>'2011 outpatient weights'!H5*ave_outpatient_cost_2014*'2014 population'!H5</f>
        <v>21938888.684536718</v>
      </c>
      <c r="I5" s="2"/>
      <c r="J5" s="2">
        <f>'2011 outpatient weights'!J5*ave_outpatient_cost_2014*'2014 population'!J5</f>
        <v>54299997.80687248</v>
      </c>
      <c r="K5" s="2">
        <f>'2011 outpatient weights'!K5*ave_outpatient_cost_2014*'2014 population'!K5</f>
        <v>44048120.117092878</v>
      </c>
      <c r="L5" s="2">
        <f>'2011 outpatient weights'!L5*ave_outpatient_cost_2014*'2014 population'!L5</f>
        <v>35991486.084901452</v>
      </c>
      <c r="M5" s="2">
        <f>'2011 outpatient weights'!M5*ave_outpatient_cost_2014*'2014 population'!M5</f>
        <v>31361853.849384975</v>
      </c>
      <c r="N5" s="2">
        <f>'2011 outpatient weights'!N5*ave_outpatient_cost_2014*'2014 population'!N5</f>
        <v>27519017.28736344</v>
      </c>
    </row>
    <row r="6" spans="2:14" x14ac:dyDescent="0.25">
      <c r="B6">
        <v>2</v>
      </c>
      <c r="D6" s="2">
        <f>'2011 outpatient weights'!D6*ave_outpatient_cost_2014*'2014 population'!D6</f>
        <v>38860925.030096747</v>
      </c>
      <c r="E6" s="2">
        <f>'2011 outpatient weights'!E6*ave_outpatient_cost_2014*'2014 population'!E6</f>
        <v>30068915.421242129</v>
      </c>
      <c r="F6" s="2">
        <f>'2011 outpatient weights'!F6*ave_outpatient_cost_2014*'2014 population'!F6</f>
        <v>24969083.105054297</v>
      </c>
      <c r="G6" s="2">
        <f>'2011 outpatient weights'!G6*ave_outpatient_cost_2014*'2014 population'!G6</f>
        <v>22238669.659040604</v>
      </c>
      <c r="H6" s="2">
        <f>'2011 outpatient weights'!H6*ave_outpatient_cost_2014*'2014 population'!H6</f>
        <v>19728783.011251926</v>
      </c>
      <c r="I6" s="2"/>
      <c r="J6" s="2">
        <f>'2011 outpatient weights'!J6*ave_outpatient_cost_2014*'2014 population'!J6</f>
        <v>50126760.665801324</v>
      </c>
      <c r="K6" s="2">
        <f>'2011 outpatient weights'!K6*ave_outpatient_cost_2014*'2014 population'!K6</f>
        <v>40015087.055867128</v>
      </c>
      <c r="L6" s="2">
        <f>'2011 outpatient weights'!L6*ave_outpatient_cost_2014*'2014 population'!L6</f>
        <v>31362718.571372833</v>
      </c>
      <c r="M6" s="2">
        <f>'2011 outpatient weights'!M6*ave_outpatient_cost_2014*'2014 population'!M6</f>
        <v>28160836.275682364</v>
      </c>
      <c r="N6" s="2">
        <f>'2011 outpatient weights'!N6*ave_outpatient_cost_2014*'2014 population'!N6</f>
        <v>25285393.16623947</v>
      </c>
    </row>
    <row r="7" spans="2:14" x14ac:dyDescent="0.25">
      <c r="B7">
        <v>3</v>
      </c>
      <c r="D7" s="2">
        <f>'2011 outpatient weights'!D7*ave_outpatient_cost_2014*'2014 population'!D7</f>
        <v>35332368.275504261</v>
      </c>
      <c r="E7" s="2">
        <f>'2011 outpatient weights'!E7*ave_outpatient_cost_2014*'2014 population'!E7</f>
        <v>28155860.826516178</v>
      </c>
      <c r="F7" s="2">
        <f>'2011 outpatient weights'!F7*ave_outpatient_cost_2014*'2014 population'!F7</f>
        <v>23673995.233641688</v>
      </c>
      <c r="G7" s="2">
        <f>'2011 outpatient weights'!G7*ave_outpatient_cost_2014*'2014 population'!G7</f>
        <v>21216431.599381391</v>
      </c>
      <c r="H7" s="2">
        <f>'2011 outpatient weights'!H7*ave_outpatient_cost_2014*'2014 population'!H7</f>
        <v>19558560.866748914</v>
      </c>
      <c r="I7" s="2"/>
      <c r="J7" s="2">
        <f>'2011 outpatient weights'!J7*ave_outpatient_cost_2014*'2014 population'!J7</f>
        <v>47768999.124109358</v>
      </c>
      <c r="K7" s="2">
        <f>'2011 outpatient weights'!K7*ave_outpatient_cost_2014*'2014 population'!K7</f>
        <v>37366002.567489564</v>
      </c>
      <c r="L7" s="2">
        <f>'2011 outpatient weights'!L7*ave_outpatient_cost_2014*'2014 population'!L7</f>
        <v>31625899.246307347</v>
      </c>
      <c r="M7" s="2">
        <f>'2011 outpatient weights'!M7*ave_outpatient_cost_2014*'2014 population'!M7</f>
        <v>28088018.506952409</v>
      </c>
      <c r="N7" s="2">
        <f>'2011 outpatient weights'!N7*ave_outpatient_cost_2014*'2014 population'!N7</f>
        <v>25513181.260618836</v>
      </c>
    </row>
    <row r="8" spans="2:14" x14ac:dyDescent="0.25">
      <c r="B8">
        <v>4</v>
      </c>
      <c r="D8" s="2">
        <f>'2011 outpatient weights'!D8*ave_outpatient_cost_2014*'2014 population'!D8</f>
        <v>37551983.499037907</v>
      </c>
      <c r="E8" s="2">
        <f>'2011 outpatient weights'!E8*ave_outpatient_cost_2014*'2014 population'!E8</f>
        <v>29746754.803888146</v>
      </c>
      <c r="F8" s="2">
        <f>'2011 outpatient weights'!F8*ave_outpatient_cost_2014*'2014 population'!F8</f>
        <v>26012570.908808</v>
      </c>
      <c r="G8" s="2">
        <f>'2011 outpatient weights'!G8*ave_outpatient_cost_2014*'2014 population'!G8</f>
        <v>23133658.890754387</v>
      </c>
      <c r="H8" s="2">
        <f>'2011 outpatient weights'!H8*ave_outpatient_cost_2014*'2014 population'!H8</f>
        <v>21158073.146109939</v>
      </c>
      <c r="I8" s="2"/>
      <c r="J8" s="2">
        <f>'2011 outpatient weights'!J8*ave_outpatient_cost_2014*'2014 population'!J8</f>
        <v>50053471.523646332</v>
      </c>
      <c r="K8" s="2">
        <f>'2011 outpatient weights'!K8*ave_outpatient_cost_2014*'2014 population'!K8</f>
        <v>40127240.267112121</v>
      </c>
      <c r="L8" s="2">
        <f>'2011 outpatient weights'!L8*ave_outpatient_cost_2014*'2014 population'!L8</f>
        <v>33320053.368737705</v>
      </c>
      <c r="M8" s="2">
        <f>'2011 outpatient weights'!M8*ave_outpatient_cost_2014*'2014 population'!M8</f>
        <v>29985556.07243951</v>
      </c>
      <c r="N8" s="2">
        <f>'2011 outpatient weights'!N8*ave_outpatient_cost_2014*'2014 population'!N8</f>
        <v>28405645.024774157</v>
      </c>
    </row>
    <row r="9" spans="2:14" x14ac:dyDescent="0.25">
      <c r="B9">
        <v>5</v>
      </c>
      <c r="D9" s="2">
        <f>'2011 outpatient weights'!D9*ave_outpatient_cost_2014*'2014 population'!D9</f>
        <v>42488646.560192898</v>
      </c>
      <c r="E9" s="2">
        <f>'2011 outpatient weights'!E9*ave_outpatient_cost_2014*'2014 population'!E9</f>
        <v>33646355.931854442</v>
      </c>
      <c r="F9" s="2">
        <f>'2011 outpatient weights'!F9*ave_outpatient_cost_2014*'2014 population'!F9</f>
        <v>28181166.23813884</v>
      </c>
      <c r="G9" s="2">
        <f>'2011 outpatient weights'!G9*ave_outpatient_cost_2014*'2014 population'!G9</f>
        <v>26392839.462633934</v>
      </c>
      <c r="H9" s="2">
        <f>'2011 outpatient weights'!H9*ave_outpatient_cost_2014*'2014 population'!H9</f>
        <v>23574915.575661693</v>
      </c>
      <c r="I9" s="2"/>
      <c r="J9" s="2">
        <f>'2011 outpatient weights'!J9*ave_outpatient_cost_2014*'2014 population'!J9</f>
        <v>54532272.83951246</v>
      </c>
      <c r="K9" s="2">
        <f>'2011 outpatient weights'!K9*ave_outpatient_cost_2014*'2014 population'!K9</f>
        <v>42606191.226017565</v>
      </c>
      <c r="L9" s="2">
        <f>'2011 outpatient weights'!L9*ave_outpatient_cost_2014*'2014 population'!L9</f>
        <v>35456893.302984208</v>
      </c>
      <c r="M9" s="2">
        <f>'2011 outpatient weights'!M9*ave_outpatient_cost_2014*'2014 population'!M9</f>
        <v>32286742.048665322</v>
      </c>
      <c r="N9" s="2">
        <f>'2011 outpatient weights'!N9*ave_outpatient_cost_2014*'2014 population'!N9</f>
        <v>29691308.597776268</v>
      </c>
    </row>
    <row r="10" spans="2:14" x14ac:dyDescent="0.25">
      <c r="B10">
        <v>6</v>
      </c>
      <c r="D10" s="2">
        <f>'2011 outpatient weights'!D10*ave_outpatient_cost_2014*'2014 population'!D10</f>
        <v>42397714.762681298</v>
      </c>
      <c r="E10" s="2">
        <f>'2011 outpatient weights'!E10*ave_outpatient_cost_2014*'2014 population'!E10</f>
        <v>33347644.531091366</v>
      </c>
      <c r="F10" s="2">
        <f>'2011 outpatient weights'!F10*ave_outpatient_cost_2014*'2014 population'!F10</f>
        <v>27777899.090617832</v>
      </c>
      <c r="G10" s="2">
        <f>'2011 outpatient weights'!G10*ave_outpatient_cost_2014*'2014 population'!G10</f>
        <v>25589906.979674578</v>
      </c>
      <c r="H10" s="2">
        <f>'2011 outpatient weights'!H10*ave_outpatient_cost_2014*'2014 population'!H10</f>
        <v>24151864.244012129</v>
      </c>
      <c r="I10" s="2"/>
      <c r="J10" s="2">
        <f>'2011 outpatient weights'!J10*ave_outpatient_cost_2014*'2014 population'!J10</f>
        <v>53132646.998998165</v>
      </c>
      <c r="K10" s="2">
        <f>'2011 outpatient weights'!K10*ave_outpatient_cost_2014*'2014 population'!K10</f>
        <v>41603850.370657079</v>
      </c>
      <c r="L10" s="2">
        <f>'2011 outpatient weights'!L10*ave_outpatient_cost_2014*'2014 population'!L10</f>
        <v>34631035.32918679</v>
      </c>
      <c r="M10" s="2">
        <f>'2011 outpatient weights'!M10*ave_outpatient_cost_2014*'2014 population'!M10</f>
        <v>32219109.77367083</v>
      </c>
      <c r="N10" s="2">
        <f>'2011 outpatient weights'!N10*ave_outpatient_cost_2014*'2014 population'!N10</f>
        <v>29901737.888273779</v>
      </c>
    </row>
    <row r="11" spans="2:14" x14ac:dyDescent="0.25">
      <c r="B11">
        <v>7</v>
      </c>
      <c r="D11" s="2">
        <f>'2011 outpatient weights'!D11*ave_outpatient_cost_2014*'2014 population'!D11</f>
        <v>35027581.515246034</v>
      </c>
      <c r="E11" s="2">
        <f>'2011 outpatient weights'!E11*ave_outpatient_cost_2014*'2014 population'!E11</f>
        <v>27953330.454776734</v>
      </c>
      <c r="F11" s="2">
        <f>'2011 outpatient weights'!F11*ave_outpatient_cost_2014*'2014 population'!F11</f>
        <v>22853634.328732952</v>
      </c>
      <c r="G11" s="2">
        <f>'2011 outpatient weights'!G11*ave_outpatient_cost_2014*'2014 population'!G11</f>
        <v>21361813.705126841</v>
      </c>
      <c r="H11" s="2">
        <f>'2011 outpatient weights'!H11*ave_outpatient_cost_2014*'2014 population'!H11</f>
        <v>20331490.712304242</v>
      </c>
      <c r="I11" s="2"/>
      <c r="J11" s="2">
        <f>'2011 outpatient weights'!J11*ave_outpatient_cost_2014*'2014 population'!J11</f>
        <v>45292154.709238641</v>
      </c>
      <c r="K11" s="2">
        <f>'2011 outpatient weights'!K11*ave_outpatient_cost_2014*'2014 population'!K11</f>
        <v>35647094.960716352</v>
      </c>
      <c r="L11" s="2">
        <f>'2011 outpatient weights'!L11*ave_outpatient_cost_2014*'2014 population'!L11</f>
        <v>29038169.8207522</v>
      </c>
      <c r="M11" s="2">
        <f>'2011 outpatient weights'!M11*ave_outpatient_cost_2014*'2014 population'!M11</f>
        <v>26326142.238011919</v>
      </c>
      <c r="N11" s="2">
        <f>'2011 outpatient weights'!N11*ave_outpatient_cost_2014*'2014 population'!N11</f>
        <v>25242352.716000147</v>
      </c>
    </row>
    <row r="12" spans="2:14" x14ac:dyDescent="0.25">
      <c r="B12">
        <v>8</v>
      </c>
      <c r="D12" s="2">
        <f>'2011 outpatient weights'!D12*ave_outpatient_cost_2014*'2014 population'!D12</f>
        <v>31457951.289514773</v>
      </c>
      <c r="E12" s="2">
        <f>'2011 outpatient weights'!E12*ave_outpatient_cost_2014*'2014 population'!E12</f>
        <v>24401830.464731675</v>
      </c>
      <c r="F12" s="2">
        <f>'2011 outpatient weights'!F12*ave_outpatient_cost_2014*'2014 population'!F12</f>
        <v>20599321.573003415</v>
      </c>
      <c r="G12" s="2">
        <f>'2011 outpatient weights'!G12*ave_outpatient_cost_2014*'2014 population'!G12</f>
        <v>18754396.654942058</v>
      </c>
      <c r="H12" s="2">
        <f>'2011 outpatient weights'!H12*ave_outpatient_cost_2014*'2014 population'!H12</f>
        <v>18726187.792464867</v>
      </c>
      <c r="I12" s="2"/>
      <c r="J12" s="2">
        <f>'2011 outpatient weights'!J12*ave_outpatient_cost_2014*'2014 population'!J12</f>
        <v>39059784.204435043</v>
      </c>
      <c r="K12" s="2">
        <f>'2011 outpatient weights'!K12*ave_outpatient_cost_2014*'2014 population'!K12</f>
        <v>30919796.391048092</v>
      </c>
      <c r="L12" s="2">
        <f>'2011 outpatient weights'!L12*ave_outpatient_cost_2014*'2014 population'!L12</f>
        <v>25643209.336671472</v>
      </c>
      <c r="M12" s="2">
        <f>'2011 outpatient weights'!M12*ave_outpatient_cost_2014*'2014 population'!M12</f>
        <v>22948932.843764439</v>
      </c>
      <c r="N12" s="2">
        <f>'2011 outpatient weights'!N12*ave_outpatient_cost_2014*'2014 population'!N12</f>
        <v>22658998.557771366</v>
      </c>
    </row>
    <row r="13" spans="2:14" x14ac:dyDescent="0.25">
      <c r="B13">
        <v>9</v>
      </c>
      <c r="D13" s="2">
        <f>'2011 outpatient weights'!D13*ave_outpatient_cost_2014*'2014 population'!D13</f>
        <v>28217759.236632295</v>
      </c>
      <c r="E13" s="2">
        <f>'2011 outpatient weights'!E13*ave_outpatient_cost_2014*'2014 population'!E13</f>
        <v>22343646.422048282</v>
      </c>
      <c r="F13" s="2">
        <f>'2011 outpatient weights'!F13*ave_outpatient_cost_2014*'2014 population'!F13</f>
        <v>18142203.169256378</v>
      </c>
      <c r="G13" s="2">
        <f>'2011 outpatient weights'!G13*ave_outpatient_cost_2014*'2014 population'!G13</f>
        <v>16929310.38042558</v>
      </c>
      <c r="H13" s="2">
        <f>'2011 outpatient weights'!H13*ave_outpatient_cost_2014*'2014 population'!H13</f>
        <v>17224512.440698888</v>
      </c>
      <c r="I13" s="2"/>
      <c r="J13" s="2">
        <f>'2011 outpatient weights'!J13*ave_outpatient_cost_2014*'2014 population'!J13</f>
        <v>35815457.659850441</v>
      </c>
      <c r="K13" s="2">
        <f>'2011 outpatient weights'!K13*ave_outpatient_cost_2014*'2014 population'!K13</f>
        <v>26823675.117677346</v>
      </c>
      <c r="L13" s="2">
        <f>'2011 outpatient weights'!L13*ave_outpatient_cost_2014*'2014 population'!L13</f>
        <v>22956706.096349288</v>
      </c>
      <c r="M13" s="2">
        <f>'2011 outpatient weights'!M13*ave_outpatient_cost_2014*'2014 population'!M13</f>
        <v>20769683.622728664</v>
      </c>
      <c r="N13" s="2">
        <f>'2011 outpatient weights'!N13*ave_outpatient_cost_2014*'2014 population'!N13</f>
        <v>21069207.479830552</v>
      </c>
    </row>
    <row r="14" spans="2:14" x14ac:dyDescent="0.25">
      <c r="B14">
        <v>10</v>
      </c>
      <c r="D14" s="2">
        <f>'2011 outpatient weights'!D14*ave_outpatient_cost_2014*'2014 population'!D14</f>
        <v>27373855.494143128</v>
      </c>
      <c r="E14" s="2">
        <f>'2011 outpatient weights'!E14*ave_outpatient_cost_2014*'2014 population'!E14</f>
        <v>21215336.702906273</v>
      </c>
      <c r="F14" s="2">
        <f>'2011 outpatient weights'!F14*ave_outpatient_cost_2014*'2014 population'!F14</f>
        <v>19015451.640161067</v>
      </c>
      <c r="G14" s="2">
        <f>'2011 outpatient weights'!G14*ave_outpatient_cost_2014*'2014 population'!G14</f>
        <v>17293066.934574489</v>
      </c>
      <c r="H14" s="2">
        <f>'2011 outpatient weights'!H14*ave_outpatient_cost_2014*'2014 population'!H14</f>
        <v>16863880.290368721</v>
      </c>
      <c r="I14" s="2"/>
      <c r="J14" s="2">
        <f>'2011 outpatient weights'!J14*ave_outpatient_cost_2014*'2014 population'!J14</f>
        <v>34107974.600835107</v>
      </c>
      <c r="K14" s="2">
        <f>'2011 outpatient weights'!K14*ave_outpatient_cost_2014*'2014 population'!K14</f>
        <v>26953435.553242173</v>
      </c>
      <c r="L14" s="2">
        <f>'2011 outpatient weights'!L14*ave_outpatient_cost_2014*'2014 population'!L14</f>
        <v>21908094.0280075</v>
      </c>
      <c r="M14" s="2">
        <f>'2011 outpatient weights'!M14*ave_outpatient_cost_2014*'2014 population'!M14</f>
        <v>20471288.818243857</v>
      </c>
      <c r="N14" s="2">
        <f>'2011 outpatient weights'!N14*ave_outpatient_cost_2014*'2014 population'!N14</f>
        <v>19932365.49041808</v>
      </c>
    </row>
    <row r="15" spans="2:14" x14ac:dyDescent="0.25">
      <c r="B15">
        <v>11</v>
      </c>
      <c r="D15" s="2">
        <f>'2011 outpatient weights'!D15*ave_outpatient_cost_2014*'2014 population'!D15</f>
        <v>27383949.456211075</v>
      </c>
      <c r="E15" s="2">
        <f>'2011 outpatient weights'!E15*ave_outpatient_cost_2014*'2014 population'!E15</f>
        <v>21856991.16377892</v>
      </c>
      <c r="F15" s="2">
        <f>'2011 outpatient weights'!F15*ave_outpatient_cost_2014*'2014 population'!F15</f>
        <v>18816242.107882142</v>
      </c>
      <c r="G15" s="2">
        <f>'2011 outpatient weights'!G15*ave_outpatient_cost_2014*'2014 population'!G15</f>
        <v>17626026.251433861</v>
      </c>
      <c r="H15" s="2">
        <f>'2011 outpatient weights'!H15*ave_outpatient_cost_2014*'2014 population'!H15</f>
        <v>17968063.631835967</v>
      </c>
      <c r="I15" s="2"/>
      <c r="J15" s="2">
        <f>'2011 outpatient weights'!J15*ave_outpatient_cost_2014*'2014 population'!J15</f>
        <v>32885775.07632637</v>
      </c>
      <c r="K15" s="2">
        <f>'2011 outpatient weights'!K15*ave_outpatient_cost_2014*'2014 population'!K15</f>
        <v>25939862.112543281</v>
      </c>
      <c r="L15" s="2">
        <f>'2011 outpatient weights'!L15*ave_outpatient_cost_2014*'2014 population'!L15</f>
        <v>22165029.507513903</v>
      </c>
      <c r="M15" s="2">
        <f>'2011 outpatient weights'!M15*ave_outpatient_cost_2014*'2014 population'!M15</f>
        <v>20114594.192383967</v>
      </c>
      <c r="N15" s="2">
        <f>'2011 outpatient weights'!N15*ave_outpatient_cost_2014*'2014 population'!N15</f>
        <v>20891475.054367822</v>
      </c>
    </row>
    <row r="16" spans="2:14" x14ac:dyDescent="0.25">
      <c r="B16">
        <v>12</v>
      </c>
      <c r="D16" s="2">
        <f>'2011 outpatient weights'!D16*ave_outpatient_cost_2014*'2014 population'!D16</f>
        <v>27478871.749428071</v>
      </c>
      <c r="E16" s="2">
        <f>'2011 outpatient weights'!E16*ave_outpatient_cost_2014*'2014 population'!E16</f>
        <v>22872089.324084051</v>
      </c>
      <c r="F16" s="2">
        <f>'2011 outpatient weights'!F16*ave_outpatient_cost_2014*'2014 population'!F16</f>
        <v>20142512.323589001</v>
      </c>
      <c r="G16" s="2">
        <f>'2011 outpatient weights'!G16*ave_outpatient_cost_2014*'2014 population'!G16</f>
        <v>19537118.456492856</v>
      </c>
      <c r="H16" s="2">
        <f>'2011 outpatient weights'!H16*ave_outpatient_cost_2014*'2014 population'!H16</f>
        <v>19598772.650533412</v>
      </c>
      <c r="I16" s="2"/>
      <c r="J16" s="2">
        <f>'2011 outpatient weights'!J16*ave_outpatient_cost_2014*'2014 population'!J16</f>
        <v>33437291.807314903</v>
      </c>
      <c r="K16" s="2">
        <f>'2011 outpatient weights'!K16*ave_outpatient_cost_2014*'2014 population'!K16</f>
        <v>27231349.065666381</v>
      </c>
      <c r="L16" s="2">
        <f>'2011 outpatient weights'!L16*ave_outpatient_cost_2014*'2014 population'!L16</f>
        <v>23157866.328521196</v>
      </c>
      <c r="M16" s="2">
        <f>'2011 outpatient weights'!M16*ave_outpatient_cost_2014*'2014 population'!M16</f>
        <v>22059731.148179051</v>
      </c>
      <c r="N16" s="2">
        <f>'2011 outpatient weights'!N16*ave_outpatient_cost_2014*'2014 population'!N16</f>
        <v>21755295.28642622</v>
      </c>
    </row>
    <row r="17" spans="2:14" x14ac:dyDescent="0.25">
      <c r="B17">
        <v>13</v>
      </c>
      <c r="D17" s="2">
        <f>'2011 outpatient weights'!D17*ave_outpatient_cost_2014*'2014 population'!D17</f>
        <v>30889400.262606736</v>
      </c>
      <c r="E17" s="2">
        <f>'2011 outpatient weights'!E17*ave_outpatient_cost_2014*'2014 population'!E17</f>
        <v>25218794.722428367</v>
      </c>
      <c r="F17" s="2">
        <f>'2011 outpatient weights'!F17*ave_outpatient_cost_2014*'2014 population'!F17</f>
        <v>24049856.359930795</v>
      </c>
      <c r="G17" s="2">
        <f>'2011 outpatient weights'!G17*ave_outpatient_cost_2014*'2014 population'!G17</f>
        <v>22982619.619106416</v>
      </c>
      <c r="H17" s="2">
        <f>'2011 outpatient weights'!H17*ave_outpatient_cost_2014*'2014 population'!H17</f>
        <v>23639943.910870459</v>
      </c>
      <c r="I17" s="2"/>
      <c r="J17" s="2">
        <f>'2011 outpatient weights'!J17*ave_outpatient_cost_2014*'2014 population'!J17</f>
        <v>36719819.894988291</v>
      </c>
      <c r="K17" s="2">
        <f>'2011 outpatient weights'!K17*ave_outpatient_cost_2014*'2014 population'!K17</f>
        <v>30491582.814961758</v>
      </c>
      <c r="L17" s="2">
        <f>'2011 outpatient weights'!L17*ave_outpatient_cost_2014*'2014 population'!L17</f>
        <v>26174801.383398257</v>
      </c>
      <c r="M17" s="2">
        <f>'2011 outpatient weights'!M17*ave_outpatient_cost_2014*'2014 population'!M17</f>
        <v>25771492.73548466</v>
      </c>
      <c r="N17" s="2">
        <f>'2011 outpatient weights'!N17*ave_outpatient_cost_2014*'2014 population'!N17</f>
        <v>25388710.339097887</v>
      </c>
    </row>
    <row r="18" spans="2:14" x14ac:dyDescent="0.25">
      <c r="B18">
        <v>14</v>
      </c>
      <c r="D18" s="2">
        <f>'2011 outpatient weights'!D18*ave_outpatient_cost_2014*'2014 population'!D18</f>
        <v>33037121.46833434</v>
      </c>
      <c r="E18" s="2">
        <f>'2011 outpatient weights'!E18*ave_outpatient_cost_2014*'2014 population'!E18</f>
        <v>29336622.700982708</v>
      </c>
      <c r="F18" s="2">
        <f>'2011 outpatient weights'!F18*ave_outpatient_cost_2014*'2014 population'!F18</f>
        <v>28090551.017163064</v>
      </c>
      <c r="G18" s="2">
        <f>'2011 outpatient weights'!G18*ave_outpatient_cost_2014*'2014 population'!G18</f>
        <v>26526698.216256879</v>
      </c>
      <c r="H18" s="2">
        <f>'2011 outpatient weights'!H18*ave_outpatient_cost_2014*'2014 population'!H18</f>
        <v>27441578.135253571</v>
      </c>
      <c r="I18" s="2"/>
      <c r="J18" s="2">
        <f>'2011 outpatient weights'!J18*ave_outpatient_cost_2014*'2014 population'!J18</f>
        <v>38000812.310090825</v>
      </c>
      <c r="K18" s="2">
        <f>'2011 outpatient weights'!K18*ave_outpatient_cost_2014*'2014 population'!K18</f>
        <v>31927180.128767133</v>
      </c>
      <c r="L18" s="2">
        <f>'2011 outpatient weights'!L18*ave_outpatient_cost_2014*'2014 population'!L18</f>
        <v>29047968.753277298</v>
      </c>
      <c r="M18" s="2">
        <f>'2011 outpatient weights'!M18*ave_outpatient_cost_2014*'2014 population'!M18</f>
        <v>28377930.718525857</v>
      </c>
      <c r="N18" s="2">
        <f>'2011 outpatient weights'!N18*ave_outpatient_cost_2014*'2014 population'!N18</f>
        <v>27902876.698249076</v>
      </c>
    </row>
    <row r="19" spans="2:14" x14ac:dyDescent="0.25">
      <c r="B19">
        <v>15</v>
      </c>
      <c r="D19" s="2">
        <f>'2011 outpatient weights'!D19*ave_outpatient_cost_2014*'2014 population'!D19</f>
        <v>39841469.750871949</v>
      </c>
      <c r="E19" s="2">
        <f>'2011 outpatient weights'!E19*ave_outpatient_cost_2014*'2014 population'!E19</f>
        <v>34592193.940537132</v>
      </c>
      <c r="F19" s="2">
        <f>'2011 outpatient weights'!F19*ave_outpatient_cost_2014*'2014 population'!F19</f>
        <v>32646008.440954264</v>
      </c>
      <c r="G19" s="2">
        <f>'2011 outpatient weights'!G19*ave_outpatient_cost_2014*'2014 population'!G19</f>
        <v>30236094.401447777</v>
      </c>
      <c r="H19" s="2">
        <f>'2011 outpatient weights'!H19*ave_outpatient_cost_2014*'2014 population'!H19</f>
        <v>30318902.643216111</v>
      </c>
      <c r="I19" s="2"/>
      <c r="J19" s="2">
        <f>'2011 outpatient weights'!J19*ave_outpatient_cost_2014*'2014 population'!J19</f>
        <v>40865180.162125438</v>
      </c>
      <c r="K19" s="2">
        <f>'2011 outpatient weights'!K19*ave_outpatient_cost_2014*'2014 population'!K19</f>
        <v>33712596.612057336</v>
      </c>
      <c r="L19" s="2">
        <f>'2011 outpatient weights'!L19*ave_outpatient_cost_2014*'2014 population'!L19</f>
        <v>31455361.048824526</v>
      </c>
      <c r="M19" s="2">
        <f>'2011 outpatient weights'!M19*ave_outpatient_cost_2014*'2014 population'!M19</f>
        <v>30682774.729634888</v>
      </c>
      <c r="N19" s="2">
        <f>'2011 outpatient weights'!N19*ave_outpatient_cost_2014*'2014 population'!N19</f>
        <v>30381489.149022177</v>
      </c>
    </row>
    <row r="20" spans="2:14" x14ac:dyDescent="0.25">
      <c r="B20">
        <v>16</v>
      </c>
      <c r="D20" s="2">
        <f>'2011 outpatient weights'!D20*ave_outpatient_cost_2014*'2014 population'!D20</f>
        <v>43952422.618361324</v>
      </c>
      <c r="E20" s="2">
        <f>'2011 outpatient weights'!E20*ave_outpatient_cost_2014*'2014 population'!E20</f>
        <v>37137609.502753161</v>
      </c>
      <c r="F20" s="2">
        <f>'2011 outpatient weights'!F20*ave_outpatient_cost_2014*'2014 population'!F20</f>
        <v>32956164.946077984</v>
      </c>
      <c r="G20" s="2">
        <f>'2011 outpatient weights'!G20*ave_outpatient_cost_2014*'2014 population'!G20</f>
        <v>32711092.232857764</v>
      </c>
      <c r="H20" s="2">
        <f>'2011 outpatient weights'!H20*ave_outpatient_cost_2014*'2014 population'!H20</f>
        <v>30934381.912580729</v>
      </c>
      <c r="I20" s="2"/>
      <c r="J20" s="2">
        <f>'2011 outpatient weights'!J20*ave_outpatient_cost_2014*'2014 population'!J20</f>
        <v>37636918.775195643</v>
      </c>
      <c r="K20" s="2">
        <f>'2011 outpatient weights'!K20*ave_outpatient_cost_2014*'2014 population'!K20</f>
        <v>32332885.276821446</v>
      </c>
      <c r="L20" s="2">
        <f>'2011 outpatient weights'!L20*ave_outpatient_cost_2014*'2014 population'!L20</f>
        <v>30284400.195061799</v>
      </c>
      <c r="M20" s="2">
        <f>'2011 outpatient weights'!M20*ave_outpatient_cost_2014*'2014 population'!M20</f>
        <v>29320059.273197819</v>
      </c>
      <c r="N20" s="2">
        <f>'2011 outpatient weights'!N20*ave_outpatient_cost_2014*'2014 population'!N20</f>
        <v>29253746.844873302</v>
      </c>
    </row>
    <row r="21" spans="2:14" x14ac:dyDescent="0.25">
      <c r="B21">
        <v>17</v>
      </c>
      <c r="D21" s="2">
        <f>'2011 outpatient weights'!D21*ave_outpatient_cost_2014*'2014 population'!D21</f>
        <v>47580771.81266056</v>
      </c>
      <c r="E21" s="2">
        <f>'2011 outpatient weights'!E21*ave_outpatient_cost_2014*'2014 population'!E21</f>
        <v>38726274.125595175</v>
      </c>
      <c r="F21" s="2">
        <f>'2011 outpatient weights'!F21*ave_outpatient_cost_2014*'2014 population'!F21</f>
        <v>33965674.497742571</v>
      </c>
      <c r="G21" s="2">
        <f>'2011 outpatient weights'!G21*ave_outpatient_cost_2014*'2014 population'!G21</f>
        <v>31148252.777075373</v>
      </c>
      <c r="H21" s="2">
        <f>'2011 outpatient weights'!H21*ave_outpatient_cost_2014*'2014 population'!H21</f>
        <v>30444628.43429815</v>
      </c>
      <c r="I21" s="2"/>
      <c r="J21" s="2">
        <f>'2011 outpatient weights'!J21*ave_outpatient_cost_2014*'2014 population'!J21</f>
        <v>32797234.723123394</v>
      </c>
      <c r="K21" s="2">
        <f>'2011 outpatient weights'!K21*ave_outpatient_cost_2014*'2014 population'!K21</f>
        <v>29043701.831850693</v>
      </c>
      <c r="L21" s="2">
        <f>'2011 outpatient weights'!L21*ave_outpatient_cost_2014*'2014 population'!L21</f>
        <v>27812484.802600253</v>
      </c>
      <c r="M21" s="2">
        <f>'2011 outpatient weights'!M21*ave_outpatient_cost_2014*'2014 population'!M21</f>
        <v>26607222.43461534</v>
      </c>
      <c r="N21" s="2">
        <f>'2011 outpatient weights'!N21*ave_outpatient_cost_2014*'2014 population'!N21</f>
        <v>26450495.679346509</v>
      </c>
    </row>
    <row r="22" spans="2:14" x14ac:dyDescent="0.25">
      <c r="B22">
        <v>18</v>
      </c>
      <c r="D22" s="2">
        <f>'2011 outpatient weights'!D22*ave_outpatient_cost_2014*'2014 population'!D22</f>
        <v>52662869.453465164</v>
      </c>
      <c r="E22" s="2">
        <f>'2011 outpatient weights'!E22*ave_outpatient_cost_2014*'2014 population'!E22</f>
        <v>42274922.376173727</v>
      </c>
      <c r="F22" s="2">
        <f>'2011 outpatient weights'!F22*ave_outpatient_cost_2014*'2014 population'!F22</f>
        <v>34016410.539829023</v>
      </c>
      <c r="G22" s="2">
        <f>'2011 outpatient weights'!G22*ave_outpatient_cost_2014*'2014 population'!G22</f>
        <v>30957005.370111007</v>
      </c>
      <c r="H22" s="2">
        <f>'2011 outpatient weights'!H22*ave_outpatient_cost_2014*'2014 population'!H22</f>
        <v>29136697.405012205</v>
      </c>
      <c r="I22" s="2"/>
      <c r="J22" s="2">
        <f>'2011 outpatient weights'!J22*ave_outpatient_cost_2014*'2014 population'!J22</f>
        <v>29930312.878597867</v>
      </c>
      <c r="K22" s="2">
        <f>'2011 outpatient weights'!K22*ave_outpatient_cost_2014*'2014 population'!K22</f>
        <v>27507911.113856085</v>
      </c>
      <c r="L22" s="2">
        <f>'2011 outpatient weights'!L22*ave_outpatient_cost_2014*'2014 population'!L22</f>
        <v>25241984.695178032</v>
      </c>
      <c r="M22" s="2">
        <f>'2011 outpatient weights'!M22*ave_outpatient_cost_2014*'2014 population'!M22</f>
        <v>24202094.494478215</v>
      </c>
      <c r="N22" s="2">
        <f>'2011 outpatient weights'!N22*ave_outpatient_cost_2014*'2014 population'!N22</f>
        <v>24963563.617211003</v>
      </c>
    </row>
    <row r="23" spans="2:14" x14ac:dyDescent="0.25">
      <c r="B23">
        <v>19</v>
      </c>
      <c r="D23" s="2">
        <f>'2011 outpatient weights'!D23*ave_outpatient_cost_2014*'2014 population'!D23</f>
        <v>55698436.977520078</v>
      </c>
      <c r="E23" s="2">
        <f>'2011 outpatient weights'!E23*ave_outpatient_cost_2014*'2014 population'!E23</f>
        <v>46198492.255282171</v>
      </c>
      <c r="F23" s="2">
        <f>'2011 outpatient weights'!F23*ave_outpatient_cost_2014*'2014 population'!F23</f>
        <v>33312930.803300232</v>
      </c>
      <c r="G23" s="2">
        <f>'2011 outpatient weights'!G23*ave_outpatient_cost_2014*'2014 population'!G23</f>
        <v>29362998.024306737</v>
      </c>
      <c r="H23" s="2">
        <f>'2011 outpatient weights'!H23*ave_outpatient_cost_2014*'2014 population'!H23</f>
        <v>26952772.615603078</v>
      </c>
      <c r="I23" s="2"/>
      <c r="J23" s="2">
        <f>'2011 outpatient weights'!J23*ave_outpatient_cost_2014*'2014 population'!J23</f>
        <v>25654215.159324221</v>
      </c>
      <c r="K23" s="2">
        <f>'2011 outpatient weights'!K23*ave_outpatient_cost_2014*'2014 population'!K23</f>
        <v>25360805.155817527</v>
      </c>
      <c r="L23" s="2">
        <f>'2011 outpatient weights'!L23*ave_outpatient_cost_2014*'2014 population'!L23</f>
        <v>21793378.787391461</v>
      </c>
      <c r="M23" s="2">
        <f>'2011 outpatient weights'!M23*ave_outpatient_cost_2014*'2014 population'!M23</f>
        <v>21095581.017590173</v>
      </c>
      <c r="N23" s="2">
        <f>'2011 outpatient weights'!N23*ave_outpatient_cost_2014*'2014 population'!N23</f>
        <v>20431901.576566912</v>
      </c>
    </row>
    <row r="24" spans="2:14" x14ac:dyDescent="0.25">
      <c r="B24">
        <v>20</v>
      </c>
      <c r="D24" s="2">
        <f>'2011 outpatient weights'!D24*ave_outpatient_cost_2014*'2014 population'!D24</f>
        <v>66974465.577684537</v>
      </c>
      <c r="E24" s="2">
        <f>'2011 outpatient weights'!E24*ave_outpatient_cost_2014*'2014 population'!E24</f>
        <v>55165666.426429257</v>
      </c>
      <c r="F24" s="2">
        <f>'2011 outpatient weights'!F24*ave_outpatient_cost_2014*'2014 population'!F24</f>
        <v>37931796.12696328</v>
      </c>
      <c r="G24" s="2">
        <f>'2011 outpatient weights'!G24*ave_outpatient_cost_2014*'2014 population'!G24</f>
        <v>32183416.344528936</v>
      </c>
      <c r="H24" s="2">
        <f>'2011 outpatient weights'!H24*ave_outpatient_cost_2014*'2014 population'!H24</f>
        <v>27293363.922996175</v>
      </c>
      <c r="I24" s="2"/>
      <c r="J24" s="2">
        <f>'2011 outpatient weights'!J24*ave_outpatient_cost_2014*'2014 population'!J24</f>
        <v>27291281.347009733</v>
      </c>
      <c r="K24" s="2">
        <f>'2011 outpatient weights'!K24*ave_outpatient_cost_2014*'2014 population'!K24</f>
        <v>25842026.575365067</v>
      </c>
      <c r="L24" s="2">
        <f>'2011 outpatient weights'!L24*ave_outpatient_cost_2014*'2014 population'!L24</f>
        <v>21589254.790408175</v>
      </c>
      <c r="M24" s="2">
        <f>'2011 outpatient weights'!M24*ave_outpatient_cost_2014*'2014 population'!M24</f>
        <v>20591225.812205102</v>
      </c>
      <c r="N24" s="2">
        <f>'2011 outpatient weights'!N24*ave_outpatient_cost_2014*'2014 population'!N24</f>
        <v>19164799.97894768</v>
      </c>
    </row>
    <row r="25" spans="2:14" x14ac:dyDescent="0.25">
      <c r="B25">
        <v>21</v>
      </c>
      <c r="D25" s="2">
        <f>'2011 outpatient weights'!D25*ave_outpatient_cost_2014*'2014 population'!D25</f>
        <v>75706547.918836385</v>
      </c>
      <c r="E25" s="2">
        <f>'2011 outpatient weights'!E25*ave_outpatient_cost_2014*'2014 population'!E25</f>
        <v>59558305.392598778</v>
      </c>
      <c r="F25" s="2">
        <f>'2011 outpatient weights'!F25*ave_outpatient_cost_2014*'2014 population'!F25</f>
        <v>41962649.609576233</v>
      </c>
      <c r="G25" s="2">
        <f>'2011 outpatient weights'!G25*ave_outpatient_cost_2014*'2014 population'!G25</f>
        <v>34306459.846537359</v>
      </c>
      <c r="H25" s="2">
        <f>'2011 outpatient weights'!H25*ave_outpatient_cost_2014*'2014 population'!H25</f>
        <v>28056695.047076203</v>
      </c>
      <c r="I25" s="2"/>
      <c r="J25" s="2">
        <f>'2011 outpatient weights'!J25*ave_outpatient_cost_2014*'2014 population'!J25</f>
        <v>28333077.730099887</v>
      </c>
      <c r="K25" s="2">
        <f>'2011 outpatient weights'!K25*ave_outpatient_cost_2014*'2014 population'!K25</f>
        <v>27339908.940800641</v>
      </c>
      <c r="L25" s="2">
        <f>'2011 outpatient weights'!L25*ave_outpatient_cost_2014*'2014 population'!L25</f>
        <v>22527113.472263012</v>
      </c>
      <c r="M25" s="2">
        <f>'2011 outpatient weights'!M25*ave_outpatient_cost_2014*'2014 population'!M25</f>
        <v>20627350.283276126</v>
      </c>
      <c r="N25" s="2">
        <f>'2011 outpatient weights'!N25*ave_outpatient_cost_2014*'2014 population'!N25</f>
        <v>17942956.187177196</v>
      </c>
    </row>
    <row r="26" spans="2:14" x14ac:dyDescent="0.25">
      <c r="B26">
        <v>22</v>
      </c>
      <c r="D26" s="2">
        <f>'2011 outpatient weights'!D26*ave_outpatient_cost_2014*'2014 population'!D26</f>
        <v>87025482.022643283</v>
      </c>
      <c r="E26" s="2">
        <f>'2011 outpatient weights'!E26*ave_outpatient_cost_2014*'2014 population'!E26</f>
        <v>68281996.423010275</v>
      </c>
      <c r="F26" s="2">
        <f>'2011 outpatient weights'!F26*ave_outpatient_cost_2014*'2014 population'!F26</f>
        <v>48168177.298544794</v>
      </c>
      <c r="G26" s="2">
        <f>'2011 outpatient weights'!G26*ave_outpatient_cost_2014*'2014 population'!G26</f>
        <v>38314827.522111192</v>
      </c>
      <c r="H26" s="2">
        <f>'2011 outpatient weights'!H26*ave_outpatient_cost_2014*'2014 population'!H26</f>
        <v>30731561.349180184</v>
      </c>
      <c r="I26" s="2"/>
      <c r="J26" s="2">
        <f>'2011 outpatient weights'!J26*ave_outpatient_cost_2014*'2014 population'!J26</f>
        <v>30211041.212443687</v>
      </c>
      <c r="K26" s="2">
        <f>'2011 outpatient weights'!K26*ave_outpatient_cost_2014*'2014 population'!K26</f>
        <v>27224412.330257971</v>
      </c>
      <c r="L26" s="2">
        <f>'2011 outpatient weights'!L26*ave_outpatient_cost_2014*'2014 population'!L26</f>
        <v>22687773.853730824</v>
      </c>
      <c r="M26" s="2">
        <f>'2011 outpatient weights'!M26*ave_outpatient_cost_2014*'2014 population'!M26</f>
        <v>19744885.397503205</v>
      </c>
      <c r="N26" s="2">
        <f>'2011 outpatient weights'!N26*ave_outpatient_cost_2014*'2014 population'!N26</f>
        <v>18472045.550140403</v>
      </c>
    </row>
    <row r="27" spans="2:14" x14ac:dyDescent="0.25">
      <c r="B27">
        <v>23</v>
      </c>
      <c r="D27" s="2">
        <f>'2011 outpatient weights'!D27*ave_outpatient_cost_2014*'2014 population'!D27</f>
        <v>94688728.418939173</v>
      </c>
      <c r="E27" s="2">
        <f>'2011 outpatient weights'!E27*ave_outpatient_cost_2014*'2014 population'!E27</f>
        <v>75854655.02288571</v>
      </c>
      <c r="F27" s="2">
        <f>'2011 outpatient weights'!F27*ave_outpatient_cost_2014*'2014 population'!F27</f>
        <v>53595998.354505368</v>
      </c>
      <c r="G27" s="2">
        <f>'2011 outpatient weights'!G27*ave_outpatient_cost_2014*'2014 population'!G27</f>
        <v>42064701.049700305</v>
      </c>
      <c r="H27" s="2">
        <f>'2011 outpatient weights'!H27*ave_outpatient_cost_2014*'2014 population'!H27</f>
        <v>32966762.105256356</v>
      </c>
      <c r="I27" s="2"/>
      <c r="J27" s="2">
        <f>'2011 outpatient weights'!J27*ave_outpatient_cost_2014*'2014 population'!J27</f>
        <v>30710775.384064253</v>
      </c>
      <c r="K27" s="2">
        <f>'2011 outpatient weights'!K27*ave_outpatient_cost_2014*'2014 population'!K27</f>
        <v>28218149.419444874</v>
      </c>
      <c r="L27" s="2">
        <f>'2011 outpatient weights'!L27*ave_outpatient_cost_2014*'2014 population'!L27</f>
        <v>24149896.950702578</v>
      </c>
      <c r="M27" s="2">
        <f>'2011 outpatient weights'!M27*ave_outpatient_cost_2014*'2014 population'!M27</f>
        <v>20393624.938818764</v>
      </c>
      <c r="N27" s="2">
        <f>'2011 outpatient weights'!N27*ave_outpatient_cost_2014*'2014 population'!N27</f>
        <v>18024998.274823707</v>
      </c>
    </row>
    <row r="28" spans="2:14" x14ac:dyDescent="0.25">
      <c r="B28">
        <v>24</v>
      </c>
      <c r="D28" s="2">
        <f>'2011 outpatient weights'!D28*ave_outpatient_cost_2014*'2014 population'!D28</f>
        <v>102854057.42461528</v>
      </c>
      <c r="E28" s="2">
        <f>'2011 outpatient weights'!E28*ave_outpatient_cost_2014*'2014 population'!E28</f>
        <v>82137729.194234207</v>
      </c>
      <c r="F28" s="2">
        <f>'2011 outpatient weights'!F28*ave_outpatient_cost_2014*'2014 population'!F28</f>
        <v>57926383.265666708</v>
      </c>
      <c r="G28" s="2">
        <f>'2011 outpatient weights'!G28*ave_outpatient_cost_2014*'2014 population'!G28</f>
        <v>45426040.068434715</v>
      </c>
      <c r="H28" s="2">
        <f>'2011 outpatient weights'!H28*ave_outpatient_cost_2014*'2014 population'!H28</f>
        <v>35080155.825688161</v>
      </c>
      <c r="I28" s="2"/>
      <c r="J28" s="2">
        <f>'2011 outpatient weights'!J28*ave_outpatient_cost_2014*'2014 population'!J28</f>
        <v>32157604.197756555</v>
      </c>
      <c r="K28" s="2">
        <f>'2011 outpatient weights'!K28*ave_outpatient_cost_2014*'2014 population'!K28</f>
        <v>30191080.819879625</v>
      </c>
      <c r="L28" s="2">
        <f>'2011 outpatient weights'!L28*ave_outpatient_cost_2014*'2014 population'!L28</f>
        <v>24531769.847807419</v>
      </c>
      <c r="M28" s="2">
        <f>'2011 outpatient weights'!M28*ave_outpatient_cost_2014*'2014 population'!M28</f>
        <v>20630801.114465032</v>
      </c>
      <c r="N28" s="2">
        <f>'2011 outpatient weights'!N28*ave_outpatient_cost_2014*'2014 population'!N28</f>
        <v>17689291.62500729</v>
      </c>
    </row>
    <row r="29" spans="2:14" x14ac:dyDescent="0.25">
      <c r="B29">
        <v>25</v>
      </c>
      <c r="D29" s="2">
        <f>'2011 outpatient weights'!D29*ave_outpatient_cost_2014*'2014 population'!D29</f>
        <v>108658864.47847246</v>
      </c>
      <c r="E29" s="2">
        <f>'2011 outpatient weights'!E29*ave_outpatient_cost_2014*'2014 population'!E29</f>
        <v>85601481.157625437</v>
      </c>
      <c r="F29" s="2">
        <f>'2011 outpatient weights'!F29*ave_outpatient_cost_2014*'2014 population'!F29</f>
        <v>61898231.585081898</v>
      </c>
      <c r="G29" s="2">
        <f>'2011 outpatient weights'!G29*ave_outpatient_cost_2014*'2014 population'!G29</f>
        <v>50905489.239599183</v>
      </c>
      <c r="H29" s="2">
        <f>'2011 outpatient weights'!H29*ave_outpatient_cost_2014*'2014 population'!H29</f>
        <v>37114766.648425341</v>
      </c>
      <c r="I29" s="2"/>
      <c r="J29" s="2">
        <f>'2011 outpatient weights'!J29*ave_outpatient_cost_2014*'2014 population'!J29</f>
        <v>32826039.50004771</v>
      </c>
      <c r="K29" s="2">
        <f>'2011 outpatient weights'!K29*ave_outpatient_cost_2014*'2014 population'!K29</f>
        <v>29734052.68535202</v>
      </c>
      <c r="L29" s="2">
        <f>'2011 outpatient weights'!L29*ave_outpatient_cost_2014*'2014 population'!L29</f>
        <v>24653756.067974586</v>
      </c>
      <c r="M29" s="2">
        <f>'2011 outpatient weights'!M29*ave_outpatient_cost_2014*'2014 population'!M29</f>
        <v>19603977.734333158</v>
      </c>
      <c r="N29" s="2">
        <f>'2011 outpatient weights'!N29*ave_outpatient_cost_2014*'2014 population'!N29</f>
        <v>17019598.02130783</v>
      </c>
    </row>
    <row r="30" spans="2:14" x14ac:dyDescent="0.25">
      <c r="B30">
        <v>26</v>
      </c>
      <c r="D30" s="2">
        <f>'2011 outpatient weights'!D30*ave_outpatient_cost_2014*'2014 population'!D30</f>
        <v>115892249.61225368</v>
      </c>
      <c r="E30" s="2">
        <f>'2011 outpatient weights'!E30*ave_outpatient_cost_2014*'2014 population'!E30</f>
        <v>94357035.491796479</v>
      </c>
      <c r="F30" s="2">
        <f>'2011 outpatient weights'!F30*ave_outpatient_cost_2014*'2014 population'!F30</f>
        <v>70146921.577799052</v>
      </c>
      <c r="G30" s="2">
        <f>'2011 outpatient weights'!G30*ave_outpatient_cost_2014*'2014 population'!G30</f>
        <v>55090907.725405999</v>
      </c>
      <c r="H30" s="2">
        <f>'2011 outpatient weights'!H30*ave_outpatient_cost_2014*'2014 population'!H30</f>
        <v>41084398.414233416</v>
      </c>
      <c r="I30" s="2"/>
      <c r="J30" s="2">
        <f>'2011 outpatient weights'!J30*ave_outpatient_cost_2014*'2014 population'!J30</f>
        <v>34040934.498933658</v>
      </c>
      <c r="K30" s="2">
        <f>'2011 outpatient weights'!K30*ave_outpatient_cost_2014*'2014 population'!K30</f>
        <v>30785756.272855658</v>
      </c>
      <c r="L30" s="2">
        <f>'2011 outpatient weights'!L30*ave_outpatient_cost_2014*'2014 population'!L30</f>
        <v>24960741.378642146</v>
      </c>
      <c r="M30" s="2">
        <f>'2011 outpatient weights'!M30*ave_outpatient_cost_2014*'2014 population'!M30</f>
        <v>20388275.373054709</v>
      </c>
      <c r="N30" s="2">
        <f>'2011 outpatient weights'!N30*ave_outpatient_cost_2014*'2014 population'!N30</f>
        <v>16599513.207512373</v>
      </c>
    </row>
    <row r="31" spans="2:14" x14ac:dyDescent="0.25">
      <c r="B31">
        <v>27</v>
      </c>
      <c r="D31" s="2">
        <f>'2011 outpatient weights'!D31*ave_outpatient_cost_2014*'2014 population'!D31</f>
        <v>123430542.60088384</v>
      </c>
      <c r="E31" s="2">
        <f>'2011 outpatient weights'!E31*ave_outpatient_cost_2014*'2014 population'!E31</f>
        <v>100648137.05608433</v>
      </c>
      <c r="F31" s="2">
        <f>'2011 outpatient weights'!F31*ave_outpatient_cost_2014*'2014 population'!F31</f>
        <v>74159901.80437699</v>
      </c>
      <c r="G31" s="2">
        <f>'2011 outpatient weights'!G31*ave_outpatient_cost_2014*'2014 population'!G31</f>
        <v>59142616.757618368</v>
      </c>
      <c r="H31" s="2">
        <f>'2011 outpatient weights'!H31*ave_outpatient_cost_2014*'2014 population'!H31</f>
        <v>43413079.400417738</v>
      </c>
      <c r="I31" s="2"/>
      <c r="J31" s="2">
        <f>'2011 outpatient weights'!J31*ave_outpatient_cost_2014*'2014 population'!J31</f>
        <v>35814178.8203215</v>
      </c>
      <c r="K31" s="2">
        <f>'2011 outpatient weights'!K31*ave_outpatient_cost_2014*'2014 population'!K31</f>
        <v>32152681.741688941</v>
      </c>
      <c r="L31" s="2">
        <f>'2011 outpatient weights'!L31*ave_outpatient_cost_2014*'2014 population'!L31</f>
        <v>25132059.099964809</v>
      </c>
      <c r="M31" s="2">
        <f>'2011 outpatient weights'!M31*ave_outpatient_cost_2014*'2014 population'!M31</f>
        <v>19840708.729918275</v>
      </c>
      <c r="N31" s="2">
        <f>'2011 outpatient weights'!N31*ave_outpatient_cost_2014*'2014 population'!N31</f>
        <v>15902861.830062242</v>
      </c>
    </row>
    <row r="32" spans="2:14" x14ac:dyDescent="0.25">
      <c r="B32">
        <v>28</v>
      </c>
      <c r="D32" s="2">
        <f>'2011 outpatient weights'!D32*ave_outpatient_cost_2014*'2014 population'!D32</f>
        <v>125949541.9688171</v>
      </c>
      <c r="E32" s="2">
        <f>'2011 outpatient weights'!E32*ave_outpatient_cost_2014*'2014 population'!E32</f>
        <v>107961770.15681767</v>
      </c>
      <c r="F32" s="2">
        <f>'2011 outpatient weights'!F32*ave_outpatient_cost_2014*'2014 population'!F32</f>
        <v>81094957.608953506</v>
      </c>
      <c r="G32" s="2">
        <f>'2011 outpatient weights'!G32*ave_outpatient_cost_2014*'2014 population'!G32</f>
        <v>66561552.379270315</v>
      </c>
      <c r="H32" s="2">
        <f>'2011 outpatient weights'!H32*ave_outpatient_cost_2014*'2014 population'!H32</f>
        <v>48943040.358777672</v>
      </c>
      <c r="I32" s="2"/>
      <c r="J32" s="2">
        <f>'2011 outpatient weights'!J32*ave_outpatient_cost_2014*'2014 population'!J32</f>
        <v>38242409.935243405</v>
      </c>
      <c r="K32" s="2">
        <f>'2011 outpatient weights'!K32*ave_outpatient_cost_2014*'2014 population'!K32</f>
        <v>34459910.222548351</v>
      </c>
      <c r="L32" s="2">
        <f>'2011 outpatient weights'!L32*ave_outpatient_cost_2014*'2014 population'!L32</f>
        <v>26799430.334491517</v>
      </c>
      <c r="M32" s="2">
        <f>'2011 outpatient weights'!M32*ave_outpatient_cost_2014*'2014 population'!M32</f>
        <v>21019874.596521899</v>
      </c>
      <c r="N32" s="2">
        <f>'2011 outpatient weights'!N32*ave_outpatient_cost_2014*'2014 population'!N32</f>
        <v>16589580.92590097</v>
      </c>
    </row>
    <row r="33" spans="2:14" x14ac:dyDescent="0.25">
      <c r="B33">
        <v>29</v>
      </c>
      <c r="D33" s="2">
        <f>'2011 outpatient weights'!D33*ave_outpatient_cost_2014*'2014 population'!D33</f>
        <v>129535202.42851795</v>
      </c>
      <c r="E33" s="2">
        <f>'2011 outpatient weights'!E33*ave_outpatient_cost_2014*'2014 population'!E33</f>
        <v>112602139.13391189</v>
      </c>
      <c r="F33" s="2">
        <f>'2011 outpatient weights'!F33*ave_outpatient_cost_2014*'2014 population'!F33</f>
        <v>87925042.349993974</v>
      </c>
      <c r="G33" s="2">
        <f>'2011 outpatient weights'!G33*ave_outpatient_cost_2014*'2014 population'!G33</f>
        <v>70726457.049297437</v>
      </c>
      <c r="H33" s="2">
        <f>'2011 outpatient weights'!H33*ave_outpatient_cost_2014*'2014 population'!H33</f>
        <v>53356004.179154322</v>
      </c>
      <c r="I33" s="2"/>
      <c r="J33" s="2">
        <f>'2011 outpatient weights'!J33*ave_outpatient_cost_2014*'2014 population'!J33</f>
        <v>42667733.46866636</v>
      </c>
      <c r="K33" s="2">
        <f>'2011 outpatient weights'!K33*ave_outpatient_cost_2014*'2014 population'!K33</f>
        <v>37719511.433525115</v>
      </c>
      <c r="L33" s="2">
        <f>'2011 outpatient weights'!L33*ave_outpatient_cost_2014*'2014 population'!L33</f>
        <v>28797494.485551842</v>
      </c>
      <c r="M33" s="2">
        <f>'2011 outpatient weights'!M33*ave_outpatient_cost_2014*'2014 population'!M33</f>
        <v>21821435.140154306</v>
      </c>
      <c r="N33" s="2">
        <f>'2011 outpatient weights'!N33*ave_outpatient_cost_2014*'2014 population'!N33</f>
        <v>16473427.6026685</v>
      </c>
    </row>
    <row r="34" spans="2:14" x14ac:dyDescent="0.25">
      <c r="B34">
        <v>30</v>
      </c>
      <c r="D34" s="2">
        <f>'2011 outpatient weights'!D34*ave_outpatient_cost_2014*'2014 population'!D34</f>
        <v>128074833.65146488</v>
      </c>
      <c r="E34" s="2">
        <f>'2011 outpatient weights'!E34*ave_outpatient_cost_2014*'2014 population'!E34</f>
        <v>111225167.87816089</v>
      </c>
      <c r="F34" s="2">
        <f>'2011 outpatient weights'!F34*ave_outpatient_cost_2014*'2014 population'!F34</f>
        <v>88467503.833597571</v>
      </c>
      <c r="G34" s="2">
        <f>'2011 outpatient weights'!G34*ave_outpatient_cost_2014*'2014 population'!G34</f>
        <v>71575386.783313006</v>
      </c>
      <c r="H34" s="2">
        <f>'2011 outpatient weights'!H34*ave_outpatient_cost_2014*'2014 population'!H34</f>
        <v>54866833.655810207</v>
      </c>
      <c r="I34" s="2"/>
      <c r="J34" s="2">
        <f>'2011 outpatient weights'!J34*ave_outpatient_cost_2014*'2014 population'!J34</f>
        <v>42924755.799894609</v>
      </c>
      <c r="K34" s="2">
        <f>'2011 outpatient weights'!K34*ave_outpatient_cost_2014*'2014 population'!K34</f>
        <v>36461645.300128683</v>
      </c>
      <c r="L34" s="2">
        <f>'2011 outpatient weights'!L34*ave_outpatient_cost_2014*'2014 population'!L34</f>
        <v>28333810.093597513</v>
      </c>
      <c r="M34" s="2">
        <f>'2011 outpatient weights'!M34*ave_outpatient_cost_2014*'2014 population'!M34</f>
        <v>21216197.606086686</v>
      </c>
      <c r="N34" s="2">
        <f>'2011 outpatient weights'!N34*ave_outpatient_cost_2014*'2014 population'!N34</f>
        <v>15847569.206499796</v>
      </c>
    </row>
    <row r="35" spans="2:14" x14ac:dyDescent="0.25">
      <c r="B35">
        <v>31</v>
      </c>
      <c r="D35" s="2">
        <f>'2011 outpatient weights'!D35*ave_outpatient_cost_2014*'2014 population'!D35</f>
        <v>127857054.82488067</v>
      </c>
      <c r="E35" s="2">
        <f>'2011 outpatient weights'!E35*ave_outpatient_cost_2014*'2014 population'!E35</f>
        <v>117217295.75338256</v>
      </c>
      <c r="F35" s="2">
        <f>'2011 outpatient weights'!F35*ave_outpatient_cost_2014*'2014 population'!F35</f>
        <v>96156714.123310193</v>
      </c>
      <c r="G35" s="2">
        <f>'2011 outpatient weights'!G35*ave_outpatient_cost_2014*'2014 population'!G35</f>
        <v>78517975.083863154</v>
      </c>
      <c r="H35" s="2">
        <f>'2011 outpatient weights'!H35*ave_outpatient_cost_2014*'2014 population'!H35</f>
        <v>63765719.009503715</v>
      </c>
      <c r="I35" s="2"/>
      <c r="J35" s="2">
        <f>'2011 outpatient weights'!J35*ave_outpatient_cost_2014*'2014 population'!J35</f>
        <v>45720348.60184554</v>
      </c>
      <c r="K35" s="2">
        <f>'2011 outpatient weights'!K35*ave_outpatient_cost_2014*'2014 population'!K35</f>
        <v>39619416.190669626</v>
      </c>
      <c r="L35" s="2">
        <f>'2011 outpatient weights'!L35*ave_outpatient_cost_2014*'2014 population'!L35</f>
        <v>31346694.95187429</v>
      </c>
      <c r="M35" s="2">
        <f>'2011 outpatient weights'!M35*ave_outpatient_cost_2014*'2014 population'!M35</f>
        <v>23059577.562494036</v>
      </c>
      <c r="N35" s="2">
        <f>'2011 outpatient weights'!N35*ave_outpatient_cost_2014*'2014 population'!N35</f>
        <v>17092800.365419798</v>
      </c>
    </row>
    <row r="36" spans="2:14" x14ac:dyDescent="0.25">
      <c r="B36">
        <v>32</v>
      </c>
      <c r="D36" s="2">
        <f>'2011 outpatient weights'!D36*ave_outpatient_cost_2014*'2014 population'!D36</f>
        <v>133525754.5879716</v>
      </c>
      <c r="E36" s="2">
        <f>'2011 outpatient weights'!E36*ave_outpatient_cost_2014*'2014 population'!E36</f>
        <v>117803355.70710813</v>
      </c>
      <c r="F36" s="2">
        <f>'2011 outpatient weights'!F36*ave_outpatient_cost_2014*'2014 population'!F36</f>
        <v>98233490.953427225</v>
      </c>
      <c r="G36" s="2">
        <f>'2011 outpatient weights'!G36*ave_outpatient_cost_2014*'2014 population'!G36</f>
        <v>84132973.029985532</v>
      </c>
      <c r="H36" s="2">
        <f>'2011 outpatient weights'!H36*ave_outpatient_cost_2014*'2014 population'!H36</f>
        <v>69377658.219818667</v>
      </c>
      <c r="I36" s="2"/>
      <c r="J36" s="2">
        <f>'2011 outpatient weights'!J36*ave_outpatient_cost_2014*'2014 population'!J36</f>
        <v>49226266.951492943</v>
      </c>
      <c r="K36" s="2">
        <f>'2011 outpatient weights'!K36*ave_outpatient_cost_2014*'2014 population'!K36</f>
        <v>41644150.075134583</v>
      </c>
      <c r="L36" s="2">
        <f>'2011 outpatient weights'!L36*ave_outpatient_cost_2014*'2014 population'!L36</f>
        <v>32509263.943651255</v>
      </c>
      <c r="M36" s="2">
        <f>'2011 outpatient weights'!M36*ave_outpatient_cost_2014*'2014 population'!M36</f>
        <v>24563258.98277596</v>
      </c>
      <c r="N36" s="2">
        <f>'2011 outpatient weights'!N36*ave_outpatient_cost_2014*'2014 population'!N36</f>
        <v>18588271.183313958</v>
      </c>
    </row>
    <row r="37" spans="2:14" x14ac:dyDescent="0.25">
      <c r="B37">
        <v>33</v>
      </c>
      <c r="D37" s="2">
        <f>'2011 outpatient weights'!D37*ave_outpatient_cost_2014*'2014 population'!D37</f>
        <v>127153607.92799434</v>
      </c>
      <c r="E37" s="2">
        <f>'2011 outpatient weights'!E37*ave_outpatient_cost_2014*'2014 population'!E37</f>
        <v>116774191.36839072</v>
      </c>
      <c r="F37" s="2">
        <f>'2011 outpatient weights'!F37*ave_outpatient_cost_2014*'2014 population'!F37</f>
        <v>97831490.145033836</v>
      </c>
      <c r="G37" s="2">
        <f>'2011 outpatient weights'!G37*ave_outpatient_cost_2014*'2014 population'!G37</f>
        <v>86454592.227148041</v>
      </c>
      <c r="H37" s="2">
        <f>'2011 outpatient weights'!H37*ave_outpatient_cost_2014*'2014 population'!H37</f>
        <v>72690051.638117462</v>
      </c>
      <c r="I37" s="2"/>
      <c r="J37" s="2">
        <f>'2011 outpatient weights'!J37*ave_outpatient_cost_2014*'2014 population'!J37</f>
        <v>49976168.431646988</v>
      </c>
      <c r="K37" s="2">
        <f>'2011 outpatient weights'!K37*ave_outpatient_cost_2014*'2014 population'!K37</f>
        <v>43456371.67742379</v>
      </c>
      <c r="L37" s="2">
        <f>'2011 outpatient weights'!L37*ave_outpatient_cost_2014*'2014 population'!L37</f>
        <v>34481772.848664865</v>
      </c>
      <c r="M37" s="2">
        <f>'2011 outpatient weights'!M37*ave_outpatient_cost_2014*'2014 population'!M37</f>
        <v>26391071.887674782</v>
      </c>
      <c r="N37" s="2">
        <f>'2011 outpatient weights'!N37*ave_outpatient_cost_2014*'2014 population'!N37</f>
        <v>19223642.168988753</v>
      </c>
    </row>
    <row r="38" spans="2:14" x14ac:dyDescent="0.25">
      <c r="B38">
        <v>34</v>
      </c>
      <c r="D38" s="2">
        <f>'2011 outpatient weights'!D38*ave_outpatient_cost_2014*'2014 population'!D38</f>
        <v>119055806.91804019</v>
      </c>
      <c r="E38" s="2">
        <f>'2011 outpatient weights'!E38*ave_outpatient_cost_2014*'2014 population'!E38</f>
        <v>110377942.18803146</v>
      </c>
      <c r="F38" s="2">
        <f>'2011 outpatient weights'!F38*ave_outpatient_cost_2014*'2014 population'!F38</f>
        <v>91983714.964378327</v>
      </c>
      <c r="G38" s="2">
        <f>'2011 outpatient weights'!G38*ave_outpatient_cost_2014*'2014 population'!G38</f>
        <v>79926945.645948276</v>
      </c>
      <c r="H38" s="2">
        <f>'2011 outpatient weights'!H38*ave_outpatient_cost_2014*'2014 population'!H38</f>
        <v>71862831.77983284</v>
      </c>
      <c r="I38" s="2"/>
      <c r="J38" s="2">
        <f>'2011 outpatient weights'!J38*ave_outpatient_cost_2014*'2014 population'!J38</f>
        <v>48363172.710872017</v>
      </c>
      <c r="K38" s="2">
        <f>'2011 outpatient weights'!K38*ave_outpatient_cost_2014*'2014 population'!K38</f>
        <v>42113799.961984091</v>
      </c>
      <c r="L38" s="2">
        <f>'2011 outpatient weights'!L38*ave_outpatient_cost_2014*'2014 population'!L38</f>
        <v>32838955.026654899</v>
      </c>
      <c r="M38" s="2">
        <f>'2011 outpatient weights'!M38*ave_outpatient_cost_2014*'2014 population'!M38</f>
        <v>25186869.041672729</v>
      </c>
      <c r="N38" s="2">
        <f>'2011 outpatient weights'!N38*ave_outpatient_cost_2014*'2014 population'!N38</f>
        <v>19012764.528723985</v>
      </c>
    </row>
    <row r="39" spans="2:14" x14ac:dyDescent="0.25">
      <c r="B39">
        <v>35</v>
      </c>
      <c r="D39" s="2">
        <f>'2011 outpatient weights'!D39*ave_outpatient_cost_2014*'2014 population'!D39</f>
        <v>105522260.73889634</v>
      </c>
      <c r="E39" s="2">
        <f>'2011 outpatient weights'!E39*ave_outpatient_cost_2014*'2014 population'!E39</f>
        <v>98450828.878594562</v>
      </c>
      <c r="F39" s="2">
        <f>'2011 outpatient weights'!F39*ave_outpatient_cost_2014*'2014 population'!F39</f>
        <v>82669924.619896725</v>
      </c>
      <c r="G39" s="2">
        <f>'2011 outpatient weights'!G39*ave_outpatient_cost_2014*'2014 population'!G39</f>
        <v>75646252.316960543</v>
      </c>
      <c r="H39" s="2">
        <f>'2011 outpatient weights'!H39*ave_outpatient_cost_2014*'2014 population'!H39</f>
        <v>67168177.092145115</v>
      </c>
      <c r="I39" s="2"/>
      <c r="J39" s="2">
        <f>'2011 outpatient weights'!J39*ave_outpatient_cost_2014*'2014 population'!J39</f>
        <v>46108566.110204764</v>
      </c>
      <c r="K39" s="2">
        <f>'2011 outpatient weights'!K39*ave_outpatient_cost_2014*'2014 population'!K39</f>
        <v>38776655.580740258</v>
      </c>
      <c r="L39" s="2">
        <f>'2011 outpatient weights'!L39*ave_outpatient_cost_2014*'2014 population'!L39</f>
        <v>31496271.729919087</v>
      </c>
      <c r="M39" s="2">
        <f>'2011 outpatient weights'!M39*ave_outpatient_cost_2014*'2014 population'!M39</f>
        <v>24823918.470004126</v>
      </c>
      <c r="N39" s="2">
        <f>'2011 outpatient weights'!N39*ave_outpatient_cost_2014*'2014 population'!N39</f>
        <v>19806910.0258145</v>
      </c>
    </row>
    <row r="40" spans="2:14" x14ac:dyDescent="0.25">
      <c r="B40">
        <v>36</v>
      </c>
      <c r="D40" s="2">
        <f>'2011 outpatient weights'!D40*ave_outpatient_cost_2014*'2014 population'!D40</f>
        <v>94181984.131953701</v>
      </c>
      <c r="E40" s="2">
        <f>'2011 outpatient weights'!E40*ave_outpatient_cost_2014*'2014 population'!E40</f>
        <v>86126090.402509421</v>
      </c>
      <c r="F40" s="2">
        <f>'2011 outpatient weights'!F40*ave_outpatient_cost_2014*'2014 population'!F40</f>
        <v>72632941.451069385</v>
      </c>
      <c r="G40" s="2">
        <f>'2011 outpatient weights'!G40*ave_outpatient_cost_2014*'2014 population'!G40</f>
        <v>65699151.622684762</v>
      </c>
      <c r="H40" s="2">
        <f>'2011 outpatient weights'!H40*ave_outpatient_cost_2014*'2014 population'!H40</f>
        <v>60206586.263115287</v>
      </c>
      <c r="I40" s="2"/>
      <c r="J40" s="2">
        <f>'2011 outpatient weights'!J40*ave_outpatient_cost_2014*'2014 population'!J40</f>
        <v>44516223.426280707</v>
      </c>
      <c r="K40" s="2">
        <f>'2011 outpatient weights'!K40*ave_outpatient_cost_2014*'2014 population'!K40</f>
        <v>37136706.376931012</v>
      </c>
      <c r="L40" s="2">
        <f>'2011 outpatient weights'!L40*ave_outpatient_cost_2014*'2014 population'!L40</f>
        <v>29579279.107450627</v>
      </c>
      <c r="M40" s="2">
        <f>'2011 outpatient weights'!M40*ave_outpatient_cost_2014*'2014 population'!M40</f>
        <v>23120893.572451688</v>
      </c>
      <c r="N40" s="2">
        <f>'2011 outpatient weights'!N40*ave_outpatient_cost_2014*'2014 population'!N40</f>
        <v>18951105.64846573</v>
      </c>
    </row>
    <row r="41" spans="2:14" x14ac:dyDescent="0.25">
      <c r="B41">
        <v>37</v>
      </c>
      <c r="D41" s="2">
        <f>'2011 outpatient weights'!D41*ave_outpatient_cost_2014*'2014 population'!D41</f>
        <v>87127151.540336698</v>
      </c>
      <c r="E41" s="2">
        <f>'2011 outpatient weights'!E41*ave_outpatient_cost_2014*'2014 population'!E41</f>
        <v>80198977.88676995</v>
      </c>
      <c r="F41" s="2">
        <f>'2011 outpatient weights'!F41*ave_outpatient_cost_2014*'2014 population'!F41</f>
        <v>68013713.678154886</v>
      </c>
      <c r="G41" s="2">
        <f>'2011 outpatient weights'!G41*ave_outpatient_cost_2014*'2014 population'!G41</f>
        <v>62547782.375523061</v>
      </c>
      <c r="H41" s="2">
        <f>'2011 outpatient weights'!H41*ave_outpatient_cost_2014*'2014 population'!H41</f>
        <v>57590428.176898018</v>
      </c>
      <c r="I41" s="2"/>
      <c r="J41" s="2">
        <f>'2011 outpatient weights'!J41*ave_outpatient_cost_2014*'2014 population'!J41</f>
        <v>46364909.343494996</v>
      </c>
      <c r="K41" s="2">
        <f>'2011 outpatient weights'!K41*ave_outpatient_cost_2014*'2014 population'!K41</f>
        <v>37997431.183523647</v>
      </c>
      <c r="L41" s="2">
        <f>'2011 outpatient weights'!L41*ave_outpatient_cost_2014*'2014 population'!L41</f>
        <v>29128903.150309715</v>
      </c>
      <c r="M41" s="2">
        <f>'2011 outpatient weights'!M41*ave_outpatient_cost_2014*'2014 population'!M41</f>
        <v>24718356.708524358</v>
      </c>
      <c r="N41" s="2">
        <f>'2011 outpatient weights'!N41*ave_outpatient_cost_2014*'2014 population'!N41</f>
        <v>20457346.675825249</v>
      </c>
    </row>
    <row r="42" spans="2:14" x14ac:dyDescent="0.25">
      <c r="B42">
        <v>38</v>
      </c>
      <c r="D42" s="2">
        <f>'2011 outpatient weights'!D42*ave_outpatient_cost_2014*'2014 population'!D42</f>
        <v>82912446.924082771</v>
      </c>
      <c r="E42" s="2">
        <f>'2011 outpatient weights'!E42*ave_outpatient_cost_2014*'2014 population'!E42</f>
        <v>75139671.858591765</v>
      </c>
      <c r="F42" s="2">
        <f>'2011 outpatient weights'!F42*ave_outpatient_cost_2014*'2014 population'!F42</f>
        <v>64547645.711131617</v>
      </c>
      <c r="G42" s="2">
        <f>'2011 outpatient weights'!G42*ave_outpatient_cost_2014*'2014 population'!G42</f>
        <v>57620775.258047789</v>
      </c>
      <c r="H42" s="2">
        <f>'2011 outpatient weights'!H42*ave_outpatient_cost_2014*'2014 population'!H42</f>
        <v>54628053.079748891</v>
      </c>
      <c r="I42" s="2"/>
      <c r="J42" s="2">
        <f>'2011 outpatient weights'!J42*ave_outpatient_cost_2014*'2014 population'!J42</f>
        <v>47148757.888010465</v>
      </c>
      <c r="K42" s="2">
        <f>'2011 outpatient weights'!K42*ave_outpatient_cost_2014*'2014 population'!K42</f>
        <v>37596035.661451519</v>
      </c>
      <c r="L42" s="2">
        <f>'2011 outpatient weights'!L42*ave_outpatient_cost_2014*'2014 population'!L42</f>
        <v>31094440.231835734</v>
      </c>
      <c r="M42" s="2">
        <f>'2011 outpatient weights'!M42*ave_outpatient_cost_2014*'2014 population'!M42</f>
        <v>24361172.373318177</v>
      </c>
      <c r="N42" s="2">
        <f>'2011 outpatient weights'!N42*ave_outpatient_cost_2014*'2014 population'!N42</f>
        <v>20726914.782612331</v>
      </c>
    </row>
    <row r="43" spans="2:14" x14ac:dyDescent="0.25">
      <c r="B43">
        <v>39</v>
      </c>
      <c r="D43" s="2">
        <f>'2011 outpatient weights'!D43*ave_outpatient_cost_2014*'2014 population'!D43</f>
        <v>77037353.079772756</v>
      </c>
      <c r="E43" s="2">
        <f>'2011 outpatient weights'!E43*ave_outpatient_cost_2014*'2014 population'!E43</f>
        <v>71493227.35756132</v>
      </c>
      <c r="F43" s="2">
        <f>'2011 outpatient weights'!F43*ave_outpatient_cost_2014*'2014 population'!F43</f>
        <v>60438495.636481851</v>
      </c>
      <c r="G43" s="2">
        <f>'2011 outpatient weights'!G43*ave_outpatient_cost_2014*'2014 population'!G43</f>
        <v>55847684.272478238</v>
      </c>
      <c r="H43" s="2">
        <f>'2011 outpatient weights'!H43*ave_outpatient_cost_2014*'2014 population'!H43</f>
        <v>53632960.990988784</v>
      </c>
      <c r="I43" s="2"/>
      <c r="J43" s="2">
        <f>'2011 outpatient weights'!J43*ave_outpatient_cost_2014*'2014 population'!J43</f>
        <v>48506639.920671515</v>
      </c>
      <c r="K43" s="2">
        <f>'2011 outpatient weights'!K43*ave_outpatient_cost_2014*'2014 population'!K43</f>
        <v>39869895.309948243</v>
      </c>
      <c r="L43" s="2">
        <f>'2011 outpatient weights'!L43*ave_outpatient_cost_2014*'2014 population'!L43</f>
        <v>31772164.227875881</v>
      </c>
      <c r="M43" s="2">
        <f>'2011 outpatient weights'!M43*ave_outpatient_cost_2014*'2014 population'!M43</f>
        <v>26246364.147606011</v>
      </c>
      <c r="N43" s="2">
        <f>'2011 outpatient weights'!N43*ave_outpatient_cost_2014*'2014 population'!N43</f>
        <v>22786985.13373122</v>
      </c>
    </row>
    <row r="44" spans="2:14" x14ac:dyDescent="0.25">
      <c r="B44">
        <v>40</v>
      </c>
      <c r="D44" s="2">
        <f>'2011 outpatient weights'!D44*ave_outpatient_cost_2014*'2014 population'!D44</f>
        <v>73941489.54890357</v>
      </c>
      <c r="E44" s="2">
        <f>'2011 outpatient weights'!E44*ave_outpatient_cost_2014*'2014 population'!E44</f>
        <v>69580879.16801618</v>
      </c>
      <c r="F44" s="2">
        <f>'2011 outpatient weights'!F44*ave_outpatient_cost_2014*'2014 population'!F44</f>
        <v>61737105.463289864</v>
      </c>
      <c r="G44" s="2">
        <f>'2011 outpatient weights'!G44*ave_outpatient_cost_2014*'2014 population'!G44</f>
        <v>56728813.673946537</v>
      </c>
      <c r="H44" s="2">
        <f>'2011 outpatient weights'!H44*ave_outpatient_cost_2014*'2014 population'!H44</f>
        <v>52446914.197648324</v>
      </c>
      <c r="I44" s="2"/>
      <c r="J44" s="2">
        <f>'2011 outpatient weights'!J44*ave_outpatient_cost_2014*'2014 population'!J44</f>
        <v>49183368.529489353</v>
      </c>
      <c r="K44" s="2">
        <f>'2011 outpatient weights'!K44*ave_outpatient_cost_2014*'2014 population'!K44</f>
        <v>40182930.227403268</v>
      </c>
      <c r="L44" s="2">
        <f>'2011 outpatient weights'!L44*ave_outpatient_cost_2014*'2014 population'!L44</f>
        <v>34032642.402231768</v>
      </c>
      <c r="M44" s="2">
        <f>'2011 outpatient weights'!M44*ave_outpatient_cost_2014*'2014 population'!M44</f>
        <v>28783015.606717315</v>
      </c>
      <c r="N44" s="2">
        <f>'2011 outpatient weights'!N44*ave_outpatient_cost_2014*'2014 population'!N44</f>
        <v>24944642.07966546</v>
      </c>
    </row>
    <row r="45" spans="2:14" x14ac:dyDescent="0.25">
      <c r="B45">
        <v>41</v>
      </c>
      <c r="D45" s="2">
        <f>'2011 outpatient weights'!D45*ave_outpatient_cost_2014*'2014 population'!D45</f>
        <v>78629477.646426499</v>
      </c>
      <c r="E45" s="2">
        <f>'2011 outpatient weights'!E45*ave_outpatient_cost_2014*'2014 population'!E45</f>
        <v>71494712.64170444</v>
      </c>
      <c r="F45" s="2">
        <f>'2011 outpatient weights'!F45*ave_outpatient_cost_2014*'2014 population'!F45</f>
        <v>63178518.867471866</v>
      </c>
      <c r="G45" s="2">
        <f>'2011 outpatient weights'!G45*ave_outpatient_cost_2014*'2014 population'!G45</f>
        <v>57632984.444077507</v>
      </c>
      <c r="H45" s="2">
        <f>'2011 outpatient weights'!H45*ave_outpatient_cost_2014*'2014 population'!H45</f>
        <v>54638104.343396187</v>
      </c>
      <c r="I45" s="2"/>
      <c r="J45" s="2">
        <f>'2011 outpatient weights'!J45*ave_outpatient_cost_2014*'2014 population'!J45</f>
        <v>53103653.960638851</v>
      </c>
      <c r="K45" s="2">
        <f>'2011 outpatient weights'!K45*ave_outpatient_cost_2014*'2014 population'!K45</f>
        <v>45154203.703691646</v>
      </c>
      <c r="L45" s="2">
        <f>'2011 outpatient weights'!L45*ave_outpatient_cost_2014*'2014 population'!L45</f>
        <v>36553625.862970874</v>
      </c>
      <c r="M45" s="2">
        <f>'2011 outpatient weights'!M45*ave_outpatient_cost_2014*'2014 population'!M45</f>
        <v>32566504.032608613</v>
      </c>
      <c r="N45" s="2">
        <f>'2011 outpatient weights'!N45*ave_outpatient_cost_2014*'2014 population'!N45</f>
        <v>28030819.885239031</v>
      </c>
    </row>
    <row r="46" spans="2:14" x14ac:dyDescent="0.25">
      <c r="B46">
        <v>42</v>
      </c>
      <c r="D46" s="2">
        <f>'2011 outpatient weights'!D46*ave_outpatient_cost_2014*'2014 population'!D46</f>
        <v>76049375.926530153</v>
      </c>
      <c r="E46" s="2">
        <f>'2011 outpatient weights'!E46*ave_outpatient_cost_2014*'2014 population'!E46</f>
        <v>68429344.307115957</v>
      </c>
      <c r="F46" s="2">
        <f>'2011 outpatient weights'!F46*ave_outpatient_cost_2014*'2014 population'!F46</f>
        <v>60365390.122705154</v>
      </c>
      <c r="G46" s="2">
        <f>'2011 outpatient weights'!G46*ave_outpatient_cost_2014*'2014 population'!G46</f>
        <v>54496819.595301896</v>
      </c>
      <c r="H46" s="2">
        <f>'2011 outpatient weights'!H46*ave_outpatient_cost_2014*'2014 population'!H46</f>
        <v>52527707.657700032</v>
      </c>
      <c r="I46" s="2"/>
      <c r="J46" s="2">
        <f>'2011 outpatient weights'!J46*ave_outpatient_cost_2014*'2014 population'!J46</f>
        <v>53345799.214665353</v>
      </c>
      <c r="K46" s="2">
        <f>'2011 outpatient weights'!K46*ave_outpatient_cost_2014*'2014 population'!K46</f>
        <v>44857449.965944491</v>
      </c>
      <c r="L46" s="2">
        <f>'2011 outpatient weights'!L46*ave_outpatient_cost_2014*'2014 population'!L46</f>
        <v>38797449.618714973</v>
      </c>
      <c r="M46" s="2">
        <f>'2011 outpatient weights'!M46*ave_outpatient_cost_2014*'2014 population'!M46</f>
        <v>32489098.162455197</v>
      </c>
      <c r="N46" s="2">
        <f>'2011 outpatient weights'!N46*ave_outpatient_cost_2014*'2014 population'!N46</f>
        <v>29331194.642306175</v>
      </c>
    </row>
    <row r="47" spans="2:14" x14ac:dyDescent="0.25">
      <c r="B47">
        <v>43</v>
      </c>
      <c r="D47" s="2">
        <f>'2011 outpatient weights'!D47*ave_outpatient_cost_2014*'2014 population'!D47</f>
        <v>80691906.865263343</v>
      </c>
      <c r="E47" s="2">
        <f>'2011 outpatient weights'!E47*ave_outpatient_cost_2014*'2014 population'!E47</f>
        <v>71188987.319369033</v>
      </c>
      <c r="F47" s="2">
        <f>'2011 outpatient weights'!F47*ave_outpatient_cost_2014*'2014 population'!F47</f>
        <v>62771506.035341479</v>
      </c>
      <c r="G47" s="2">
        <f>'2011 outpatient weights'!G47*ave_outpatient_cost_2014*'2014 population'!G47</f>
        <v>57413922.358681992</v>
      </c>
      <c r="H47" s="2">
        <f>'2011 outpatient weights'!H47*ave_outpatient_cost_2014*'2014 population'!H47</f>
        <v>54372023.068364941</v>
      </c>
      <c r="I47" s="2"/>
      <c r="J47" s="2">
        <f>'2011 outpatient weights'!J47*ave_outpatient_cost_2014*'2014 population'!J47</f>
        <v>56278955.274815753</v>
      </c>
      <c r="K47" s="2">
        <f>'2011 outpatient weights'!K47*ave_outpatient_cost_2014*'2014 population'!K47</f>
        <v>47467849.84175773</v>
      </c>
      <c r="L47" s="2">
        <f>'2011 outpatient weights'!L47*ave_outpatient_cost_2014*'2014 population'!L47</f>
        <v>40941093.378482454</v>
      </c>
      <c r="M47" s="2">
        <f>'2011 outpatient weights'!M47*ave_outpatient_cost_2014*'2014 population'!M47</f>
        <v>35048438.07135655</v>
      </c>
      <c r="N47" s="2">
        <f>'2011 outpatient weights'!N47*ave_outpatient_cost_2014*'2014 population'!N47</f>
        <v>31057374.260753863</v>
      </c>
    </row>
    <row r="48" spans="2:14" x14ac:dyDescent="0.25">
      <c r="B48">
        <v>44</v>
      </c>
      <c r="D48" s="2">
        <f>'2011 outpatient weights'!D48*ave_outpatient_cost_2014*'2014 population'!D48</f>
        <v>75853851.961669758</v>
      </c>
      <c r="E48" s="2">
        <f>'2011 outpatient weights'!E48*ave_outpatient_cost_2014*'2014 population'!E48</f>
        <v>66780398.479899436</v>
      </c>
      <c r="F48" s="2">
        <f>'2011 outpatient weights'!F48*ave_outpatient_cost_2014*'2014 population'!F48</f>
        <v>59274236.532958567</v>
      </c>
      <c r="G48" s="2">
        <f>'2011 outpatient weights'!G48*ave_outpatient_cost_2014*'2014 population'!G48</f>
        <v>53725987.24907735</v>
      </c>
      <c r="H48" s="2">
        <f>'2011 outpatient weights'!H48*ave_outpatient_cost_2014*'2014 population'!H48</f>
        <v>50002483.926838271</v>
      </c>
      <c r="I48" s="2"/>
      <c r="J48" s="2">
        <f>'2011 outpatient weights'!J48*ave_outpatient_cost_2014*'2014 population'!J48</f>
        <v>56975882.021609075</v>
      </c>
      <c r="K48" s="2">
        <f>'2011 outpatient weights'!K48*ave_outpatient_cost_2014*'2014 population'!K48</f>
        <v>45765229.335522592</v>
      </c>
      <c r="L48" s="2">
        <f>'2011 outpatient weights'!L48*ave_outpatient_cost_2014*'2014 population'!L48</f>
        <v>39772163.641886175</v>
      </c>
      <c r="M48" s="2">
        <f>'2011 outpatient weights'!M48*ave_outpatient_cost_2014*'2014 population'!M48</f>
        <v>34339455.824424006</v>
      </c>
      <c r="N48" s="2">
        <f>'2011 outpatient weights'!N48*ave_outpatient_cost_2014*'2014 population'!N48</f>
        <v>30908045.454625502</v>
      </c>
    </row>
    <row r="49" spans="2:14" x14ac:dyDescent="0.25">
      <c r="B49">
        <v>45</v>
      </c>
      <c r="D49" s="2">
        <f>'2011 outpatient weights'!D49*ave_outpatient_cost_2014*'2014 population'!D49</f>
        <v>78571707.456816494</v>
      </c>
      <c r="E49" s="2">
        <f>'2011 outpatient weights'!E49*ave_outpatient_cost_2014*'2014 population'!E49</f>
        <v>70769675.790391117</v>
      </c>
      <c r="F49" s="2">
        <f>'2011 outpatient weights'!F49*ave_outpatient_cost_2014*'2014 population'!F49</f>
        <v>62654997.284996703</v>
      </c>
      <c r="G49" s="2">
        <f>'2011 outpatient weights'!G49*ave_outpatient_cost_2014*'2014 population'!G49</f>
        <v>56108480.29685241</v>
      </c>
      <c r="H49" s="2">
        <f>'2011 outpatient weights'!H49*ave_outpatient_cost_2014*'2014 population'!H49</f>
        <v>50971322.211478576</v>
      </c>
      <c r="I49" s="2"/>
      <c r="J49" s="2">
        <f>'2011 outpatient weights'!J49*ave_outpatient_cost_2014*'2014 population'!J49</f>
        <v>58783257.682963774</v>
      </c>
      <c r="K49" s="2">
        <f>'2011 outpatient weights'!K49*ave_outpatient_cost_2014*'2014 population'!K49</f>
        <v>49880685.501896925</v>
      </c>
      <c r="L49" s="2">
        <f>'2011 outpatient weights'!L49*ave_outpatient_cost_2014*'2014 population'!L49</f>
        <v>42517264.218556792</v>
      </c>
      <c r="M49" s="2">
        <f>'2011 outpatient weights'!M49*ave_outpatient_cost_2014*'2014 population'!M49</f>
        <v>37477024.643930703</v>
      </c>
      <c r="N49" s="2">
        <f>'2011 outpatient weights'!N49*ave_outpatient_cost_2014*'2014 population'!N49</f>
        <v>33211617.133730743</v>
      </c>
    </row>
    <row r="50" spans="2:14" x14ac:dyDescent="0.25">
      <c r="B50">
        <v>46</v>
      </c>
      <c r="D50" s="2">
        <f>'2011 outpatient weights'!D50*ave_outpatient_cost_2014*'2014 population'!D50</f>
        <v>78594521.783291996</v>
      </c>
      <c r="E50" s="2">
        <f>'2011 outpatient weights'!E50*ave_outpatient_cost_2014*'2014 population'!E50</f>
        <v>72630138.774930403</v>
      </c>
      <c r="F50" s="2">
        <f>'2011 outpatient weights'!F50*ave_outpatient_cost_2014*'2014 population'!F50</f>
        <v>64683348.11856173</v>
      </c>
      <c r="G50" s="2">
        <f>'2011 outpatient weights'!G50*ave_outpatient_cost_2014*'2014 population'!G50</f>
        <v>59050513.62022166</v>
      </c>
      <c r="H50" s="2">
        <f>'2011 outpatient weights'!H50*ave_outpatient_cost_2014*'2014 population'!H50</f>
        <v>53504895.474858262</v>
      </c>
      <c r="I50" s="2"/>
      <c r="J50" s="2">
        <f>'2011 outpatient weights'!J50*ave_outpatient_cost_2014*'2014 population'!J50</f>
        <v>60504671.071540669</v>
      </c>
      <c r="K50" s="2">
        <f>'2011 outpatient weights'!K50*ave_outpatient_cost_2014*'2014 population'!K50</f>
        <v>51459696.000346698</v>
      </c>
      <c r="L50" s="2">
        <f>'2011 outpatient weights'!L50*ave_outpatient_cost_2014*'2014 population'!L50</f>
        <v>43647691.768239595</v>
      </c>
      <c r="M50" s="2">
        <f>'2011 outpatient weights'!M50*ave_outpatient_cost_2014*'2014 population'!M50</f>
        <v>38359575.355393685</v>
      </c>
      <c r="N50" s="2">
        <f>'2011 outpatient weights'!N50*ave_outpatient_cost_2014*'2014 population'!N50</f>
        <v>34638610.167615749</v>
      </c>
    </row>
    <row r="51" spans="2:14" x14ac:dyDescent="0.25">
      <c r="B51">
        <v>47</v>
      </c>
      <c r="D51" s="2">
        <f>'2011 outpatient weights'!D51*ave_outpatient_cost_2014*'2014 population'!D51</f>
        <v>82975349.554760978</v>
      </c>
      <c r="E51" s="2">
        <f>'2011 outpatient weights'!E51*ave_outpatient_cost_2014*'2014 population'!E51</f>
        <v>75181887.169709966</v>
      </c>
      <c r="F51" s="2">
        <f>'2011 outpatient weights'!F51*ave_outpatient_cost_2014*'2014 population'!F51</f>
        <v>68840431.94005461</v>
      </c>
      <c r="G51" s="2">
        <f>'2011 outpatient weights'!G51*ave_outpatient_cost_2014*'2014 population'!G51</f>
        <v>61869463.90077167</v>
      </c>
      <c r="H51" s="2">
        <f>'2011 outpatient weights'!H51*ave_outpatient_cost_2014*'2014 population'!H51</f>
        <v>56724722.570541784</v>
      </c>
      <c r="I51" s="2"/>
      <c r="J51" s="2">
        <f>'2011 outpatient weights'!J51*ave_outpatient_cost_2014*'2014 population'!J51</f>
        <v>62765570.407417938</v>
      </c>
      <c r="K51" s="2">
        <f>'2011 outpatient weights'!K51*ave_outpatient_cost_2014*'2014 population'!K51</f>
        <v>53702123.256215319</v>
      </c>
      <c r="L51" s="2">
        <f>'2011 outpatient weights'!L51*ave_outpatient_cost_2014*'2014 population'!L51</f>
        <v>47193622.025036901</v>
      </c>
      <c r="M51" s="2">
        <f>'2011 outpatient weights'!M51*ave_outpatient_cost_2014*'2014 population'!M51</f>
        <v>42245659.372035444</v>
      </c>
      <c r="N51" s="2">
        <f>'2011 outpatient weights'!N51*ave_outpatient_cost_2014*'2014 population'!N51</f>
        <v>37463296.594063587</v>
      </c>
    </row>
    <row r="52" spans="2:14" x14ac:dyDescent="0.25">
      <c r="B52">
        <v>48</v>
      </c>
      <c r="D52" s="2">
        <f>'2011 outpatient weights'!D52*ave_outpatient_cost_2014*'2014 population'!D52</f>
        <v>82949689.194014028</v>
      </c>
      <c r="E52" s="2">
        <f>'2011 outpatient weights'!E52*ave_outpatient_cost_2014*'2014 population'!E52</f>
        <v>76550587.677005902</v>
      </c>
      <c r="F52" s="2">
        <f>'2011 outpatient weights'!F52*ave_outpatient_cost_2014*'2014 population'!F52</f>
        <v>70524452.61249581</v>
      </c>
      <c r="G52" s="2">
        <f>'2011 outpatient weights'!G52*ave_outpatient_cost_2014*'2014 population'!G52</f>
        <v>63445408.234735757</v>
      </c>
      <c r="H52" s="2">
        <f>'2011 outpatient weights'!H52*ave_outpatient_cost_2014*'2014 population'!H52</f>
        <v>59076189.89367456</v>
      </c>
      <c r="I52" s="2"/>
      <c r="J52" s="2">
        <f>'2011 outpatient weights'!J52*ave_outpatient_cost_2014*'2014 population'!J52</f>
        <v>63218776.851077691</v>
      </c>
      <c r="K52" s="2">
        <f>'2011 outpatient weights'!K52*ave_outpatient_cost_2014*'2014 population'!K52</f>
        <v>55734615.38644065</v>
      </c>
      <c r="L52" s="2">
        <f>'2011 outpatient weights'!L52*ave_outpatient_cost_2014*'2014 population'!L52</f>
        <v>48092696.967638239</v>
      </c>
      <c r="M52" s="2">
        <f>'2011 outpatient weights'!M52*ave_outpatient_cost_2014*'2014 population'!M52</f>
        <v>44106719.559566222</v>
      </c>
      <c r="N52" s="2">
        <f>'2011 outpatient weights'!N52*ave_outpatient_cost_2014*'2014 population'!N52</f>
        <v>38563446.949033976</v>
      </c>
    </row>
    <row r="53" spans="2:14" x14ac:dyDescent="0.25">
      <c r="B53">
        <v>49</v>
      </c>
      <c r="D53" s="2">
        <f>'2011 outpatient weights'!D53*ave_outpatient_cost_2014*'2014 population'!D53</f>
        <v>83780879.904164821</v>
      </c>
      <c r="E53" s="2">
        <f>'2011 outpatient weights'!E53*ave_outpatient_cost_2014*'2014 population'!E53</f>
        <v>79775146.335408032</v>
      </c>
      <c r="F53" s="2">
        <f>'2011 outpatient weights'!F53*ave_outpatient_cost_2014*'2014 population'!F53</f>
        <v>70681608.150926441</v>
      </c>
      <c r="G53" s="2">
        <f>'2011 outpatient weights'!G53*ave_outpatient_cost_2014*'2014 population'!G53</f>
        <v>67404871.525090382</v>
      </c>
      <c r="H53" s="2">
        <f>'2011 outpatient weights'!H53*ave_outpatient_cost_2014*'2014 population'!H53</f>
        <v>62045593.491730899</v>
      </c>
      <c r="I53" s="2"/>
      <c r="J53" s="2">
        <f>'2011 outpatient weights'!J53*ave_outpatient_cost_2014*'2014 population'!J53</f>
        <v>66350073.965478122</v>
      </c>
      <c r="K53" s="2">
        <f>'2011 outpatient weights'!K53*ave_outpatient_cost_2014*'2014 population'!K53</f>
        <v>58824821.71370279</v>
      </c>
      <c r="L53" s="2">
        <f>'2011 outpatient weights'!L53*ave_outpatient_cost_2014*'2014 population'!L53</f>
        <v>50690641.472471215</v>
      </c>
      <c r="M53" s="2">
        <f>'2011 outpatient weights'!M53*ave_outpatient_cost_2014*'2014 population'!M53</f>
        <v>45603717.147454619</v>
      </c>
      <c r="N53" s="2">
        <f>'2011 outpatient weights'!N53*ave_outpatient_cost_2014*'2014 population'!N53</f>
        <v>41287018.814972751</v>
      </c>
    </row>
    <row r="54" spans="2:14" x14ac:dyDescent="0.25">
      <c r="B54">
        <v>50</v>
      </c>
      <c r="D54" s="2">
        <f>'2011 outpatient weights'!D54*ave_outpatient_cost_2014*'2014 population'!D54</f>
        <v>85093532.958939672</v>
      </c>
      <c r="E54" s="2">
        <f>'2011 outpatient weights'!E54*ave_outpatient_cost_2014*'2014 population'!E54</f>
        <v>78104952.999332637</v>
      </c>
      <c r="F54" s="2">
        <f>'2011 outpatient weights'!F54*ave_outpatient_cost_2014*'2014 population'!F54</f>
        <v>73467552.523780227</v>
      </c>
      <c r="G54" s="2">
        <f>'2011 outpatient weights'!G54*ave_outpatient_cost_2014*'2014 population'!G54</f>
        <v>68271895.994589195</v>
      </c>
      <c r="H54" s="2">
        <f>'2011 outpatient weights'!H54*ave_outpatient_cost_2014*'2014 population'!H54</f>
        <v>63290877.821119741</v>
      </c>
      <c r="I54" s="2"/>
      <c r="J54" s="2">
        <f>'2011 outpatient weights'!J54*ave_outpatient_cost_2014*'2014 population'!J54</f>
        <v>66936560.72334709</v>
      </c>
      <c r="K54" s="2">
        <f>'2011 outpatient weights'!K54*ave_outpatient_cost_2014*'2014 population'!K54</f>
        <v>59528707.666866101</v>
      </c>
      <c r="L54" s="2">
        <f>'2011 outpatient weights'!L54*ave_outpatient_cost_2014*'2014 population'!L54</f>
        <v>52906357.08185821</v>
      </c>
      <c r="M54" s="2">
        <f>'2011 outpatient weights'!M54*ave_outpatient_cost_2014*'2014 population'!M54</f>
        <v>47303188.896821067</v>
      </c>
      <c r="N54" s="2">
        <f>'2011 outpatient weights'!N54*ave_outpatient_cost_2014*'2014 population'!N54</f>
        <v>43070418.597748563</v>
      </c>
    </row>
    <row r="55" spans="2:14" x14ac:dyDescent="0.25">
      <c r="B55">
        <v>51</v>
      </c>
      <c r="D55" s="2">
        <f>'2011 outpatient weights'!D55*ave_outpatient_cost_2014*'2014 population'!D55</f>
        <v>85754148.270636603</v>
      </c>
      <c r="E55" s="2">
        <f>'2011 outpatient weights'!E55*ave_outpatient_cost_2014*'2014 population'!E55</f>
        <v>79506330.090204388</v>
      </c>
      <c r="F55" s="2">
        <f>'2011 outpatient weights'!F55*ave_outpatient_cost_2014*'2014 population'!F55</f>
        <v>74307810.959268749</v>
      </c>
      <c r="G55" s="2">
        <f>'2011 outpatient weights'!G55*ave_outpatient_cost_2014*'2014 population'!G55</f>
        <v>69787229.266512886</v>
      </c>
      <c r="H55" s="2">
        <f>'2011 outpatient weights'!H55*ave_outpatient_cost_2014*'2014 population'!H55</f>
        <v>66198621.792483538</v>
      </c>
      <c r="I55" s="2"/>
      <c r="J55" s="2">
        <f>'2011 outpatient weights'!J55*ave_outpatient_cost_2014*'2014 population'!J55</f>
        <v>67526086.416185275</v>
      </c>
      <c r="K55" s="2">
        <f>'2011 outpatient weights'!K55*ave_outpatient_cost_2014*'2014 population'!K55</f>
        <v>61179154.590858102</v>
      </c>
      <c r="L55" s="2">
        <f>'2011 outpatient weights'!L55*ave_outpatient_cost_2014*'2014 population'!L55</f>
        <v>54398025.48917757</v>
      </c>
      <c r="M55" s="2">
        <f>'2011 outpatient weights'!M55*ave_outpatient_cost_2014*'2014 population'!M55</f>
        <v>49255132.218545273</v>
      </c>
      <c r="N55" s="2">
        <f>'2011 outpatient weights'!N55*ave_outpatient_cost_2014*'2014 population'!N55</f>
        <v>43858933.277513973</v>
      </c>
    </row>
    <row r="56" spans="2:14" x14ac:dyDescent="0.25">
      <c r="B56">
        <v>52</v>
      </c>
      <c r="D56" s="2">
        <f>'2011 outpatient weights'!D56*ave_outpatient_cost_2014*'2014 population'!D56</f>
        <v>84027297.895286515</v>
      </c>
      <c r="E56" s="2">
        <f>'2011 outpatient weights'!E56*ave_outpatient_cost_2014*'2014 population'!E56</f>
        <v>78079693.719223946</v>
      </c>
      <c r="F56" s="2">
        <f>'2011 outpatient weights'!F56*ave_outpatient_cost_2014*'2014 population'!F56</f>
        <v>73094638.56242165</v>
      </c>
      <c r="G56" s="2">
        <f>'2011 outpatient weights'!G56*ave_outpatient_cost_2014*'2014 population'!G56</f>
        <v>66927999.513688147</v>
      </c>
      <c r="H56" s="2">
        <f>'2011 outpatient weights'!H56*ave_outpatient_cost_2014*'2014 population'!H56</f>
        <v>63190499.397174396</v>
      </c>
      <c r="I56" s="2"/>
      <c r="J56" s="2">
        <f>'2011 outpatient weights'!J56*ave_outpatient_cost_2014*'2014 population'!J56</f>
        <v>67387222.932520822</v>
      </c>
      <c r="K56" s="2">
        <f>'2011 outpatient weights'!K56*ave_outpatient_cost_2014*'2014 population'!K56</f>
        <v>59576732.803005531</v>
      </c>
      <c r="L56" s="2">
        <f>'2011 outpatient weights'!L56*ave_outpatient_cost_2014*'2014 population'!L56</f>
        <v>54364092.78849072</v>
      </c>
      <c r="M56" s="2">
        <f>'2011 outpatient weights'!M56*ave_outpatient_cost_2014*'2014 population'!M56</f>
        <v>48369769.191082194</v>
      </c>
      <c r="N56" s="2">
        <f>'2011 outpatient weights'!N56*ave_outpatient_cost_2014*'2014 population'!N56</f>
        <v>43890951.558021769</v>
      </c>
    </row>
    <row r="57" spans="2:14" x14ac:dyDescent="0.25">
      <c r="B57">
        <v>53</v>
      </c>
      <c r="D57" s="2">
        <f>'2011 outpatient weights'!D57*ave_outpatient_cost_2014*'2014 population'!D57</f>
        <v>80557461.292572618</v>
      </c>
      <c r="E57" s="2">
        <f>'2011 outpatient weights'!E57*ave_outpatient_cost_2014*'2014 population'!E57</f>
        <v>77620091.308633029</v>
      </c>
      <c r="F57" s="2">
        <f>'2011 outpatient weights'!F57*ave_outpatient_cost_2014*'2014 population'!F57</f>
        <v>71581978.572848827</v>
      </c>
      <c r="G57" s="2">
        <f>'2011 outpatient weights'!G57*ave_outpatient_cost_2014*'2014 population'!G57</f>
        <v>66323989.40787743</v>
      </c>
      <c r="H57" s="2">
        <f>'2011 outpatient weights'!H57*ave_outpatient_cost_2014*'2014 population'!H57</f>
        <v>63144302.036023356</v>
      </c>
      <c r="I57" s="2"/>
      <c r="J57" s="2">
        <f>'2011 outpatient weights'!J57*ave_outpatient_cost_2014*'2014 population'!J57</f>
        <v>66477399.808694631</v>
      </c>
      <c r="K57" s="2">
        <f>'2011 outpatient weights'!K57*ave_outpatient_cost_2014*'2014 population'!K57</f>
        <v>59435918.920731597</v>
      </c>
      <c r="L57" s="2">
        <f>'2011 outpatient weights'!L57*ave_outpatient_cost_2014*'2014 population'!L57</f>
        <v>53456489.720698006</v>
      </c>
      <c r="M57" s="2">
        <f>'2011 outpatient weights'!M57*ave_outpatient_cost_2014*'2014 population'!M57</f>
        <v>47769226.038008772</v>
      </c>
      <c r="N57" s="2">
        <f>'2011 outpatient weights'!N57*ave_outpatient_cost_2014*'2014 population'!N57</f>
        <v>43749013.565190174</v>
      </c>
    </row>
    <row r="58" spans="2:14" x14ac:dyDescent="0.25">
      <c r="B58">
        <v>54</v>
      </c>
      <c r="D58" s="2">
        <f>'2011 outpatient weights'!D58*ave_outpatient_cost_2014*'2014 population'!D58</f>
        <v>78769561.000478342</v>
      </c>
      <c r="E58" s="2">
        <f>'2011 outpatient weights'!E58*ave_outpatient_cost_2014*'2014 population'!E58</f>
        <v>74303893.083198428</v>
      </c>
      <c r="F58" s="2">
        <f>'2011 outpatient weights'!F58*ave_outpatient_cost_2014*'2014 population'!F58</f>
        <v>70637385.598070472</v>
      </c>
      <c r="G58" s="2">
        <f>'2011 outpatient weights'!G58*ave_outpatient_cost_2014*'2014 population'!G58</f>
        <v>66790766.749407656</v>
      </c>
      <c r="H58" s="2">
        <f>'2011 outpatient weights'!H58*ave_outpatient_cost_2014*'2014 population'!H58</f>
        <v>62145208.743838117</v>
      </c>
      <c r="I58" s="2"/>
      <c r="J58" s="2">
        <f>'2011 outpatient weights'!J58*ave_outpatient_cost_2014*'2014 population'!J58</f>
        <v>66600595.17822326</v>
      </c>
      <c r="K58" s="2">
        <f>'2011 outpatient weights'!K58*ave_outpatient_cost_2014*'2014 population'!K58</f>
        <v>59182574.05203817</v>
      </c>
      <c r="L58" s="2">
        <f>'2011 outpatient weights'!L58*ave_outpatient_cost_2014*'2014 population'!L58</f>
        <v>53371855.109104112</v>
      </c>
      <c r="M58" s="2">
        <f>'2011 outpatient weights'!M58*ave_outpatient_cost_2014*'2014 population'!M58</f>
        <v>49092343.744556233</v>
      </c>
      <c r="N58" s="2">
        <f>'2011 outpatient weights'!N58*ave_outpatient_cost_2014*'2014 population'!N58</f>
        <v>45294709.796306685</v>
      </c>
    </row>
    <row r="59" spans="2:14" x14ac:dyDescent="0.25">
      <c r="B59">
        <v>55</v>
      </c>
      <c r="D59" s="2">
        <f>'2011 outpatient weights'!D59*ave_outpatient_cost_2014*'2014 population'!D59</f>
        <v>79326098.422622085</v>
      </c>
      <c r="E59" s="2">
        <f>'2011 outpatient weights'!E59*ave_outpatient_cost_2014*'2014 population'!E59</f>
        <v>75025994.258466527</v>
      </c>
      <c r="F59" s="2">
        <f>'2011 outpatient weights'!F59*ave_outpatient_cost_2014*'2014 population'!F59</f>
        <v>70830632.011797071</v>
      </c>
      <c r="G59" s="2">
        <f>'2011 outpatient weights'!G59*ave_outpatient_cost_2014*'2014 population'!G59</f>
        <v>66460021.368882708</v>
      </c>
      <c r="H59" s="2">
        <f>'2011 outpatient weights'!H59*ave_outpatient_cost_2014*'2014 population'!H59</f>
        <v>61689904.125558116</v>
      </c>
      <c r="I59" s="2"/>
      <c r="J59" s="2">
        <f>'2011 outpatient weights'!J59*ave_outpatient_cost_2014*'2014 population'!J59</f>
        <v>66289635.414873734</v>
      </c>
      <c r="K59" s="2">
        <f>'2011 outpatient weights'!K59*ave_outpatient_cost_2014*'2014 population'!K59</f>
        <v>61613689.316301621</v>
      </c>
      <c r="L59" s="2">
        <f>'2011 outpatient weights'!L59*ave_outpatient_cost_2014*'2014 population'!L59</f>
        <v>55308187.608063117</v>
      </c>
      <c r="M59" s="2">
        <f>'2011 outpatient weights'!M59*ave_outpatient_cost_2014*'2014 population'!M59</f>
        <v>50371270.080056779</v>
      </c>
      <c r="N59" s="2">
        <f>'2011 outpatient weights'!N59*ave_outpatient_cost_2014*'2014 population'!N59</f>
        <v>47103207.684667982</v>
      </c>
    </row>
    <row r="60" spans="2:14" x14ac:dyDescent="0.25">
      <c r="B60">
        <v>56</v>
      </c>
      <c r="D60" s="2">
        <f>'2011 outpatient weights'!D60*ave_outpatient_cost_2014*'2014 population'!D60</f>
        <v>77024873.857856125</v>
      </c>
      <c r="E60" s="2">
        <f>'2011 outpatient weights'!E60*ave_outpatient_cost_2014*'2014 population'!E60</f>
        <v>74227955.792393595</v>
      </c>
      <c r="F60" s="2">
        <f>'2011 outpatient weights'!F60*ave_outpatient_cost_2014*'2014 population'!F60</f>
        <v>68834133.657343596</v>
      </c>
      <c r="G60" s="2">
        <f>'2011 outpatient weights'!G60*ave_outpatient_cost_2014*'2014 population'!G60</f>
        <v>65357917.825137742</v>
      </c>
      <c r="H60" s="2">
        <f>'2011 outpatient weights'!H60*ave_outpatient_cost_2014*'2014 population'!H60</f>
        <v>61124698.358299501</v>
      </c>
      <c r="I60" s="2"/>
      <c r="J60" s="2">
        <f>'2011 outpatient weights'!J60*ave_outpatient_cost_2014*'2014 population'!J60</f>
        <v>67770278.705517352</v>
      </c>
      <c r="K60" s="2">
        <f>'2011 outpatient weights'!K60*ave_outpatient_cost_2014*'2014 population'!K60</f>
        <v>61242039.434234597</v>
      </c>
      <c r="L60" s="2">
        <f>'2011 outpatient weights'!L60*ave_outpatient_cost_2014*'2014 population'!L60</f>
        <v>57402172.854739159</v>
      </c>
      <c r="M60" s="2">
        <f>'2011 outpatient weights'!M60*ave_outpatient_cost_2014*'2014 population'!M60</f>
        <v>50920281.319159418</v>
      </c>
      <c r="N60" s="2">
        <f>'2011 outpatient weights'!N60*ave_outpatient_cost_2014*'2014 population'!N60</f>
        <v>46846343.715590887</v>
      </c>
    </row>
    <row r="61" spans="2:14" x14ac:dyDescent="0.25">
      <c r="B61">
        <v>57</v>
      </c>
      <c r="D61" s="2">
        <f>'2011 outpatient weights'!D61*ave_outpatient_cost_2014*'2014 population'!D61</f>
        <v>72853008.840386137</v>
      </c>
      <c r="E61" s="2">
        <f>'2011 outpatient weights'!E61*ave_outpatient_cost_2014*'2014 population'!E61</f>
        <v>69201136.117976889</v>
      </c>
      <c r="F61" s="2">
        <f>'2011 outpatient weights'!F61*ave_outpatient_cost_2014*'2014 population'!F61</f>
        <v>67545637.729893193</v>
      </c>
      <c r="G61" s="2">
        <f>'2011 outpatient weights'!G61*ave_outpatient_cost_2014*'2014 population'!G61</f>
        <v>63364035.341272034</v>
      </c>
      <c r="H61" s="2">
        <f>'2011 outpatient weights'!H61*ave_outpatient_cost_2014*'2014 population'!H61</f>
        <v>58759957.249233291</v>
      </c>
      <c r="I61" s="2"/>
      <c r="J61" s="2">
        <f>'2011 outpatient weights'!J61*ave_outpatient_cost_2014*'2014 population'!J61</f>
        <v>65175505.150808856</v>
      </c>
      <c r="K61" s="2">
        <f>'2011 outpatient weights'!K61*ave_outpatient_cost_2014*'2014 population'!K61</f>
        <v>60105191.341885917</v>
      </c>
      <c r="L61" s="2">
        <f>'2011 outpatient weights'!L61*ave_outpatient_cost_2014*'2014 population'!L61</f>
        <v>54862605.127459265</v>
      </c>
      <c r="M61" s="2">
        <f>'2011 outpatient weights'!M61*ave_outpatient_cost_2014*'2014 population'!M61</f>
        <v>50490359.919730328</v>
      </c>
      <c r="N61" s="2">
        <f>'2011 outpatient weights'!N61*ave_outpatient_cost_2014*'2014 population'!N61</f>
        <v>46170466.254134052</v>
      </c>
    </row>
    <row r="62" spans="2:14" x14ac:dyDescent="0.25">
      <c r="B62">
        <v>58</v>
      </c>
      <c r="D62" s="2">
        <f>'2011 outpatient weights'!D62*ave_outpatient_cost_2014*'2014 population'!D62</f>
        <v>72709401.28767702</v>
      </c>
      <c r="E62" s="2">
        <f>'2011 outpatient weights'!E62*ave_outpatient_cost_2014*'2014 population'!E62</f>
        <v>70203941.071271047</v>
      </c>
      <c r="F62" s="2">
        <f>'2011 outpatient weights'!F62*ave_outpatient_cost_2014*'2014 population'!F62</f>
        <v>67927913.827291712</v>
      </c>
      <c r="G62" s="2">
        <f>'2011 outpatient weights'!G62*ave_outpatient_cost_2014*'2014 population'!G62</f>
        <v>64154295.558435179</v>
      </c>
      <c r="H62" s="2">
        <f>'2011 outpatient weights'!H62*ave_outpatient_cost_2014*'2014 population'!H62</f>
        <v>59222461.575402267</v>
      </c>
      <c r="I62" s="2"/>
      <c r="J62" s="2">
        <f>'2011 outpatient weights'!J62*ave_outpatient_cost_2014*'2014 population'!J62</f>
        <v>65977250.463271737</v>
      </c>
      <c r="K62" s="2">
        <f>'2011 outpatient weights'!K62*ave_outpatient_cost_2014*'2014 population'!K62</f>
        <v>61265157.506553672</v>
      </c>
      <c r="L62" s="2">
        <f>'2011 outpatient weights'!L62*ave_outpatient_cost_2014*'2014 population'!L62</f>
        <v>57329887.901915133</v>
      </c>
      <c r="M62" s="2">
        <f>'2011 outpatient weights'!M62*ave_outpatient_cost_2014*'2014 population'!M62</f>
        <v>52408091.188283987</v>
      </c>
      <c r="N62" s="2">
        <f>'2011 outpatient weights'!N62*ave_outpatient_cost_2014*'2014 population'!N62</f>
        <v>48806130.54447744</v>
      </c>
    </row>
    <row r="63" spans="2:14" x14ac:dyDescent="0.25">
      <c r="B63">
        <v>59</v>
      </c>
      <c r="D63" s="2">
        <f>'2011 outpatient weights'!D63*ave_outpatient_cost_2014*'2014 population'!D63</f>
        <v>69403827.333792225</v>
      </c>
      <c r="E63" s="2">
        <f>'2011 outpatient weights'!E63*ave_outpatient_cost_2014*'2014 population'!E63</f>
        <v>68023392.371610776</v>
      </c>
      <c r="F63" s="2">
        <f>'2011 outpatient weights'!F63*ave_outpatient_cost_2014*'2014 population'!F63</f>
        <v>66366481.272866018</v>
      </c>
      <c r="G63" s="2">
        <f>'2011 outpatient weights'!G63*ave_outpatient_cost_2014*'2014 population'!G63</f>
        <v>63053209.536746137</v>
      </c>
      <c r="H63" s="2">
        <f>'2011 outpatient weights'!H63*ave_outpatient_cost_2014*'2014 population'!H63</f>
        <v>58561128.504933469</v>
      </c>
      <c r="I63" s="2"/>
      <c r="J63" s="2">
        <f>'2011 outpatient weights'!J63*ave_outpatient_cost_2014*'2014 population'!J63</f>
        <v>64139229.408490703</v>
      </c>
      <c r="K63" s="2">
        <f>'2011 outpatient weights'!K63*ave_outpatient_cost_2014*'2014 population'!K63</f>
        <v>60417781.330504321</v>
      </c>
      <c r="L63" s="2">
        <f>'2011 outpatient weights'!L63*ave_outpatient_cost_2014*'2014 population'!L63</f>
        <v>57721051.810561858</v>
      </c>
      <c r="M63" s="2">
        <f>'2011 outpatient weights'!M63*ave_outpatient_cost_2014*'2014 population'!M63</f>
        <v>53600201.167875811</v>
      </c>
      <c r="N63" s="2">
        <f>'2011 outpatient weights'!N63*ave_outpatient_cost_2014*'2014 population'!N63</f>
        <v>48094450.836042687</v>
      </c>
    </row>
    <row r="64" spans="2:14" x14ac:dyDescent="0.25">
      <c r="B64">
        <v>60</v>
      </c>
      <c r="D64" s="2">
        <f>'2011 outpatient weights'!D64*ave_outpatient_cost_2014*'2014 population'!D64</f>
        <v>67808119.759624466</v>
      </c>
      <c r="E64" s="2">
        <f>'2011 outpatient weights'!E64*ave_outpatient_cost_2014*'2014 population'!E64</f>
        <v>67709182.641308993</v>
      </c>
      <c r="F64" s="2">
        <f>'2011 outpatient weights'!F64*ave_outpatient_cost_2014*'2014 population'!F64</f>
        <v>67524031.84615767</v>
      </c>
      <c r="G64" s="2">
        <f>'2011 outpatient weights'!G64*ave_outpatient_cost_2014*'2014 population'!G64</f>
        <v>64259179.948741741</v>
      </c>
      <c r="H64" s="2">
        <f>'2011 outpatient weights'!H64*ave_outpatient_cost_2014*'2014 population'!H64</f>
        <v>59801081.43662031</v>
      </c>
      <c r="I64" s="2"/>
      <c r="J64" s="2">
        <f>'2011 outpatient weights'!J64*ave_outpatient_cost_2014*'2014 population'!J64</f>
        <v>64780928.576088957</v>
      </c>
      <c r="K64" s="2">
        <f>'2011 outpatient weights'!K64*ave_outpatient_cost_2014*'2014 population'!K64</f>
        <v>60016950.729094274</v>
      </c>
      <c r="L64" s="2">
        <f>'2011 outpatient weights'!L64*ave_outpatient_cost_2014*'2014 population'!L64</f>
        <v>57690481.670326151</v>
      </c>
      <c r="M64" s="2">
        <f>'2011 outpatient weights'!M64*ave_outpatient_cost_2014*'2014 population'!M64</f>
        <v>55620506.742203243</v>
      </c>
      <c r="N64" s="2">
        <f>'2011 outpatient weights'!N64*ave_outpatient_cost_2014*'2014 population'!N64</f>
        <v>50942282.891400121</v>
      </c>
    </row>
    <row r="65" spans="2:14" x14ac:dyDescent="0.25">
      <c r="B65">
        <v>61</v>
      </c>
      <c r="D65" s="2">
        <f>'2011 outpatient weights'!D65*ave_outpatient_cost_2014*'2014 population'!D65</f>
        <v>65744411.20520585</v>
      </c>
      <c r="E65" s="2">
        <f>'2011 outpatient weights'!E65*ave_outpatient_cost_2014*'2014 population'!E65</f>
        <v>64739990.912761316</v>
      </c>
      <c r="F65" s="2">
        <f>'2011 outpatient weights'!F65*ave_outpatient_cost_2014*'2014 population'!F65</f>
        <v>67139490.806716025</v>
      </c>
      <c r="G65" s="2">
        <f>'2011 outpatient weights'!G65*ave_outpatient_cost_2014*'2014 population'!G65</f>
        <v>63862795.533906624</v>
      </c>
      <c r="H65" s="2">
        <f>'2011 outpatient weights'!H65*ave_outpatient_cost_2014*'2014 population'!H65</f>
        <v>58287094.640513048</v>
      </c>
      <c r="I65" s="2"/>
      <c r="J65" s="2">
        <f>'2011 outpatient weights'!J65*ave_outpatient_cost_2014*'2014 population'!J65</f>
        <v>62935901.4910293</v>
      </c>
      <c r="K65" s="2">
        <f>'2011 outpatient weights'!K65*ave_outpatient_cost_2014*'2014 population'!K65</f>
        <v>61410777.20697429</v>
      </c>
      <c r="L65" s="2">
        <f>'2011 outpatient weights'!L65*ave_outpatient_cost_2014*'2014 population'!L65</f>
        <v>59181875.974545747</v>
      </c>
      <c r="M65" s="2">
        <f>'2011 outpatient weights'!M65*ave_outpatient_cost_2014*'2014 population'!M65</f>
        <v>56122130.152329147</v>
      </c>
      <c r="N65" s="2">
        <f>'2011 outpatient weights'!N65*ave_outpatient_cost_2014*'2014 population'!N65</f>
        <v>52037216.537926264</v>
      </c>
    </row>
    <row r="66" spans="2:14" x14ac:dyDescent="0.25">
      <c r="B66">
        <v>62</v>
      </c>
      <c r="D66" s="2">
        <f>'2011 outpatient weights'!D66*ave_outpatient_cost_2014*'2014 population'!D66</f>
        <v>63677720.851042829</v>
      </c>
      <c r="E66" s="2">
        <f>'2011 outpatient weights'!E66*ave_outpatient_cost_2014*'2014 population'!E66</f>
        <v>64186341.503499024</v>
      </c>
      <c r="F66" s="2">
        <f>'2011 outpatient weights'!F66*ave_outpatient_cost_2014*'2014 population'!F66</f>
        <v>65139409.453486599</v>
      </c>
      <c r="G66" s="2">
        <f>'2011 outpatient weights'!G66*ave_outpatient_cost_2014*'2014 population'!G66</f>
        <v>63923834.774140544</v>
      </c>
      <c r="H66" s="2">
        <f>'2011 outpatient weights'!H66*ave_outpatient_cost_2014*'2014 population'!H66</f>
        <v>60535774.089586101</v>
      </c>
      <c r="I66" s="2"/>
      <c r="J66" s="2">
        <f>'2011 outpatient weights'!J66*ave_outpatient_cost_2014*'2014 population'!J66</f>
        <v>62378008.769602016</v>
      </c>
      <c r="K66" s="2">
        <f>'2011 outpatient weights'!K66*ave_outpatient_cost_2014*'2014 population'!K66</f>
        <v>60895729.408436351</v>
      </c>
      <c r="L66" s="2">
        <f>'2011 outpatient weights'!L66*ave_outpatient_cost_2014*'2014 population'!L66</f>
        <v>59050337.918143339</v>
      </c>
      <c r="M66" s="2">
        <f>'2011 outpatient weights'!M66*ave_outpatient_cost_2014*'2014 population'!M66</f>
        <v>55497463.310108006</v>
      </c>
      <c r="N66" s="2">
        <f>'2011 outpatient weights'!N66*ave_outpatient_cost_2014*'2014 population'!N66</f>
        <v>52576699.376996189</v>
      </c>
    </row>
    <row r="67" spans="2:14" x14ac:dyDescent="0.25">
      <c r="B67">
        <v>63</v>
      </c>
      <c r="D67" s="2">
        <f>'2011 outpatient weights'!D67*ave_outpatient_cost_2014*'2014 population'!D67</f>
        <v>60798391.568880431</v>
      </c>
      <c r="E67" s="2">
        <f>'2011 outpatient weights'!E67*ave_outpatient_cost_2014*'2014 population'!E67</f>
        <v>63097163.895053774</v>
      </c>
      <c r="F67" s="2">
        <f>'2011 outpatient weights'!F67*ave_outpatient_cost_2014*'2014 population'!F67</f>
        <v>64986543.84590093</v>
      </c>
      <c r="G67" s="2">
        <f>'2011 outpatient weights'!G67*ave_outpatient_cost_2014*'2014 population'!G67</f>
        <v>63375070.834580407</v>
      </c>
      <c r="H67" s="2">
        <f>'2011 outpatient weights'!H67*ave_outpatient_cost_2014*'2014 population'!H67</f>
        <v>60511287.586172499</v>
      </c>
      <c r="I67" s="2"/>
      <c r="J67" s="2">
        <f>'2011 outpatient weights'!J67*ave_outpatient_cost_2014*'2014 population'!J67</f>
        <v>59447572.567318127</v>
      </c>
      <c r="K67" s="2">
        <f>'2011 outpatient weights'!K67*ave_outpatient_cost_2014*'2014 population'!K67</f>
        <v>59699024.982273325</v>
      </c>
      <c r="L67" s="2">
        <f>'2011 outpatient weights'!L67*ave_outpatient_cost_2014*'2014 population'!L67</f>
        <v>60141890.753021784</v>
      </c>
      <c r="M67" s="2">
        <f>'2011 outpatient weights'!M67*ave_outpatient_cost_2014*'2014 population'!M67</f>
        <v>57862831.390067391</v>
      </c>
      <c r="N67" s="2">
        <f>'2011 outpatient weights'!N67*ave_outpatient_cost_2014*'2014 population'!N67</f>
        <v>53801534.08562503</v>
      </c>
    </row>
    <row r="68" spans="2:14" x14ac:dyDescent="0.25">
      <c r="B68">
        <v>64</v>
      </c>
      <c r="D68" s="2">
        <f>'2011 outpatient weights'!D68*ave_outpatient_cost_2014*'2014 population'!D68</f>
        <v>63972118.940070778</v>
      </c>
      <c r="E68" s="2">
        <f>'2011 outpatient weights'!E68*ave_outpatient_cost_2014*'2014 population'!E68</f>
        <v>67219454.464546248</v>
      </c>
      <c r="F68" s="2">
        <f>'2011 outpatient weights'!F68*ave_outpatient_cost_2014*'2014 population'!F68</f>
        <v>70808112.639211878</v>
      </c>
      <c r="G68" s="2">
        <f>'2011 outpatient weights'!G68*ave_outpatient_cost_2014*'2014 population'!G68</f>
        <v>70146131.069594741</v>
      </c>
      <c r="H68" s="2">
        <f>'2011 outpatient weights'!H68*ave_outpatient_cost_2014*'2014 population'!H68</f>
        <v>66337303.773739412</v>
      </c>
      <c r="I68" s="2"/>
      <c r="J68" s="2">
        <f>'2011 outpatient weights'!J68*ave_outpatient_cost_2014*'2014 population'!J68</f>
        <v>64164136.752944045</v>
      </c>
      <c r="K68" s="2">
        <f>'2011 outpatient weights'!K68*ave_outpatient_cost_2014*'2014 population'!K68</f>
        <v>63786767.78751003</v>
      </c>
      <c r="L68" s="2">
        <f>'2011 outpatient weights'!L68*ave_outpatient_cost_2014*'2014 population'!L68</f>
        <v>66406474.285899274</v>
      </c>
      <c r="M68" s="2">
        <f>'2011 outpatient weights'!M68*ave_outpatient_cost_2014*'2014 population'!M68</f>
        <v>63236911.676234864</v>
      </c>
      <c r="N68" s="2">
        <f>'2011 outpatient weights'!N68*ave_outpatient_cost_2014*'2014 population'!N68</f>
        <v>59401947.600935824</v>
      </c>
    </row>
    <row r="69" spans="2:14" x14ac:dyDescent="0.25">
      <c r="B69">
        <v>65</v>
      </c>
      <c r="D69" s="2">
        <f>'2011 outpatient weights'!D69*ave_outpatient_cost_2014*'2014 population'!D69</f>
        <v>80549737.768121094</v>
      </c>
      <c r="E69" s="2">
        <f>'2011 outpatient weights'!E69*ave_outpatient_cost_2014*'2014 population'!E69</f>
        <v>84572255.915089875</v>
      </c>
      <c r="F69" s="2">
        <f>'2011 outpatient weights'!F69*ave_outpatient_cost_2014*'2014 population'!F69</f>
        <v>93099430.296699062</v>
      </c>
      <c r="G69" s="2">
        <f>'2011 outpatient weights'!G69*ave_outpatient_cost_2014*'2014 population'!G69</f>
        <v>95774548.303647429</v>
      </c>
      <c r="H69" s="2">
        <f>'2011 outpatient weights'!H69*ave_outpatient_cost_2014*'2014 population'!H69</f>
        <v>92852224.98564063</v>
      </c>
      <c r="I69" s="2"/>
      <c r="J69" s="2">
        <f>'2011 outpatient weights'!J69*ave_outpatient_cost_2014*'2014 population'!J69</f>
        <v>81240201.435653001</v>
      </c>
      <c r="K69" s="2">
        <f>'2011 outpatient weights'!K69*ave_outpatient_cost_2014*'2014 population'!K69</f>
        <v>84241753.630245879</v>
      </c>
      <c r="L69" s="2">
        <f>'2011 outpatient weights'!L69*ave_outpatient_cost_2014*'2014 population'!L69</f>
        <v>89472430.51476337</v>
      </c>
      <c r="M69" s="2">
        <f>'2011 outpatient weights'!M69*ave_outpatient_cost_2014*'2014 population'!M69</f>
        <v>90409717.725966364</v>
      </c>
      <c r="N69" s="2">
        <f>'2011 outpatient weights'!N69*ave_outpatient_cost_2014*'2014 population'!N69</f>
        <v>85122033.743784815</v>
      </c>
    </row>
    <row r="70" spans="2:14" x14ac:dyDescent="0.25">
      <c r="B70">
        <v>66</v>
      </c>
      <c r="D70" s="2">
        <f>'2011 outpatient weights'!D70*ave_outpatient_cost_2014*'2014 population'!D70</f>
        <v>72299388.645506203</v>
      </c>
      <c r="E70" s="2">
        <f>'2011 outpatient weights'!E70*ave_outpatient_cost_2014*'2014 population'!E70</f>
        <v>77738162.638770118</v>
      </c>
      <c r="F70" s="2">
        <f>'2011 outpatient weights'!F70*ave_outpatient_cost_2014*'2014 population'!F70</f>
        <v>86405986.009792104</v>
      </c>
      <c r="G70" s="2">
        <f>'2011 outpatient weights'!G70*ave_outpatient_cost_2014*'2014 population'!G70</f>
        <v>87944100.714536428</v>
      </c>
      <c r="H70" s="2">
        <f>'2011 outpatient weights'!H70*ave_outpatient_cost_2014*'2014 population'!H70</f>
        <v>83786893.429887265</v>
      </c>
      <c r="I70" s="2"/>
      <c r="J70" s="2">
        <f>'2011 outpatient weights'!J70*ave_outpatient_cost_2014*'2014 population'!J70</f>
        <v>71876778.343185961</v>
      </c>
      <c r="K70" s="2">
        <f>'2011 outpatient weights'!K70*ave_outpatient_cost_2014*'2014 population'!K70</f>
        <v>74885306.521972671</v>
      </c>
      <c r="L70" s="2">
        <f>'2011 outpatient weights'!L70*ave_outpatient_cost_2014*'2014 population'!L70</f>
        <v>82449759.645763725</v>
      </c>
      <c r="M70" s="2">
        <f>'2011 outpatient weights'!M70*ave_outpatient_cost_2014*'2014 population'!M70</f>
        <v>81892966.26138714</v>
      </c>
      <c r="N70" s="2">
        <f>'2011 outpatient weights'!N70*ave_outpatient_cost_2014*'2014 population'!N70</f>
        <v>79963476.4936544</v>
      </c>
    </row>
    <row r="71" spans="2:14" x14ac:dyDescent="0.25">
      <c r="B71">
        <v>67</v>
      </c>
      <c r="D71" s="2">
        <f>'2011 outpatient weights'!D71*ave_outpatient_cost_2014*'2014 population'!D71</f>
        <v>78521908.561257392</v>
      </c>
      <c r="E71" s="2">
        <f>'2011 outpatient weights'!E71*ave_outpatient_cost_2014*'2014 population'!E71</f>
        <v>90237705.845165133</v>
      </c>
      <c r="F71" s="2">
        <f>'2011 outpatient weights'!F71*ave_outpatient_cost_2014*'2014 population'!F71</f>
        <v>99523423.862502053</v>
      </c>
      <c r="G71" s="2">
        <f>'2011 outpatient weights'!G71*ave_outpatient_cost_2014*'2014 population'!G71</f>
        <v>101652193.19101532</v>
      </c>
      <c r="H71" s="2">
        <f>'2011 outpatient weights'!H71*ave_outpatient_cost_2014*'2014 population'!H71</f>
        <v>102553828.0904973</v>
      </c>
      <c r="I71" s="2"/>
      <c r="J71" s="2">
        <f>'2011 outpatient weights'!J71*ave_outpatient_cost_2014*'2014 population'!J71</f>
        <v>79581602.877563894</v>
      </c>
      <c r="K71" s="2">
        <f>'2011 outpatient weights'!K71*ave_outpatient_cost_2014*'2014 population'!K71</f>
        <v>87796572.647049993</v>
      </c>
      <c r="L71" s="2">
        <f>'2011 outpatient weights'!L71*ave_outpatient_cost_2014*'2014 population'!L71</f>
        <v>96878931.368804947</v>
      </c>
      <c r="M71" s="2">
        <f>'2011 outpatient weights'!M71*ave_outpatient_cost_2014*'2014 population'!M71</f>
        <v>100082628.27005732</v>
      </c>
      <c r="N71" s="2">
        <f>'2011 outpatient weights'!N71*ave_outpatient_cost_2014*'2014 population'!N71</f>
        <v>97978033.645858213</v>
      </c>
    </row>
    <row r="72" spans="2:14" x14ac:dyDescent="0.25">
      <c r="B72">
        <v>68</v>
      </c>
      <c r="D72" s="2">
        <f>'2011 outpatient weights'!D72*ave_outpatient_cost_2014*'2014 population'!D72</f>
        <v>62442668.654963352</v>
      </c>
      <c r="E72" s="2">
        <f>'2011 outpatient weights'!E72*ave_outpatient_cost_2014*'2014 population'!E72</f>
        <v>71272631.588873595</v>
      </c>
      <c r="F72" s="2">
        <f>'2011 outpatient weights'!F72*ave_outpatient_cost_2014*'2014 population'!F72</f>
        <v>81431989.811773837</v>
      </c>
      <c r="G72" s="2">
        <f>'2011 outpatient weights'!G72*ave_outpatient_cost_2014*'2014 population'!G72</f>
        <v>83652148.874541402</v>
      </c>
      <c r="H72" s="2">
        <f>'2011 outpatient weights'!H72*ave_outpatient_cost_2014*'2014 population'!H72</f>
        <v>82573654.571432665</v>
      </c>
      <c r="I72" s="2"/>
      <c r="J72" s="2">
        <f>'2011 outpatient weights'!J72*ave_outpatient_cost_2014*'2014 population'!J72</f>
        <v>63496618.163683482</v>
      </c>
      <c r="K72" s="2">
        <f>'2011 outpatient weights'!K72*ave_outpatient_cost_2014*'2014 population'!K72</f>
        <v>70035907.802090526</v>
      </c>
      <c r="L72" s="2">
        <f>'2011 outpatient weights'!L72*ave_outpatient_cost_2014*'2014 population'!L72</f>
        <v>78952067.01986526</v>
      </c>
      <c r="M72" s="2">
        <f>'2011 outpatient weights'!M72*ave_outpatient_cost_2014*'2014 population'!M72</f>
        <v>83848962.84683077</v>
      </c>
      <c r="N72" s="2">
        <f>'2011 outpatient weights'!N72*ave_outpatient_cost_2014*'2014 population'!N72</f>
        <v>81858368.38736552</v>
      </c>
    </row>
    <row r="73" spans="2:14" x14ac:dyDescent="0.25">
      <c r="B73">
        <v>69</v>
      </c>
      <c r="D73" s="2">
        <f>'2011 outpatient weights'!D73*ave_outpatient_cost_2014*'2014 population'!D73</f>
        <v>64334270.320166722</v>
      </c>
      <c r="E73" s="2">
        <f>'2011 outpatient weights'!E73*ave_outpatient_cost_2014*'2014 population'!E73</f>
        <v>74409651.774565622</v>
      </c>
      <c r="F73" s="2">
        <f>'2011 outpatient weights'!F73*ave_outpatient_cost_2014*'2014 population'!F73</f>
        <v>85581753.592232645</v>
      </c>
      <c r="G73" s="2">
        <f>'2011 outpatient weights'!G73*ave_outpatient_cost_2014*'2014 population'!G73</f>
        <v>87625442.030603275</v>
      </c>
      <c r="H73" s="2">
        <f>'2011 outpatient weights'!H73*ave_outpatient_cost_2014*'2014 population'!H73</f>
        <v>89565750.76128462</v>
      </c>
      <c r="I73" s="2"/>
      <c r="J73" s="2">
        <f>'2011 outpatient weights'!J73*ave_outpatient_cost_2014*'2014 population'!J73</f>
        <v>63273884.361931264</v>
      </c>
      <c r="K73" s="2">
        <f>'2011 outpatient weights'!K73*ave_outpatient_cost_2014*'2014 population'!K73</f>
        <v>75137855.792484164</v>
      </c>
      <c r="L73" s="2">
        <f>'2011 outpatient weights'!L73*ave_outpatient_cost_2014*'2014 population'!L73</f>
        <v>83839132.306788296</v>
      </c>
      <c r="M73" s="2">
        <f>'2011 outpatient weights'!M73*ave_outpatient_cost_2014*'2014 population'!M73</f>
        <v>89767495.51150237</v>
      </c>
      <c r="N73" s="2">
        <f>'2011 outpatient weights'!N73*ave_outpatient_cost_2014*'2014 population'!N73</f>
        <v>88224350.973817453</v>
      </c>
    </row>
    <row r="74" spans="2:14" x14ac:dyDescent="0.25">
      <c r="B74">
        <v>70</v>
      </c>
      <c r="D74" s="2">
        <f>'2011 outpatient weights'!D74*ave_outpatient_cost_2014*'2014 population'!D74</f>
        <v>62555872.137253881</v>
      </c>
      <c r="E74" s="2">
        <f>'2011 outpatient weights'!E74*ave_outpatient_cost_2014*'2014 population'!E74</f>
        <v>72167539.381275997</v>
      </c>
      <c r="F74" s="2">
        <f>'2011 outpatient weights'!F74*ave_outpatient_cost_2014*'2014 population'!F74</f>
        <v>84779675.155512705</v>
      </c>
      <c r="G74" s="2">
        <f>'2011 outpatient weights'!G74*ave_outpatient_cost_2014*'2014 population'!G74</f>
        <v>88618397.680643126</v>
      </c>
      <c r="H74" s="2">
        <f>'2011 outpatient weights'!H74*ave_outpatient_cost_2014*'2014 population'!H74</f>
        <v>87498155.222301617</v>
      </c>
      <c r="I74" s="2"/>
      <c r="J74" s="2">
        <f>'2011 outpatient weights'!J74*ave_outpatient_cost_2014*'2014 population'!J74</f>
        <v>61524293.567976847</v>
      </c>
      <c r="K74" s="2">
        <f>'2011 outpatient weights'!K74*ave_outpatient_cost_2014*'2014 population'!K74</f>
        <v>70664201.066056684</v>
      </c>
      <c r="L74" s="2">
        <f>'2011 outpatient weights'!L74*ave_outpatient_cost_2014*'2014 population'!L74</f>
        <v>83598034.796974331</v>
      </c>
      <c r="M74" s="2">
        <f>'2011 outpatient weights'!M74*ave_outpatient_cost_2014*'2014 population'!M74</f>
        <v>87930900.093267381</v>
      </c>
      <c r="N74" s="2">
        <f>'2011 outpatient weights'!N74*ave_outpatient_cost_2014*'2014 population'!N74</f>
        <v>87923331.116287053</v>
      </c>
    </row>
    <row r="75" spans="2:14" x14ac:dyDescent="0.25">
      <c r="B75">
        <v>71</v>
      </c>
      <c r="D75" s="2">
        <f>'2011 outpatient weights'!D75*ave_outpatient_cost_2014*'2014 population'!D75</f>
        <v>58541765.67686028</v>
      </c>
      <c r="E75" s="2">
        <f>'2011 outpatient weights'!E75*ave_outpatient_cost_2014*'2014 population'!E75</f>
        <v>64768934.59874557</v>
      </c>
      <c r="F75" s="2">
        <f>'2011 outpatient weights'!F75*ave_outpatient_cost_2014*'2014 population'!F75</f>
        <v>73037060.995155975</v>
      </c>
      <c r="G75" s="2">
        <f>'2011 outpatient weights'!G75*ave_outpatient_cost_2014*'2014 population'!G75</f>
        <v>76333473.815851882</v>
      </c>
      <c r="H75" s="2">
        <f>'2011 outpatient weights'!H75*ave_outpatient_cost_2014*'2014 population'!H75</f>
        <v>73736360.000155956</v>
      </c>
      <c r="I75" s="2"/>
      <c r="J75" s="2">
        <f>'2011 outpatient weights'!J75*ave_outpatient_cost_2014*'2014 population'!J75</f>
        <v>56753393.363745935</v>
      </c>
      <c r="K75" s="2">
        <f>'2011 outpatient weights'!K75*ave_outpatient_cost_2014*'2014 population'!K75</f>
        <v>64400416.362651616</v>
      </c>
      <c r="L75" s="2">
        <f>'2011 outpatient weights'!L75*ave_outpatient_cost_2014*'2014 population'!L75</f>
        <v>74295520.810512885</v>
      </c>
      <c r="M75" s="2">
        <f>'2011 outpatient weights'!M75*ave_outpatient_cost_2014*'2014 population'!M75</f>
        <v>74772305.358032182</v>
      </c>
      <c r="N75" s="2">
        <f>'2011 outpatient weights'!N75*ave_outpatient_cost_2014*'2014 population'!N75</f>
        <v>74110096.843458518</v>
      </c>
    </row>
    <row r="76" spans="2:14" x14ac:dyDescent="0.25">
      <c r="B76">
        <v>72</v>
      </c>
      <c r="D76" s="2">
        <f>'2011 outpatient weights'!D76*ave_outpatient_cost_2014*'2014 population'!D76</f>
        <v>57453728.49584306</v>
      </c>
      <c r="E76" s="2">
        <f>'2011 outpatient weights'!E76*ave_outpatient_cost_2014*'2014 population'!E76</f>
        <v>63703866.874704167</v>
      </c>
      <c r="F76" s="2">
        <f>'2011 outpatient weights'!F76*ave_outpatient_cost_2014*'2014 population'!F76</f>
        <v>71573439.535256654</v>
      </c>
      <c r="G76" s="2">
        <f>'2011 outpatient weights'!G76*ave_outpatient_cost_2014*'2014 population'!G76</f>
        <v>71896079.699823439</v>
      </c>
      <c r="H76" s="2">
        <f>'2011 outpatient weights'!H76*ave_outpatient_cost_2014*'2014 population'!H76</f>
        <v>68927496.06645079</v>
      </c>
      <c r="I76" s="2"/>
      <c r="J76" s="2">
        <f>'2011 outpatient weights'!J76*ave_outpatient_cost_2014*'2014 population'!J76</f>
        <v>55148585.569562651</v>
      </c>
      <c r="K76" s="2">
        <f>'2011 outpatient weights'!K76*ave_outpatient_cost_2014*'2014 population'!K76</f>
        <v>60293122.783100829</v>
      </c>
      <c r="L76" s="2">
        <f>'2011 outpatient weights'!L76*ave_outpatient_cost_2014*'2014 population'!L76</f>
        <v>69354131.02987422</v>
      </c>
      <c r="M76" s="2">
        <f>'2011 outpatient weights'!M76*ave_outpatient_cost_2014*'2014 population'!M76</f>
        <v>71087971.186726615</v>
      </c>
      <c r="N76" s="2">
        <f>'2011 outpatient weights'!N76*ave_outpatient_cost_2014*'2014 population'!N76</f>
        <v>69855207.817399055</v>
      </c>
    </row>
    <row r="77" spans="2:14" x14ac:dyDescent="0.25">
      <c r="B77">
        <v>73</v>
      </c>
      <c r="D77" s="2">
        <f>'2011 outpatient weights'!D77*ave_outpatient_cost_2014*'2014 population'!D77</f>
        <v>55211081.1418676</v>
      </c>
      <c r="E77" s="2">
        <f>'2011 outpatient weights'!E77*ave_outpatient_cost_2014*'2014 population'!E77</f>
        <v>61089283.461914025</v>
      </c>
      <c r="F77" s="2">
        <f>'2011 outpatient weights'!F77*ave_outpatient_cost_2014*'2014 population'!F77</f>
        <v>66002855.814228222</v>
      </c>
      <c r="G77" s="2">
        <f>'2011 outpatient weights'!G77*ave_outpatient_cost_2014*'2014 population'!G77</f>
        <v>68412483.973508358</v>
      </c>
      <c r="H77" s="2">
        <f>'2011 outpatient weights'!H77*ave_outpatient_cost_2014*'2014 population'!H77</f>
        <v>66243682.539197631</v>
      </c>
      <c r="I77" s="2"/>
      <c r="J77" s="2">
        <f>'2011 outpatient weights'!J77*ave_outpatient_cost_2014*'2014 population'!J77</f>
        <v>52894105.112264268</v>
      </c>
      <c r="K77" s="2">
        <f>'2011 outpatient weights'!K77*ave_outpatient_cost_2014*'2014 population'!K77</f>
        <v>58335597.303462408</v>
      </c>
      <c r="L77" s="2">
        <f>'2011 outpatient weights'!L77*ave_outpatient_cost_2014*'2014 population'!L77</f>
        <v>65228695.704064801</v>
      </c>
      <c r="M77" s="2">
        <f>'2011 outpatient weights'!M77*ave_outpatient_cost_2014*'2014 population'!M77</f>
        <v>66874226.233536914</v>
      </c>
      <c r="N77" s="2">
        <f>'2011 outpatient weights'!N77*ave_outpatient_cost_2014*'2014 population'!N77</f>
        <v>66518186.995017141</v>
      </c>
    </row>
    <row r="78" spans="2:14" x14ac:dyDescent="0.25">
      <c r="B78">
        <v>74</v>
      </c>
      <c r="D78" s="2">
        <f>'2011 outpatient weights'!D78*ave_outpatient_cost_2014*'2014 population'!D78</f>
        <v>59510529.973369688</v>
      </c>
      <c r="E78" s="2">
        <f>'2011 outpatient weights'!E78*ave_outpatient_cost_2014*'2014 population'!E78</f>
        <v>64209376.954509884</v>
      </c>
      <c r="F78" s="2">
        <f>'2011 outpatient weights'!F78*ave_outpatient_cost_2014*'2014 population'!F78</f>
        <v>70898751.292439803</v>
      </c>
      <c r="G78" s="2">
        <f>'2011 outpatient weights'!G78*ave_outpatient_cost_2014*'2014 population'!G78</f>
        <v>72363193.681598917</v>
      </c>
      <c r="H78" s="2">
        <f>'2011 outpatient weights'!H78*ave_outpatient_cost_2014*'2014 population'!H78</f>
        <v>71685258.209422797</v>
      </c>
      <c r="I78" s="2"/>
      <c r="J78" s="2">
        <f>'2011 outpatient weights'!J78*ave_outpatient_cost_2014*'2014 population'!J78</f>
        <v>56508811.943874054</v>
      </c>
      <c r="K78" s="2">
        <f>'2011 outpatient weights'!K78*ave_outpatient_cost_2014*'2014 population'!K78</f>
        <v>62661588.819961004</v>
      </c>
      <c r="L78" s="2">
        <f>'2011 outpatient weights'!L78*ave_outpatient_cost_2014*'2014 population'!L78</f>
        <v>71613965.284306303</v>
      </c>
      <c r="M78" s="2">
        <f>'2011 outpatient weights'!M78*ave_outpatient_cost_2014*'2014 population'!M78</f>
        <v>74729517.270314142</v>
      </c>
      <c r="N78" s="2">
        <f>'2011 outpatient weights'!N78*ave_outpatient_cost_2014*'2014 population'!N78</f>
        <v>74739189.941023275</v>
      </c>
    </row>
    <row r="79" spans="2:14" x14ac:dyDescent="0.25">
      <c r="B79">
        <v>75</v>
      </c>
      <c r="D79" s="2">
        <f>'2011 outpatient weights'!D79*ave_outpatient_cost_2014*'2014 population'!D79</f>
        <v>59106196.759582803</v>
      </c>
      <c r="E79" s="2">
        <f>'2011 outpatient weights'!E79*ave_outpatient_cost_2014*'2014 population'!E79</f>
        <v>64882435.986187175</v>
      </c>
      <c r="F79" s="2">
        <f>'2011 outpatient weights'!F79*ave_outpatient_cost_2014*'2014 population'!F79</f>
        <v>71572761.954515636</v>
      </c>
      <c r="G79" s="2">
        <f>'2011 outpatient weights'!G79*ave_outpatient_cost_2014*'2014 population'!G79</f>
        <v>74786985.540172771</v>
      </c>
      <c r="H79" s="2">
        <f>'2011 outpatient weights'!H79*ave_outpatient_cost_2014*'2014 population'!H79</f>
        <v>74649123.76077719</v>
      </c>
      <c r="I79" s="2"/>
      <c r="J79" s="2">
        <f>'2011 outpatient weights'!J79*ave_outpatient_cost_2014*'2014 population'!J79</f>
        <v>55945866.90664266</v>
      </c>
      <c r="K79" s="2">
        <f>'2011 outpatient weights'!K79*ave_outpatient_cost_2014*'2014 population'!K79</f>
        <v>64070408.51249852</v>
      </c>
      <c r="L79" s="2">
        <f>'2011 outpatient weights'!L79*ave_outpatient_cost_2014*'2014 population'!L79</f>
        <v>74148645.356017798</v>
      </c>
      <c r="M79" s="2">
        <f>'2011 outpatient weights'!M79*ave_outpatient_cost_2014*'2014 population'!M79</f>
        <v>75366098.698282793</v>
      </c>
      <c r="N79" s="2">
        <f>'2011 outpatient weights'!N79*ave_outpatient_cost_2014*'2014 population'!N79</f>
        <v>75602776.286294132</v>
      </c>
    </row>
    <row r="80" spans="2:14" x14ac:dyDescent="0.25">
      <c r="B80">
        <v>76</v>
      </c>
      <c r="D80" s="2">
        <f>'2011 outpatient weights'!D80*ave_outpatient_cost_2014*'2014 population'!D80</f>
        <v>59089595.333190762</v>
      </c>
      <c r="E80" s="2">
        <f>'2011 outpatient weights'!E80*ave_outpatient_cost_2014*'2014 population'!E80</f>
        <v>65608377.762766272</v>
      </c>
      <c r="F80" s="2">
        <f>'2011 outpatient weights'!F80*ave_outpatient_cost_2014*'2014 population'!F80</f>
        <v>72151903.650824204</v>
      </c>
      <c r="G80" s="2">
        <f>'2011 outpatient weights'!G80*ave_outpatient_cost_2014*'2014 population'!G80</f>
        <v>74634244.155545458</v>
      </c>
      <c r="H80" s="2">
        <f>'2011 outpatient weights'!H80*ave_outpatient_cost_2014*'2014 population'!H80</f>
        <v>73523082.129627287</v>
      </c>
      <c r="I80" s="2"/>
      <c r="J80" s="2">
        <f>'2011 outpatient weights'!J80*ave_outpatient_cost_2014*'2014 population'!J80</f>
        <v>56925282.207146913</v>
      </c>
      <c r="K80" s="2">
        <f>'2011 outpatient weights'!K80*ave_outpatient_cost_2014*'2014 population'!K80</f>
        <v>63020316.287857831</v>
      </c>
      <c r="L80" s="2">
        <f>'2011 outpatient weights'!L80*ave_outpatient_cost_2014*'2014 population'!L80</f>
        <v>73057318.210336924</v>
      </c>
      <c r="M80" s="2">
        <f>'2011 outpatient weights'!M80*ave_outpatient_cost_2014*'2014 population'!M80</f>
        <v>76985157.8701545</v>
      </c>
      <c r="N80" s="2">
        <f>'2011 outpatient weights'!N80*ave_outpatient_cost_2014*'2014 population'!N80</f>
        <v>75714282.894092068</v>
      </c>
    </row>
    <row r="81" spans="2:14" x14ac:dyDescent="0.25">
      <c r="B81">
        <v>77</v>
      </c>
      <c r="D81" s="2">
        <f>'2011 outpatient weights'!D81*ave_outpatient_cost_2014*'2014 population'!D81</f>
        <v>59404302.964707538</v>
      </c>
      <c r="E81" s="2">
        <f>'2011 outpatient weights'!E81*ave_outpatient_cost_2014*'2014 population'!E81</f>
        <v>63124057.33401306</v>
      </c>
      <c r="F81" s="2">
        <f>'2011 outpatient weights'!F81*ave_outpatient_cost_2014*'2014 population'!F81</f>
        <v>72364019.157212183</v>
      </c>
      <c r="G81" s="2">
        <f>'2011 outpatient weights'!G81*ave_outpatient_cost_2014*'2014 population'!G81</f>
        <v>73723138.09008345</v>
      </c>
      <c r="H81" s="2">
        <f>'2011 outpatient weights'!H81*ave_outpatient_cost_2014*'2014 population'!H81</f>
        <v>74013886.200847805</v>
      </c>
      <c r="I81" s="2"/>
      <c r="J81" s="2">
        <f>'2011 outpatient weights'!J81*ave_outpatient_cost_2014*'2014 population'!J81</f>
        <v>55444774.406583078</v>
      </c>
      <c r="K81" s="2">
        <f>'2011 outpatient weights'!K81*ave_outpatient_cost_2014*'2014 population'!K81</f>
        <v>63081828.202542014</v>
      </c>
      <c r="L81" s="2">
        <f>'2011 outpatient weights'!L81*ave_outpatient_cost_2014*'2014 population'!L81</f>
        <v>71638026.728850991</v>
      </c>
      <c r="M81" s="2">
        <f>'2011 outpatient weights'!M81*ave_outpatient_cost_2014*'2014 population'!M81</f>
        <v>76580121.771099418</v>
      </c>
      <c r="N81" s="2">
        <f>'2011 outpatient weights'!N81*ave_outpatient_cost_2014*'2014 population'!N81</f>
        <v>78247844.10221228</v>
      </c>
    </row>
    <row r="82" spans="2:14" x14ac:dyDescent="0.25">
      <c r="B82">
        <v>78</v>
      </c>
      <c r="D82" s="2">
        <f>'2011 outpatient weights'!D82*ave_outpatient_cost_2014*'2014 population'!D82</f>
        <v>54344046.387349576</v>
      </c>
      <c r="E82" s="2">
        <f>'2011 outpatient weights'!E82*ave_outpatient_cost_2014*'2014 population'!E82</f>
        <v>60305567.559918106</v>
      </c>
      <c r="F82" s="2">
        <f>'2011 outpatient weights'!F82*ave_outpatient_cost_2014*'2014 population'!F82</f>
        <v>68335863.191670939</v>
      </c>
      <c r="G82" s="2">
        <f>'2011 outpatient weights'!G82*ave_outpatient_cost_2014*'2014 population'!G82</f>
        <v>69193359.699113071</v>
      </c>
      <c r="H82" s="2">
        <f>'2011 outpatient weights'!H82*ave_outpatient_cost_2014*'2014 population'!H82</f>
        <v>70211177.986520216</v>
      </c>
      <c r="I82" s="2"/>
      <c r="J82" s="2">
        <f>'2011 outpatient weights'!J82*ave_outpatient_cost_2014*'2014 population'!J82</f>
        <v>50971861.490396962</v>
      </c>
      <c r="K82" s="2">
        <f>'2011 outpatient weights'!K82*ave_outpatient_cost_2014*'2014 population'!K82</f>
        <v>57570033.516241148</v>
      </c>
      <c r="L82" s="2">
        <f>'2011 outpatient weights'!L82*ave_outpatient_cost_2014*'2014 population'!L82</f>
        <v>67302939.564403936</v>
      </c>
      <c r="M82" s="2">
        <f>'2011 outpatient weights'!M82*ave_outpatient_cost_2014*'2014 population'!M82</f>
        <v>71891682.942852318</v>
      </c>
      <c r="N82" s="2">
        <f>'2011 outpatient weights'!N82*ave_outpatient_cost_2014*'2014 population'!N82</f>
        <v>72704210.150183484</v>
      </c>
    </row>
    <row r="83" spans="2:14" x14ac:dyDescent="0.25">
      <c r="B83">
        <v>79</v>
      </c>
      <c r="D83" s="2">
        <f>'2011 outpatient weights'!D83*ave_outpatient_cost_2014*'2014 population'!D83</f>
        <v>52732913.270618662</v>
      </c>
      <c r="E83" s="2">
        <f>'2011 outpatient weights'!E83*ave_outpatient_cost_2014*'2014 population'!E83</f>
        <v>57759826.636478707</v>
      </c>
      <c r="F83" s="2">
        <f>'2011 outpatient weights'!F83*ave_outpatient_cost_2014*'2014 population'!F83</f>
        <v>64883419.50605046</v>
      </c>
      <c r="G83" s="2">
        <f>'2011 outpatient weights'!G83*ave_outpatient_cost_2014*'2014 population'!G83</f>
        <v>68478762.959944054</v>
      </c>
      <c r="H83" s="2">
        <f>'2011 outpatient weights'!H83*ave_outpatient_cost_2014*'2014 population'!H83</f>
        <v>68249133.106382191</v>
      </c>
      <c r="I83" s="2"/>
      <c r="J83" s="2">
        <f>'2011 outpatient weights'!J83*ave_outpatient_cost_2014*'2014 population'!J83</f>
        <v>47627677.793434113</v>
      </c>
      <c r="K83" s="2">
        <f>'2011 outpatient weights'!K83*ave_outpatient_cost_2014*'2014 population'!K83</f>
        <v>54706416.517661259</v>
      </c>
      <c r="L83" s="2">
        <f>'2011 outpatient weights'!L83*ave_outpatient_cost_2014*'2014 population'!L83</f>
        <v>62648030.870027363</v>
      </c>
      <c r="M83" s="2">
        <f>'2011 outpatient weights'!M83*ave_outpatient_cost_2014*'2014 population'!M83</f>
        <v>66790570.727749765</v>
      </c>
      <c r="N83" s="2">
        <f>'2011 outpatient weights'!N83*ave_outpatient_cost_2014*'2014 population'!N83</f>
        <v>70405249.988616213</v>
      </c>
    </row>
    <row r="84" spans="2:14" x14ac:dyDescent="0.25">
      <c r="B84">
        <v>80</v>
      </c>
      <c r="D84" s="2">
        <f>'2011 outpatient weights'!D84*ave_outpatient_cost_2014*'2014 population'!D84</f>
        <v>47261461.475144431</v>
      </c>
      <c r="E84" s="2">
        <f>'2011 outpatient weights'!E84*ave_outpatient_cost_2014*'2014 population'!E84</f>
        <v>53702998.281471379</v>
      </c>
      <c r="F84" s="2">
        <f>'2011 outpatient weights'!F84*ave_outpatient_cost_2014*'2014 population'!F84</f>
        <v>60586647.250435062</v>
      </c>
      <c r="G84" s="2">
        <f>'2011 outpatient weights'!G84*ave_outpatient_cost_2014*'2014 population'!G84</f>
        <v>64229905.503986508</v>
      </c>
      <c r="H84" s="2">
        <f>'2011 outpatient weights'!H84*ave_outpatient_cost_2014*'2014 population'!H84</f>
        <v>62994259.62219578</v>
      </c>
      <c r="I84" s="2"/>
      <c r="J84" s="2">
        <f>'2011 outpatient weights'!J84*ave_outpatient_cost_2014*'2014 population'!J84</f>
        <v>41756533.094937243</v>
      </c>
      <c r="K84" s="2">
        <f>'2011 outpatient weights'!K84*ave_outpatient_cost_2014*'2014 population'!K84</f>
        <v>49659828.456113294</v>
      </c>
      <c r="L84" s="2">
        <f>'2011 outpatient weights'!L84*ave_outpatient_cost_2014*'2014 population'!L84</f>
        <v>57548765.256317556</v>
      </c>
      <c r="M84" s="2">
        <f>'2011 outpatient weights'!M84*ave_outpatient_cost_2014*'2014 population'!M84</f>
        <v>62170873.396552756</v>
      </c>
      <c r="N84" s="2">
        <f>'2011 outpatient weights'!N84*ave_outpatient_cost_2014*'2014 population'!N84</f>
        <v>66038070.948926479</v>
      </c>
    </row>
    <row r="85" spans="2:14" x14ac:dyDescent="0.25">
      <c r="B85">
        <v>81</v>
      </c>
      <c r="D85" s="2">
        <f>'2011 outpatient weights'!D85*ave_outpatient_cost_2014*'2014 population'!D85</f>
        <v>46960118.958545372</v>
      </c>
      <c r="E85" s="2">
        <f>'2011 outpatient weights'!E85*ave_outpatient_cost_2014*'2014 population'!E85</f>
        <v>53529646.595333196</v>
      </c>
      <c r="F85" s="2">
        <f>'2011 outpatient weights'!F85*ave_outpatient_cost_2014*'2014 population'!F85</f>
        <v>58834936.592268929</v>
      </c>
      <c r="G85" s="2">
        <f>'2011 outpatient weights'!G85*ave_outpatient_cost_2014*'2014 population'!G85</f>
        <v>60732814.171264142</v>
      </c>
      <c r="H85" s="2">
        <f>'2011 outpatient weights'!H85*ave_outpatient_cost_2014*'2014 population'!H85</f>
        <v>61363500.962046877</v>
      </c>
      <c r="I85" s="2"/>
      <c r="J85" s="2">
        <f>'2011 outpatient weights'!J85*ave_outpatient_cost_2014*'2014 population'!J85</f>
        <v>39486278.898510553</v>
      </c>
      <c r="K85" s="2">
        <f>'2011 outpatient weights'!K85*ave_outpatient_cost_2014*'2014 population'!K85</f>
        <v>47054073.558374204</v>
      </c>
      <c r="L85" s="2">
        <f>'2011 outpatient weights'!L85*ave_outpatient_cost_2014*'2014 population'!L85</f>
        <v>54576564.615857527</v>
      </c>
      <c r="M85" s="2">
        <f>'2011 outpatient weights'!M85*ave_outpatient_cost_2014*'2014 population'!M85</f>
        <v>60341903.979377382</v>
      </c>
      <c r="N85" s="2">
        <f>'2011 outpatient weights'!N85*ave_outpatient_cost_2014*'2014 population'!N85</f>
        <v>62971965.12690822</v>
      </c>
    </row>
    <row r="86" spans="2:14" x14ac:dyDescent="0.25">
      <c r="B86">
        <v>82</v>
      </c>
      <c r="D86" s="2">
        <f>'2011 outpatient weights'!D86*ave_outpatient_cost_2014*'2014 population'!D86</f>
        <v>45963885.408467434</v>
      </c>
      <c r="E86" s="2">
        <f>'2011 outpatient weights'!E86*ave_outpatient_cost_2014*'2014 population'!E86</f>
        <v>51187362.132268652</v>
      </c>
      <c r="F86" s="2">
        <f>'2011 outpatient weights'!F86*ave_outpatient_cost_2014*'2014 population'!F86</f>
        <v>58985407.010611668</v>
      </c>
      <c r="G86" s="2">
        <f>'2011 outpatient weights'!G86*ave_outpatient_cost_2014*'2014 population'!G86</f>
        <v>61757265.857156448</v>
      </c>
      <c r="H86" s="2">
        <f>'2011 outpatient weights'!H86*ave_outpatient_cost_2014*'2014 population'!H86</f>
        <v>62237656.480949223</v>
      </c>
      <c r="I86" s="2"/>
      <c r="J86" s="2">
        <f>'2011 outpatient weights'!J86*ave_outpatient_cost_2014*'2014 population'!J86</f>
        <v>37086319.879791692</v>
      </c>
      <c r="K86" s="2">
        <f>'2011 outpatient weights'!K86*ave_outpatient_cost_2014*'2014 population'!K86</f>
        <v>43432573.043692462</v>
      </c>
      <c r="L86" s="2">
        <f>'2011 outpatient weights'!L86*ave_outpatient_cost_2014*'2014 population'!L86</f>
        <v>54001158.66112382</v>
      </c>
      <c r="M86" s="2">
        <f>'2011 outpatient weights'!M86*ave_outpatient_cost_2014*'2014 population'!M86</f>
        <v>56661027.354470134</v>
      </c>
      <c r="N86" s="2">
        <f>'2011 outpatient weights'!N86*ave_outpatient_cost_2014*'2014 population'!N86</f>
        <v>62308097.909453921</v>
      </c>
    </row>
    <row r="87" spans="2:14" x14ac:dyDescent="0.25">
      <c r="B87">
        <v>83</v>
      </c>
      <c r="D87" s="2">
        <f>'2011 outpatient weights'!D87*ave_outpatient_cost_2014*'2014 population'!D87</f>
        <v>43688448.953032918</v>
      </c>
      <c r="E87" s="2">
        <f>'2011 outpatient weights'!E87*ave_outpatient_cost_2014*'2014 population'!E87</f>
        <v>50655242.693582229</v>
      </c>
      <c r="F87" s="2">
        <f>'2011 outpatient weights'!F87*ave_outpatient_cost_2014*'2014 population'!F87</f>
        <v>56760609.143027559</v>
      </c>
      <c r="G87" s="2">
        <f>'2011 outpatient weights'!G87*ave_outpatient_cost_2014*'2014 population'!G87</f>
        <v>57646809.887701206</v>
      </c>
      <c r="H87" s="2">
        <f>'2011 outpatient weights'!H87*ave_outpatient_cost_2014*'2014 population'!H87</f>
        <v>60503426.496858992</v>
      </c>
      <c r="I87" s="2"/>
      <c r="J87" s="2">
        <f>'2011 outpatient weights'!J87*ave_outpatient_cost_2014*'2014 population'!J87</f>
        <v>33204055.605366945</v>
      </c>
      <c r="K87" s="2">
        <f>'2011 outpatient weights'!K87*ave_outpatient_cost_2014*'2014 population'!K87</f>
        <v>41223620.89641498</v>
      </c>
      <c r="L87" s="2">
        <f>'2011 outpatient weights'!L87*ave_outpatient_cost_2014*'2014 population'!L87</f>
        <v>49459882.947934121</v>
      </c>
      <c r="M87" s="2">
        <f>'2011 outpatient weights'!M87*ave_outpatient_cost_2014*'2014 population'!M87</f>
        <v>54705857.829034328</v>
      </c>
      <c r="N87" s="2">
        <f>'2011 outpatient weights'!N87*ave_outpatient_cost_2014*'2014 population'!N87</f>
        <v>56514923.834647864</v>
      </c>
    </row>
    <row r="88" spans="2:14" x14ac:dyDescent="0.25">
      <c r="B88">
        <v>84</v>
      </c>
      <c r="D88" s="2">
        <f>'2011 outpatient weights'!D88*ave_outpatient_cost_2014*'2014 population'!D88</f>
        <v>38830983.14482037</v>
      </c>
      <c r="E88" s="2">
        <f>'2011 outpatient weights'!E88*ave_outpatient_cost_2014*'2014 population'!E88</f>
        <v>45479887.807011843</v>
      </c>
      <c r="F88" s="2">
        <f>'2011 outpatient weights'!F88*ave_outpatient_cost_2014*'2014 population'!F88</f>
        <v>52271880.208661787</v>
      </c>
      <c r="G88" s="2">
        <f>'2011 outpatient weights'!G88*ave_outpatient_cost_2014*'2014 population'!G88</f>
        <v>55777147.628678702</v>
      </c>
      <c r="H88" s="2">
        <f>'2011 outpatient weights'!H88*ave_outpatient_cost_2014*'2014 population'!H88</f>
        <v>54349236.335725754</v>
      </c>
      <c r="I88" s="2"/>
      <c r="J88" s="2">
        <f>'2011 outpatient weights'!J88*ave_outpatient_cost_2014*'2014 population'!J88</f>
        <v>29034398.886236105</v>
      </c>
      <c r="K88" s="2">
        <f>'2011 outpatient weights'!K88*ave_outpatient_cost_2014*'2014 population'!K88</f>
        <v>35314803.431930259</v>
      </c>
      <c r="L88" s="2">
        <f>'2011 outpatient weights'!L88*ave_outpatient_cost_2014*'2014 population'!L88</f>
        <v>43677984.881877512</v>
      </c>
      <c r="M88" s="2">
        <f>'2011 outpatient weights'!M88*ave_outpatient_cost_2014*'2014 population'!M88</f>
        <v>46684719.308966622</v>
      </c>
      <c r="N88" s="2">
        <f>'2011 outpatient weights'!N88*ave_outpatient_cost_2014*'2014 population'!N88</f>
        <v>51020833.145073883</v>
      </c>
    </row>
    <row r="89" spans="2:14" x14ac:dyDescent="0.25">
      <c r="B89" s="15" t="s">
        <v>21</v>
      </c>
      <c r="C89" s="5"/>
      <c r="D89" s="9">
        <f>'2011 outpatient weights'!D89*ave_outpatient_cost_2014*'2014 population'!D89</f>
        <v>31390682.814254425</v>
      </c>
      <c r="E89" s="9">
        <f>'2011 outpatient weights'!E89*ave_outpatient_cost_2014*'2014 population'!E89</f>
        <v>37413027.494487055</v>
      </c>
      <c r="F89" s="9">
        <f>'2011 outpatient weights'!F89*ave_outpatient_cost_2014*'2014 population'!F89</f>
        <v>42457227.127884261</v>
      </c>
      <c r="G89" s="9">
        <f>'2011 outpatient weights'!G89*ave_outpatient_cost_2014*'2014 population'!G89</f>
        <v>44843222.31015458</v>
      </c>
      <c r="H89" s="9">
        <f>'2011 outpatient weights'!H89*ave_outpatient_cost_2014*'2014 population'!H89</f>
        <v>45469059.089911357</v>
      </c>
      <c r="I89" s="9"/>
      <c r="J89" s="9">
        <f>'2011 outpatient weights'!J89*ave_outpatient_cost_2014*'2014 population'!J89</f>
        <v>23814314.427391823</v>
      </c>
      <c r="K89" s="9">
        <f>'2011 outpatient weights'!K89*ave_outpatient_cost_2014*'2014 population'!K89</f>
        <v>30608535.999474466</v>
      </c>
      <c r="L89" s="9">
        <f>'2011 outpatient weights'!L89*ave_outpatient_cost_2014*'2014 population'!L89</f>
        <v>37014002.716817342</v>
      </c>
      <c r="M89" s="9">
        <f>'2011 outpatient weights'!M89*ave_outpatient_cost_2014*'2014 population'!M89</f>
        <v>40331516.120100506</v>
      </c>
      <c r="N89" s="9">
        <f>'2011 outpatient weights'!N89*ave_outpatient_cost_2014*'2014 population'!N89</f>
        <v>42737012.902156226</v>
      </c>
    </row>
  </sheetData>
  <mergeCells count="2">
    <mergeCell ref="D2:H2"/>
    <mergeCell ref="J2:N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10.85546875" bestFit="1" customWidth="1"/>
    <col min="3" max="3" width="10" bestFit="1" customWidth="1"/>
    <col min="4" max="4" width="9" bestFit="1" customWidth="1"/>
  </cols>
  <sheetData>
    <row r="2" spans="2:14" x14ac:dyDescent="0.25">
      <c r="B2" s="8" t="s">
        <v>13</v>
      </c>
      <c r="C2" s="8"/>
      <c r="D2" s="114" t="s">
        <v>14</v>
      </c>
      <c r="E2" s="114"/>
      <c r="F2" s="114"/>
      <c r="G2" s="114"/>
      <c r="H2" s="114"/>
      <c r="I2" s="8"/>
      <c r="J2" s="114" t="s">
        <v>15</v>
      </c>
      <c r="K2" s="114"/>
      <c r="L2" s="114"/>
      <c r="M2" s="114"/>
      <c r="N2" s="114"/>
    </row>
    <row r="3" spans="2:14" x14ac:dyDescent="0.25">
      <c r="B3" s="5"/>
      <c r="C3" s="6" t="s">
        <v>26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26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C4" s="56">
        <f>VLOOKUP(B4,'Primary care summary'!$C$19:$E$24,2,TRUE)*SUM('2014 population'!D4:H4)</f>
        <v>1110386.6420469999</v>
      </c>
      <c r="D4" s="2">
        <f>IF(age_sex_only,
'2014 population'!D4/SUM('2014 population'!$D4:$H4),
('2011 outpatient appointments'!D4*('2014 population'!D4/'2011 population'!D4))
/
(
('2011 outpatient appointments'!$D4*('2014 population'!$D4/'2011 population'!$D4))
+('2011 outpatient appointments'!$E4*('2014 population'!$E4/'2011 population'!$E4))
+('2011 outpatient appointments'!$F4*('2014 population'!$F4/'2011 population'!$F4))
+('2011 outpatient appointments'!$G4*('2014 population'!$G4/'2011 population'!$G4))
+('2011 outpatient appointments'!$H4*('2014 population'!$H4/'2011 population'!$H4))
)
)*'2014 GP visits'!$C4</f>
        <v>283942.84854791814</v>
      </c>
      <c r="E4" s="2">
        <f>IF(age_sex_only,
'2014 population'!E4/SUM('2014 population'!$D4:$H4),
('2011 outpatient appointments'!E4*('2014 population'!E4/'2011 population'!E4))
/
(
('2011 outpatient appointments'!$D4*('2014 population'!$D4/'2011 population'!$D4))
+('2011 outpatient appointments'!$E4*('2014 population'!$E4/'2011 population'!$E4))
+('2011 outpatient appointments'!$F4*('2014 population'!$F4/'2011 population'!$F4))
+('2011 outpatient appointments'!$G4*('2014 population'!$G4/'2011 population'!$G4))
+('2011 outpatient appointments'!$H4*('2014 population'!$H4/'2011 population'!$H4))
)
)*'2014 GP visits'!$C4</f>
        <v>240763.84697786631</v>
      </c>
      <c r="F4" s="2">
        <f>IF(age_sex_only,
'2014 population'!F4/SUM('2014 population'!$D4:$H4),
('2011 outpatient appointments'!F4*('2014 population'!F4/'2011 population'!F4))
/
(
('2011 outpatient appointments'!$D4*('2014 population'!$D4/'2011 population'!$D4))
+('2011 outpatient appointments'!$E4*('2014 population'!$E4/'2011 population'!$E4))
+('2011 outpatient appointments'!$F4*('2014 population'!$F4/'2011 population'!$F4))
+('2011 outpatient appointments'!$G4*('2014 population'!$G4/'2011 population'!$G4))
+('2011 outpatient appointments'!$H4*('2014 population'!$H4/'2011 population'!$H4))
)
)*'2014 GP visits'!$C4</f>
        <v>207252.29756255564</v>
      </c>
      <c r="G4" s="2">
        <f>IF(age_sex_only,
'2014 population'!G4/SUM('2014 population'!$D4:$H4),
('2011 outpatient appointments'!G4*('2014 population'!G4/'2011 population'!G4))
/
(
('2011 outpatient appointments'!$D4*('2014 population'!$D4/'2011 population'!$D4))
+('2011 outpatient appointments'!$E4*('2014 population'!$E4/'2011 population'!$E4))
+('2011 outpatient appointments'!$F4*('2014 population'!$F4/'2011 population'!$F4))
+('2011 outpatient appointments'!$G4*('2014 population'!$G4/'2011 population'!$G4))
+('2011 outpatient appointments'!$H4*('2014 population'!$H4/'2011 population'!$H4))
)
)*'2014 GP visits'!$C4</f>
        <v>200946.31115044892</v>
      </c>
      <c r="H4" s="2">
        <f>IF(age_sex_only,
'2014 population'!H4/SUM('2014 population'!$D4:$H4),
('2011 outpatient appointments'!H4*('2014 population'!H4/'2011 population'!H4))
/
(
('2011 outpatient appointments'!$D4*('2014 population'!$D4/'2011 population'!$D4))
+('2011 outpatient appointments'!$E4*('2014 population'!$E4/'2011 population'!$E4))
+('2011 outpatient appointments'!$F4*('2014 population'!$F4/'2011 population'!$F4))
+('2011 outpatient appointments'!$G4*('2014 population'!$G4/'2011 population'!$G4))
+('2011 outpatient appointments'!$H4*('2014 population'!$H4/'2011 population'!$H4))
)
)*'2014 GP visits'!$C4</f>
        <v>177481.3378082109</v>
      </c>
      <c r="I4" s="56">
        <f>VLOOKUP(B4,'Primary care summary'!$C$19:$E$24,3,TRUE)*SUM('2014 population'!J4:N4)</f>
        <v>1280055.4852799999</v>
      </c>
      <c r="J4" s="2">
        <f>IF(age_sex_only,
'2014 population'!J4/SUM('2014 population'!$J4:$N4),
('2011 outpatient appointments'!J4*('2014 population'!J4/'2011 population'!J4))
/
(
('2011 outpatient appointments'!$J4*('2014 population'!$J4/'2011 population'!$J4))
+('2011 outpatient appointments'!$K4*('2014 population'!$K4/'2011 population'!$K4))
+('2011 outpatient appointments'!$L4*('2014 population'!$L4/'2011 population'!$L4))
+('2011 outpatient appointments'!$M4*('2014 population'!$M4/'2011 population'!$M4))
+('2011 outpatient appointments'!$N4*('2014 population'!$N4/'2011 population'!$N4))
)
)*'2014 GP visits'!$I4</f>
        <v>337010.70420310926</v>
      </c>
      <c r="K4" s="2">
        <f>IF(age_sex_only,
'2014 population'!K4/SUM('2014 population'!$J4:$N4),
('2011 outpatient appointments'!K4*('2014 population'!K4/'2011 population'!K4))
/
(
('2011 outpatient appointments'!$J4*('2014 population'!$J4/'2011 population'!$J4))
+('2011 outpatient appointments'!$K4*('2014 population'!$K4/'2011 population'!$K4))
+('2011 outpatient appointments'!$L4*('2014 population'!$L4/'2011 population'!$L4))
+('2011 outpatient appointments'!$M4*('2014 population'!$M4/'2011 population'!$M4))
+('2011 outpatient appointments'!$N4*('2014 population'!$N4/'2011 population'!$N4))
)
)*'2014 GP visits'!$I4</f>
        <v>282043.30224238726</v>
      </c>
      <c r="L4" s="2">
        <f>IF(age_sex_only,
'2014 population'!L4/SUM('2014 population'!$J4:$N4),
('2011 outpatient appointments'!L4*('2014 population'!L4/'2011 population'!L4))
/
(
('2011 outpatient appointments'!$J4*('2014 population'!$J4/'2011 population'!$J4))
+('2011 outpatient appointments'!$K4*('2014 population'!$K4/'2011 population'!$K4))
+('2011 outpatient appointments'!$L4*('2014 population'!$L4/'2011 population'!$L4))
+('2011 outpatient appointments'!$M4*('2014 population'!$M4/'2011 population'!$M4))
+('2011 outpatient appointments'!$N4*('2014 population'!$N4/'2011 population'!$N4))
)
)*'2014 GP visits'!$I4</f>
        <v>235114.02716345381</v>
      </c>
      <c r="M4" s="2">
        <f>IF(age_sex_only,
'2014 population'!M4/SUM('2014 population'!$J4:$N4),
('2011 outpatient appointments'!M4*('2014 population'!M4/'2011 population'!M4))
/
(
('2011 outpatient appointments'!$J4*('2014 population'!$J4/'2011 population'!$J4))
+('2011 outpatient appointments'!$K4*('2014 population'!$K4/'2011 population'!$K4))
+('2011 outpatient appointments'!$L4*('2014 population'!$L4/'2011 population'!$L4))
+('2011 outpatient appointments'!$M4*('2014 population'!$M4/'2011 population'!$M4))
+('2011 outpatient appointments'!$N4*('2014 population'!$N4/'2011 population'!$N4))
)
)*'2014 GP visits'!$I4</f>
        <v>228555.1333322977</v>
      </c>
      <c r="N4" s="2">
        <f>IF(age_sex_only,
'2014 population'!N4/SUM('2014 population'!$J4:$N4),
('2011 outpatient appointments'!N4*('2014 population'!N4/'2011 population'!N4))
/
(
('2011 outpatient appointments'!$J4*('2014 population'!$J4/'2011 population'!$J4))
+('2011 outpatient appointments'!$K4*('2014 population'!$K4/'2011 population'!$K4))
+('2011 outpatient appointments'!$L4*('2014 population'!$L4/'2011 population'!$L4))
+('2011 outpatient appointments'!$M4*('2014 population'!$M4/'2011 population'!$M4))
+('2011 outpatient appointments'!$N4*('2014 population'!$N4/'2011 population'!$N4))
)
)*'2014 GP visits'!$I4</f>
        <v>197332.31833875171</v>
      </c>
    </row>
    <row r="5" spans="2:14" x14ac:dyDescent="0.25">
      <c r="B5">
        <v>1</v>
      </c>
      <c r="C5" s="56">
        <f>VLOOKUP(B5,'Primary care summary'!$C$19:$E$24,2,TRUE)*SUM('2014 population'!D5:H5)</f>
        <v>1139508.907133</v>
      </c>
      <c r="D5" s="2">
        <f>IF(age_sex_only,
'2014 population'!D5/SUM('2014 population'!$D5:$H5),
('2011 outpatient appointments'!D5*('2014 population'!D5/'2011 population'!D5))
/
(
('2011 outpatient appointments'!$D5*('2014 population'!$D5/'2011 population'!$D5))
+('2011 outpatient appointments'!$E5*('2014 population'!$E5/'2011 population'!$E5))
+('2011 outpatient appointments'!$F5*('2014 population'!$F5/'2011 population'!$F5))
+('2011 outpatient appointments'!$G5*('2014 population'!$G5/'2011 population'!$G5))
+('2011 outpatient appointments'!$H5*('2014 population'!$H5/'2011 population'!$H5))
)
)*'2014 GP visits'!$C5</f>
        <v>318726.44982168649</v>
      </c>
      <c r="E5" s="2">
        <f>IF(age_sex_only,
'2014 population'!E5/SUM('2014 population'!$D5:$H5),
('2011 outpatient appointments'!E5*('2014 population'!E5/'2011 population'!E5))
/
(
('2011 outpatient appointments'!$D5*('2014 population'!$D5/'2011 population'!$D5))
+('2011 outpatient appointments'!$E5*('2014 population'!$E5/'2011 population'!$E5))
+('2011 outpatient appointments'!$F5*('2014 population'!$F5/'2011 population'!$F5))
+('2011 outpatient appointments'!$G5*('2014 population'!$G5/'2011 population'!$G5))
+('2011 outpatient appointments'!$H5*('2014 population'!$H5/'2011 population'!$H5))
)
)*'2014 GP visits'!$C5</f>
        <v>253122.81217865116</v>
      </c>
      <c r="F5" s="2">
        <f>IF(age_sex_only,
'2014 population'!F5/SUM('2014 population'!$D5:$H5),
('2011 outpatient appointments'!F5*('2014 population'!F5/'2011 population'!F5))
/
(
('2011 outpatient appointments'!$D5*('2014 population'!$D5/'2011 population'!$D5))
+('2011 outpatient appointments'!$E5*('2014 population'!$E5/'2011 population'!$E5))
+('2011 outpatient appointments'!$F5*('2014 population'!$F5/'2011 population'!$F5))
+('2011 outpatient appointments'!$G5*('2014 population'!$G5/'2011 population'!$G5))
+('2011 outpatient appointments'!$H5*('2014 population'!$H5/'2011 population'!$H5))
)
)*'2014 GP visits'!$C5</f>
        <v>208341.75437792268</v>
      </c>
      <c r="G5" s="2">
        <f>IF(age_sex_only,
'2014 population'!G5/SUM('2014 population'!$D5:$H5),
('2011 outpatient appointments'!G5*('2014 population'!G5/'2011 population'!G5))
/
(
('2011 outpatient appointments'!$D5*('2014 population'!$D5/'2011 population'!$D5))
+('2011 outpatient appointments'!$E5*('2014 population'!$E5/'2011 population'!$E5))
+('2011 outpatient appointments'!$F5*('2014 population'!$F5/'2011 population'!$F5))
+('2011 outpatient appointments'!$G5*('2014 population'!$G5/'2011 population'!$G5))
+('2011 outpatient appointments'!$H5*('2014 population'!$H5/'2011 population'!$H5))
)
)*'2014 GP visits'!$C5</f>
        <v>192633.94870198195</v>
      </c>
      <c r="H5" s="2">
        <f>IF(age_sex_only,
'2014 population'!H5/SUM('2014 population'!$D5:$H5),
('2011 outpatient appointments'!H5*('2014 population'!H5/'2011 population'!H5))
/
(
('2011 outpatient appointments'!$D5*('2014 population'!$D5/'2011 population'!$D5))
+('2011 outpatient appointments'!$E5*('2014 population'!$E5/'2011 population'!$E5))
+('2011 outpatient appointments'!$F5*('2014 population'!$F5/'2011 population'!$F5))
+('2011 outpatient appointments'!$G5*('2014 population'!$G5/'2011 population'!$G5))
+('2011 outpatient appointments'!$H5*('2014 population'!$H5/'2011 population'!$H5))
)
)*'2014 GP visits'!$C5</f>
        <v>166683.94205275775</v>
      </c>
      <c r="I5" s="56">
        <f>VLOOKUP(B5,'Primary care summary'!$C$19:$E$24,3,TRUE)*SUM('2014 population'!J5:N5)</f>
        <v>1317766.569834</v>
      </c>
      <c r="J5" s="2">
        <f>IF(age_sex_only,
'2014 population'!J5/SUM('2014 population'!$J5:$N5),
('2011 outpatient appointments'!J5*('2014 population'!J5/'2011 population'!J5))
/
(
('2011 outpatient appointments'!$J5*('2014 population'!$J5/'2011 population'!$J5))
+('2011 outpatient appointments'!$K5*('2014 population'!$K5/'2011 population'!$K5))
+('2011 outpatient appointments'!$L5*('2014 population'!$L5/'2011 population'!$L5))
+('2011 outpatient appointments'!$M5*('2014 population'!$M5/'2011 population'!$M5))
+('2011 outpatient appointments'!$N5*('2014 population'!$N5/'2011 population'!$N5))
)
)*'2014 GP visits'!$I5</f>
        <v>370326.80826413882</v>
      </c>
      <c r="K5" s="2">
        <f>IF(age_sex_only,
'2014 population'!K5/SUM('2014 population'!$J5:$N5),
('2011 outpatient appointments'!K5*('2014 population'!K5/'2011 population'!K5))
/
(
('2011 outpatient appointments'!$J5*('2014 population'!$J5/'2011 population'!$J5))
+('2011 outpatient appointments'!$K5*('2014 population'!$K5/'2011 population'!$K5))
+('2011 outpatient appointments'!$L5*('2014 population'!$L5/'2011 population'!$L5))
+('2011 outpatient appointments'!$M5*('2014 population'!$M5/'2011 population'!$M5))
+('2011 outpatient appointments'!$N5*('2014 population'!$N5/'2011 population'!$N5))
)
)*'2014 GP visits'!$I5</f>
        <v>300408.84699508897</v>
      </c>
      <c r="L5" s="2">
        <f>IF(age_sex_only,
'2014 population'!L5/SUM('2014 population'!$J5:$N5),
('2011 outpatient appointments'!L5*('2014 population'!L5/'2011 population'!L5))
/
(
('2011 outpatient appointments'!$J5*('2014 population'!$J5/'2011 population'!$J5))
+('2011 outpatient appointments'!$K5*('2014 population'!$K5/'2011 population'!$K5))
+('2011 outpatient appointments'!$L5*('2014 population'!$L5/'2011 population'!$L5))
+('2011 outpatient appointments'!$M5*('2014 population'!$M5/'2011 population'!$M5))
+('2011 outpatient appointments'!$N5*('2014 population'!$N5/'2011 population'!$N5))
)
)*'2014 GP visits'!$I5</f>
        <v>245462.48075203036</v>
      </c>
      <c r="M5" s="2">
        <f>IF(age_sex_only,
'2014 population'!M5/SUM('2014 population'!$J5:$N5),
('2011 outpatient appointments'!M5*('2014 population'!M5/'2011 population'!M5))
/
(
('2011 outpatient appointments'!$J5*('2014 population'!$J5/'2011 population'!$J5))
+('2011 outpatient appointments'!$K5*('2014 population'!$K5/'2011 population'!$K5))
+('2011 outpatient appointments'!$L5*('2014 population'!$L5/'2011 population'!$L5))
+('2011 outpatient appointments'!$M5*('2014 population'!$M5/'2011 population'!$M5))
+('2011 outpatient appointments'!$N5*('2014 population'!$N5/'2011 population'!$N5))
)
)*'2014 GP visits'!$I5</f>
        <v>213888.31871774391</v>
      </c>
      <c r="N5" s="2">
        <f>IF(age_sex_only,
'2014 population'!N5/SUM('2014 population'!$J5:$N5),
('2011 outpatient appointments'!N5*('2014 population'!N5/'2011 population'!N5))
/
(
('2011 outpatient appointments'!$J5*('2014 population'!$J5/'2011 population'!$J5))
+('2011 outpatient appointments'!$K5*('2014 population'!$K5/'2011 population'!$K5))
+('2011 outpatient appointments'!$L5*('2014 population'!$L5/'2011 population'!$L5))
+('2011 outpatient appointments'!$M5*('2014 population'!$M5/'2011 population'!$M5))
+('2011 outpatient appointments'!$N5*('2014 population'!$N5/'2011 population'!$N5))
)
)*'2014 GP visits'!$I5</f>
        <v>187680.11510499803</v>
      </c>
    </row>
    <row r="6" spans="2:14" x14ac:dyDescent="0.25">
      <c r="B6">
        <v>2</v>
      </c>
      <c r="C6" s="56">
        <f>VLOOKUP(B6,'Primary care summary'!$C$19:$E$24,2,TRUE)*SUM('2014 population'!D6:H6)</f>
        <v>1182760.305068</v>
      </c>
      <c r="D6" s="2">
        <f>IF(age_sex_only,
'2014 population'!D6/SUM('2014 population'!$D6:$H6),
('2011 outpatient appointments'!D6*('2014 population'!D6/'2011 population'!D6))
/
(
('2011 outpatient appointments'!$D6*('2014 population'!$D6/'2011 population'!$D6))
+('2011 outpatient appointments'!$E6*('2014 population'!$E6/'2011 population'!$E6))
+('2011 outpatient appointments'!$F6*('2014 population'!$F6/'2011 population'!$F6))
+('2011 outpatient appointments'!$G6*('2014 population'!$G6/'2011 population'!$G6))
+('2011 outpatient appointments'!$H6*('2014 population'!$H6/'2011 population'!$H6))
)
)*'2014 GP visits'!$C6</f>
        <v>338296.79439698055</v>
      </c>
      <c r="E6" s="2">
        <f>IF(age_sex_only,
'2014 population'!E6/SUM('2014 population'!$D6:$H6),
('2011 outpatient appointments'!E6*('2014 population'!E6/'2011 population'!E6))
/
(
('2011 outpatient appointments'!$D6*('2014 population'!$D6/'2011 population'!$D6))
+('2011 outpatient appointments'!$E6*('2014 population'!$E6/'2011 population'!$E6))
+('2011 outpatient appointments'!$F6*('2014 population'!$F6/'2011 population'!$F6))
+('2011 outpatient appointments'!$G6*('2014 population'!$G6/'2011 population'!$G6))
+('2011 outpatient appointments'!$H6*('2014 population'!$H6/'2011 population'!$H6))
)
)*'2014 GP visits'!$C6</f>
        <v>261759.53583508468</v>
      </c>
      <c r="F6" s="2">
        <f>IF(age_sex_only,
'2014 population'!F6/SUM('2014 population'!$D6:$H6),
('2011 outpatient appointments'!F6*('2014 population'!F6/'2011 population'!F6))
/
(
('2011 outpatient appointments'!$D6*('2014 population'!$D6/'2011 population'!$D6))
+('2011 outpatient appointments'!$E6*('2014 population'!$E6/'2011 population'!$E6))
+('2011 outpatient appointments'!$F6*('2014 population'!$F6/'2011 population'!$F6))
+('2011 outpatient appointments'!$G6*('2014 population'!$G6/'2011 population'!$G6))
+('2011 outpatient appointments'!$H6*('2014 population'!$H6/'2011 population'!$H6))
)
)*'2014 GP visits'!$C6</f>
        <v>217363.86272147999</v>
      </c>
      <c r="G6" s="2">
        <f>IF(age_sex_only,
'2014 population'!G6/SUM('2014 population'!$D6:$H6),
('2011 outpatient appointments'!G6*('2014 population'!G6/'2011 population'!G6))
/
(
('2011 outpatient appointments'!$D6*('2014 population'!$D6/'2011 population'!$D6))
+('2011 outpatient appointments'!$E6*('2014 population'!$E6/'2011 population'!$E6))
+('2011 outpatient appointments'!$F6*('2014 population'!$F6/'2011 population'!$F6))
+('2011 outpatient appointments'!$G6*('2014 population'!$G6/'2011 population'!$G6))
+('2011 outpatient appointments'!$H6*('2014 population'!$H6/'2011 population'!$H6))
)
)*'2014 GP visits'!$C6</f>
        <v>193594.73948394842</v>
      </c>
      <c r="H6" s="2">
        <f>IF(age_sex_only,
'2014 population'!H6/SUM('2014 population'!$D6:$H6),
('2011 outpatient appointments'!H6*('2014 population'!H6/'2011 population'!H6))
/
(
('2011 outpatient appointments'!$D6*('2014 population'!$D6/'2011 population'!$D6))
+('2011 outpatient appointments'!$E6*('2014 population'!$E6/'2011 population'!$E6))
+('2011 outpatient appointments'!$F6*('2014 population'!$F6/'2011 population'!$F6))
+('2011 outpatient appointments'!$G6*('2014 population'!$G6/'2011 population'!$G6))
+('2011 outpatient appointments'!$H6*('2014 population'!$H6/'2011 population'!$H6))
)
)*'2014 GP visits'!$C6</f>
        <v>171745.37263050638</v>
      </c>
      <c r="I6" s="56">
        <f>VLOOKUP(B6,'Primary care summary'!$C$19:$E$24,3,TRUE)*SUM('2014 population'!J6:N6)</f>
        <v>1361796.687108</v>
      </c>
      <c r="J6" s="2">
        <f>IF(age_sex_only,
'2014 population'!J6/SUM('2014 population'!$J6:$N6),
('2011 outpatient appointments'!J6*('2014 population'!J6/'2011 population'!J6))
/
(
('2011 outpatient appointments'!$J6*('2014 population'!$J6/'2011 population'!$J6))
+('2011 outpatient appointments'!$K6*('2014 population'!$K6/'2011 population'!$K6))
+('2011 outpatient appointments'!$L6*('2014 population'!$L6/'2011 population'!$L6))
+('2011 outpatient appointments'!$M6*('2014 population'!$M6/'2011 population'!$M6))
+('2011 outpatient appointments'!$N6*('2014 population'!$N6/'2011 population'!$N6))
)
)*'2014 GP visits'!$I6</f>
        <v>390180.88670803286</v>
      </c>
      <c r="K6" s="2">
        <f>IF(age_sex_only,
'2014 population'!K6/SUM('2014 population'!$J6:$N6),
('2011 outpatient appointments'!K6*('2014 population'!K6/'2011 population'!K6))
/
(
('2011 outpatient appointments'!$J6*('2014 population'!$J6/'2011 population'!$J6))
+('2011 outpatient appointments'!$K6*('2014 population'!$K6/'2011 population'!$K6))
+('2011 outpatient appointments'!$L6*('2014 population'!$L6/'2011 population'!$L6))
+('2011 outpatient appointments'!$M6*('2014 population'!$M6/'2011 population'!$M6))
+('2011 outpatient appointments'!$N6*('2014 population'!$N6/'2011 population'!$N6))
)
)*'2014 GP visits'!$I6</f>
        <v>311472.79301072657</v>
      </c>
      <c r="L6" s="2">
        <f>IF(age_sex_only,
'2014 population'!L6/SUM('2014 population'!$J6:$N6),
('2011 outpatient appointments'!L6*('2014 population'!L6/'2011 population'!L6))
/
(
('2011 outpatient appointments'!$J6*('2014 population'!$J6/'2011 population'!$J6))
+('2011 outpatient appointments'!$K6*('2014 population'!$K6/'2011 population'!$K6))
+('2011 outpatient appointments'!$L6*('2014 population'!$L6/'2011 population'!$L6))
+('2011 outpatient appointments'!$M6*('2014 population'!$M6/'2011 population'!$M6))
+('2011 outpatient appointments'!$N6*('2014 population'!$N6/'2011 population'!$N6))
)
)*'2014 GP visits'!$I6</f>
        <v>244123.76102534498</v>
      </c>
      <c r="M6" s="2">
        <f>IF(age_sex_only,
'2014 population'!M6/SUM('2014 population'!$J6:$N6),
('2011 outpatient appointments'!M6*('2014 population'!M6/'2011 population'!M6))
/
(
('2011 outpatient appointments'!$J6*('2014 population'!$J6/'2011 population'!$J6))
+('2011 outpatient appointments'!$K6*('2014 population'!$K6/'2011 population'!$K6))
+('2011 outpatient appointments'!$L6*('2014 population'!$L6/'2011 population'!$L6))
+('2011 outpatient appointments'!$M6*('2014 population'!$M6/'2011 population'!$M6))
+('2011 outpatient appointments'!$N6*('2014 population'!$N6/'2011 population'!$N6))
)
)*'2014 GP visits'!$I6</f>
        <v>219200.68088464881</v>
      </c>
      <c r="N6" s="2">
        <f>IF(age_sex_only,
'2014 population'!N6/SUM('2014 population'!$J6:$N6),
('2011 outpatient appointments'!N6*('2014 population'!N6/'2011 population'!N6))
/
(
('2011 outpatient appointments'!$J6*('2014 population'!$J6/'2011 population'!$J6))
+('2011 outpatient appointments'!$K6*('2014 population'!$K6/'2011 population'!$K6))
+('2011 outpatient appointments'!$L6*('2014 population'!$L6/'2011 population'!$L6))
+('2011 outpatient appointments'!$M6*('2014 population'!$M6/'2011 population'!$M6))
+('2011 outpatient appointments'!$N6*('2014 population'!$N6/'2011 population'!$N6))
)
)*'2014 GP visits'!$I6</f>
        <v>196818.56547924687</v>
      </c>
    </row>
    <row r="7" spans="2:14" x14ac:dyDescent="0.25">
      <c r="B7">
        <v>3</v>
      </c>
      <c r="C7" s="56">
        <f>VLOOKUP(B7,'Primary care summary'!$C$19:$E$24,2,TRUE)*SUM('2014 population'!D7:H7)</f>
        <v>1160676.8921389999</v>
      </c>
      <c r="D7" s="2">
        <f>IF(age_sex_only,
'2014 population'!D7/SUM('2014 population'!$D7:$H7),
('2011 outpatient appointments'!D7*('2014 population'!D7/'2011 population'!D7))
/
(
('2011 outpatient appointments'!$D7*('2014 population'!$D7/'2011 population'!$D7))
+('2011 outpatient appointments'!$E7*('2014 population'!$E7/'2011 population'!$E7))
+('2011 outpatient appointments'!$F7*('2014 population'!$F7/'2011 population'!$F7))
+('2011 outpatient appointments'!$G7*('2014 population'!$G7/'2011 population'!$G7))
+('2011 outpatient appointments'!$H7*('2014 population'!$H7/'2011 population'!$H7))
)
)*'2014 GP visits'!$C7</f>
        <v>320543.65748363163</v>
      </c>
      <c r="E7" s="2">
        <f>IF(age_sex_only,
'2014 population'!E7/SUM('2014 population'!$D7:$H7),
('2011 outpatient appointments'!E7*('2014 population'!E7/'2011 population'!E7))
/
(
('2011 outpatient appointments'!$D7*('2014 population'!$D7/'2011 population'!$D7))
+('2011 outpatient appointments'!$E7*('2014 population'!$E7/'2011 population'!$E7))
+('2011 outpatient appointments'!$F7*('2014 population'!$F7/'2011 population'!$F7))
+('2011 outpatient appointments'!$G7*('2014 population'!$G7/'2011 population'!$G7))
+('2011 outpatient appointments'!$H7*('2014 population'!$H7/'2011 population'!$H7))
)
)*'2014 GP visits'!$C7</f>
        <v>255436.6732101769</v>
      </c>
      <c r="F7" s="2">
        <f>IF(age_sex_only,
'2014 population'!F7/SUM('2014 population'!$D7:$H7),
('2011 outpatient appointments'!F7*('2014 population'!F7/'2011 population'!F7))
/
(
('2011 outpatient appointments'!$D7*('2014 population'!$D7/'2011 population'!$D7))
+('2011 outpatient appointments'!$E7*('2014 population'!$E7/'2011 population'!$E7))
+('2011 outpatient appointments'!$F7*('2014 population'!$F7/'2011 population'!$F7))
+('2011 outpatient appointments'!$G7*('2014 population'!$G7/'2011 population'!$G7))
+('2011 outpatient appointments'!$H7*('2014 population'!$H7/'2011 population'!$H7))
)
)*'2014 GP visits'!$C7</f>
        <v>214776.1214382753</v>
      </c>
      <c r="G7" s="2">
        <f>IF(age_sex_only,
'2014 population'!G7/SUM('2014 population'!$D7:$H7),
('2011 outpatient appointments'!G7*('2014 population'!G7/'2011 population'!G7))
/
(
('2011 outpatient appointments'!$D7*('2014 population'!$D7/'2011 population'!$D7))
+('2011 outpatient appointments'!$E7*('2014 population'!$E7/'2011 population'!$E7))
+('2011 outpatient appointments'!$F7*('2014 population'!$F7/'2011 population'!$F7))
+('2011 outpatient appointments'!$G7*('2014 population'!$G7/'2011 population'!$G7))
+('2011 outpatient appointments'!$H7*('2014 population'!$H7/'2011 population'!$H7))
)
)*'2014 GP visits'!$C7</f>
        <v>192480.51901270263</v>
      </c>
      <c r="H7" s="2">
        <f>IF(age_sex_only,
'2014 population'!H7/SUM('2014 population'!$D7:$H7),
('2011 outpatient appointments'!H7*('2014 population'!H7/'2011 population'!H7))
/
(
('2011 outpatient appointments'!$D7*('2014 population'!$D7/'2011 population'!$D7))
+('2011 outpatient appointments'!$E7*('2014 population'!$E7/'2011 population'!$E7))
+('2011 outpatient appointments'!$F7*('2014 population'!$F7/'2011 population'!$F7))
+('2011 outpatient appointments'!$G7*('2014 population'!$G7/'2011 population'!$G7))
+('2011 outpatient appointments'!$H7*('2014 population'!$H7/'2011 population'!$H7))
)
)*'2014 GP visits'!$C7</f>
        <v>177439.92099421332</v>
      </c>
      <c r="I7" s="56">
        <f>VLOOKUP(B7,'Primary care summary'!$C$19:$E$24,3,TRUE)*SUM('2014 population'!J7:N7)</f>
        <v>1337438.3205039999</v>
      </c>
      <c r="J7" s="2">
        <f>IF(age_sex_only,
'2014 population'!J7/SUM('2014 population'!$J7:$N7),
('2011 outpatient appointments'!J7*('2014 population'!J7/'2011 population'!J7))
/
(
('2011 outpatient appointments'!$J7*('2014 population'!$J7/'2011 population'!$J7))
+('2011 outpatient appointments'!$K7*('2014 population'!$K7/'2011 population'!$K7))
+('2011 outpatient appointments'!$L7*('2014 population'!$L7/'2011 population'!$L7))
+('2011 outpatient appointments'!$M7*('2014 population'!$M7/'2011 population'!$M7))
+('2011 outpatient appointments'!$N7*('2014 population'!$N7/'2011 population'!$N7))
)
)*'2014 GP visits'!$I7</f>
        <v>375013.51354639477</v>
      </c>
      <c r="K7" s="2">
        <f>IF(age_sex_only,
'2014 population'!K7/SUM('2014 population'!$J7:$N7),
('2011 outpatient appointments'!K7*('2014 population'!K7/'2011 population'!K7))
/
(
('2011 outpatient appointments'!$J7*('2014 population'!$J7/'2011 population'!$J7))
+('2011 outpatient appointments'!$K7*('2014 population'!$K7/'2011 population'!$K7))
+('2011 outpatient appointments'!$L7*('2014 population'!$L7/'2011 population'!$L7))
+('2011 outpatient appointments'!$M7*('2014 population'!$M7/'2011 population'!$M7))
+('2011 outpatient appointments'!$N7*('2014 population'!$N7/'2011 population'!$N7))
)
)*'2014 GP visits'!$I7</f>
        <v>293344.13881293847</v>
      </c>
      <c r="L7" s="2">
        <f>IF(age_sex_only,
'2014 population'!L7/SUM('2014 population'!$J7:$N7),
('2011 outpatient appointments'!L7*('2014 population'!L7/'2011 population'!L7))
/
(
('2011 outpatient appointments'!$J7*('2014 population'!$J7/'2011 population'!$J7))
+('2011 outpatient appointments'!$K7*('2014 population'!$K7/'2011 population'!$K7))
+('2011 outpatient appointments'!$L7*('2014 population'!$L7/'2011 population'!$L7))
+('2011 outpatient appointments'!$M7*('2014 population'!$M7/'2011 population'!$M7))
+('2011 outpatient appointments'!$N7*('2014 population'!$N7/'2011 population'!$N7))
)
)*'2014 GP visits'!$I7</f>
        <v>248281.09889026536</v>
      </c>
      <c r="M7" s="2">
        <f>IF(age_sex_only,
'2014 population'!M7/SUM('2014 population'!$J7:$N7),
('2011 outpatient appointments'!M7*('2014 population'!M7/'2011 population'!M7))
/
(
('2011 outpatient appointments'!$J7*('2014 population'!$J7/'2011 population'!$J7))
+('2011 outpatient appointments'!$K7*('2014 population'!$K7/'2011 population'!$K7))
+('2011 outpatient appointments'!$L7*('2014 population'!$L7/'2011 population'!$L7))
+('2011 outpatient appointments'!$M7*('2014 population'!$M7/'2011 population'!$M7))
+('2011 outpatient appointments'!$N7*('2014 population'!$N7/'2011 population'!$N7))
)
)*'2014 GP visits'!$I7</f>
        <v>220506.74500174128</v>
      </c>
      <c r="N7" s="2">
        <f>IF(age_sex_only,
'2014 population'!N7/SUM('2014 population'!$J7:$N7),
('2011 outpatient appointments'!N7*('2014 population'!N7/'2011 population'!N7))
/
(
('2011 outpatient appointments'!$J7*('2014 population'!$J7/'2011 population'!$J7))
+('2011 outpatient appointments'!$K7*('2014 population'!$K7/'2011 population'!$K7))
+('2011 outpatient appointments'!$L7*('2014 population'!$L7/'2011 population'!$L7))
+('2011 outpatient appointments'!$M7*('2014 population'!$M7/'2011 population'!$M7))
+('2011 outpatient appointments'!$N7*('2014 population'!$N7/'2011 population'!$N7))
)
)*'2014 GP visits'!$I7</f>
        <v>200292.82425266004</v>
      </c>
    </row>
    <row r="8" spans="2:14" x14ac:dyDescent="0.25">
      <c r="B8">
        <v>4</v>
      </c>
      <c r="C8" s="56">
        <f>VLOOKUP(B8,'Primary care summary'!$C$19:$E$24,2,TRUE)*SUM('2014 population'!D8:H8)</f>
        <v>1143407.1900859999</v>
      </c>
      <c r="D8" s="2">
        <f>IF(age_sex_only,
'2014 population'!D8/SUM('2014 population'!$D8:$H8),
('2011 outpatient appointments'!D8*('2014 population'!D8/'2011 population'!D8))
/
(
('2011 outpatient appointments'!$D8*('2014 population'!$D8/'2011 population'!$D8))
+('2011 outpatient appointments'!$E8*('2014 population'!$E8/'2011 population'!$E8))
+('2011 outpatient appointments'!$F8*('2014 population'!$F8/'2011 population'!$F8))
+('2011 outpatient appointments'!$G8*('2014 population'!$G8/'2011 population'!$G8))
+('2011 outpatient appointments'!$H8*('2014 population'!$H8/'2011 population'!$H8))
)
)*'2014 GP visits'!$C8</f>
        <v>312036.76564981538</v>
      </c>
      <c r="E8" s="2">
        <f>IF(age_sex_only,
'2014 population'!E8/SUM('2014 population'!$D8:$H8),
('2011 outpatient appointments'!E8*('2014 population'!E8/'2011 population'!E8))
/
(
('2011 outpatient appointments'!$D8*('2014 population'!$D8/'2011 population'!$D8))
+('2011 outpatient appointments'!$E8*('2014 population'!$E8/'2011 population'!$E8))
+('2011 outpatient appointments'!$F8*('2014 population'!$F8/'2011 population'!$F8))
+('2011 outpatient appointments'!$G8*('2014 population'!$G8/'2011 population'!$G8))
+('2011 outpatient appointments'!$H8*('2014 population'!$H8/'2011 population'!$H8))
)
)*'2014 GP visits'!$C8</f>
        <v>247179.51737013235</v>
      </c>
      <c r="F8" s="2">
        <f>IF(age_sex_only,
'2014 population'!F8/SUM('2014 population'!$D8:$H8),
('2011 outpatient appointments'!F8*('2014 population'!F8/'2011 population'!F8))
/
(
('2011 outpatient appointments'!$D8*('2014 population'!$D8/'2011 population'!$D8))
+('2011 outpatient appointments'!$E8*('2014 population'!$E8/'2011 population'!$E8))
+('2011 outpatient appointments'!$F8*('2014 population'!$F8/'2011 population'!$F8))
+('2011 outpatient appointments'!$G8*('2014 population'!$G8/'2011 population'!$G8))
+('2011 outpatient appointments'!$H8*('2014 population'!$H8/'2011 population'!$H8))
)
)*'2014 GP visits'!$C8</f>
        <v>216150.45961097858</v>
      </c>
      <c r="G8" s="2">
        <f>IF(age_sex_only,
'2014 population'!G8/SUM('2014 population'!$D8:$H8),
('2011 outpatient appointments'!G8*('2014 population'!G8/'2011 population'!G8))
/
(
('2011 outpatient appointments'!$D8*('2014 population'!$D8/'2011 population'!$D8))
+('2011 outpatient appointments'!$E8*('2014 population'!$E8/'2011 population'!$E8))
+('2011 outpatient appointments'!$F8*('2014 population'!$F8/'2011 population'!$F8))
+('2011 outpatient appointments'!$G8*('2014 population'!$G8/'2011 population'!$G8))
+('2011 outpatient appointments'!$H8*('2014 population'!$H8/'2011 population'!$H8))
)
)*'2014 GP visits'!$C8</f>
        <v>192228.2506888627</v>
      </c>
      <c r="H8" s="2">
        <f>IF(age_sex_only,
'2014 population'!H8/SUM('2014 population'!$D8:$H8),
('2011 outpatient appointments'!H8*('2014 population'!H8/'2011 population'!H8))
/
(
('2011 outpatient appointments'!$D8*('2014 population'!$D8/'2011 population'!$D8))
+('2011 outpatient appointments'!$E8*('2014 population'!$E8/'2011 population'!$E8))
+('2011 outpatient appointments'!$F8*('2014 population'!$F8/'2011 population'!$F8))
+('2011 outpatient appointments'!$G8*('2014 population'!$G8/'2011 population'!$G8))
+('2011 outpatient appointments'!$H8*('2014 population'!$H8/'2011 population'!$H8))
)
)*'2014 GP visits'!$C8</f>
        <v>175812.19676621092</v>
      </c>
      <c r="I8" s="56">
        <f>VLOOKUP(B8,'Primary care summary'!$C$19:$E$24,3,TRUE)*SUM('2014 population'!J8:N8)</f>
        <v>1314381.3737339999</v>
      </c>
      <c r="J8" s="2">
        <f>IF(age_sex_only,
'2014 population'!J8/SUM('2014 population'!$J8:$N8),
('2011 outpatient appointments'!J8*('2014 population'!J8/'2011 population'!J8))
/
(
('2011 outpatient appointments'!$J8*('2014 population'!$J8/'2011 population'!$J8))
+('2011 outpatient appointments'!$K8*('2014 population'!$K8/'2011 population'!$K8))
+('2011 outpatient appointments'!$L8*('2014 population'!$L8/'2011 population'!$L8))
+('2011 outpatient appointments'!$M8*('2014 population'!$M8/'2011 population'!$M8))
+('2011 outpatient appointments'!$N8*('2014 population'!$N8/'2011 population'!$N8))
)
)*'2014 GP visits'!$I8</f>
        <v>361694.64773697231</v>
      </c>
      <c r="K8" s="2">
        <f>IF(age_sex_only,
'2014 population'!K8/SUM('2014 population'!$J8:$N8),
('2011 outpatient appointments'!K8*('2014 population'!K8/'2011 population'!K8))
/
(
('2011 outpatient appointments'!$J8*('2014 population'!$J8/'2011 population'!$J8))
+('2011 outpatient appointments'!$K8*('2014 population'!$K8/'2011 population'!$K8))
+('2011 outpatient appointments'!$L8*('2014 population'!$L8/'2011 population'!$L8))
+('2011 outpatient appointments'!$M8*('2014 population'!$M8/'2011 population'!$M8))
+('2011 outpatient appointments'!$N8*('2014 population'!$N8/'2011 population'!$N8))
)
)*'2014 GP visits'!$I8</f>
        <v>289966.06211845536</v>
      </c>
      <c r="L8" s="2">
        <f>IF(age_sex_only,
'2014 population'!L8/SUM('2014 population'!$J8:$N8),
('2011 outpatient appointments'!L8*('2014 population'!L8/'2011 population'!L8))
/
(
('2011 outpatient appointments'!$J8*('2014 population'!$J8/'2011 population'!$J8))
+('2011 outpatient appointments'!$K8*('2014 population'!$K8/'2011 population'!$K8))
+('2011 outpatient appointments'!$L8*('2014 population'!$L8/'2011 population'!$L8))
+('2011 outpatient appointments'!$M8*('2014 population'!$M8/'2011 population'!$M8))
+('2011 outpatient appointments'!$N8*('2014 population'!$N8/'2011 population'!$N8))
)
)*'2014 GP visits'!$I8</f>
        <v>240776.20590390472</v>
      </c>
      <c r="M8" s="2">
        <f>IF(age_sex_only,
'2014 population'!M8/SUM('2014 population'!$J8:$N8),
('2011 outpatient appointments'!M8*('2014 population'!M8/'2011 population'!M8))
/
(
('2011 outpatient appointments'!$J8*('2014 population'!$J8/'2011 population'!$J8))
+('2011 outpatient appointments'!$K8*('2014 population'!$K8/'2011 population'!$K8))
+('2011 outpatient appointments'!$L8*('2014 population'!$L8/'2011 population'!$L8))
+('2011 outpatient appointments'!$M8*('2014 population'!$M8/'2011 population'!$M8))
+('2011 outpatient appointments'!$N8*('2014 population'!$N8/'2011 population'!$N8))
)
)*'2014 GP visits'!$I8</f>
        <v>216680.57800335664</v>
      </c>
      <c r="N8" s="2">
        <f>IF(age_sex_only,
'2014 population'!N8/SUM('2014 population'!$J8:$N8),
('2011 outpatient appointments'!N8*('2014 population'!N8/'2011 population'!N8))
/
(
('2011 outpatient appointments'!$J8*('2014 population'!$J8/'2011 population'!$J8))
+('2011 outpatient appointments'!$K8*('2014 population'!$K8/'2011 population'!$K8))
+('2011 outpatient appointments'!$L8*('2014 population'!$L8/'2011 population'!$L8))
+('2011 outpatient appointments'!$M8*('2014 population'!$M8/'2011 population'!$M8))
+('2011 outpatient appointments'!$N8*('2014 population'!$N8/'2011 population'!$N8))
)
)*'2014 GP visits'!$I8</f>
        <v>205263.87997131087</v>
      </c>
    </row>
    <row r="9" spans="2:14" x14ac:dyDescent="0.25">
      <c r="B9">
        <v>5</v>
      </c>
      <c r="C9" s="56">
        <f>VLOOKUP(B9,'Primary care summary'!$C$19:$E$24,2,TRUE)*SUM('2014 population'!D9:H9)</f>
        <v>549999.06120400003</v>
      </c>
      <c r="D9" s="2">
        <f>IF(age_sex_only,
'2014 population'!D9/SUM('2014 population'!$D9:$H9),
('2011 outpatient appointments'!D9*('2014 population'!D9/'2011 population'!D9))
/
(
('2011 outpatient appointments'!$D9*('2014 population'!$D9/'2011 population'!$D9))
+('2011 outpatient appointments'!$E9*('2014 population'!$E9/'2011 population'!$E9))
+('2011 outpatient appointments'!$F9*('2014 population'!$F9/'2011 population'!$F9))
+('2011 outpatient appointments'!$G9*('2014 population'!$G9/'2011 population'!$G9))
+('2011 outpatient appointments'!$H9*('2014 population'!$H9/'2011 population'!$H9))
)
)*'2014 GP visits'!$C9</f>
        <v>151465.65597464138</v>
      </c>
      <c r="E9" s="2">
        <f>IF(age_sex_only,
'2014 population'!E9/SUM('2014 population'!$D9:$H9),
('2011 outpatient appointments'!E9*('2014 population'!E9/'2011 population'!E9))
/
(
('2011 outpatient appointments'!$D9*('2014 population'!$D9/'2011 population'!$D9))
+('2011 outpatient appointments'!$E9*('2014 population'!$E9/'2011 population'!$E9))
+('2011 outpatient appointments'!$F9*('2014 population'!$F9/'2011 population'!$F9))
+('2011 outpatient appointments'!$G9*('2014 population'!$G9/'2011 population'!$G9))
+('2011 outpatient appointments'!$H9*('2014 population'!$H9/'2011 population'!$H9))
)
)*'2014 GP visits'!$C9</f>
        <v>119944.21533655608</v>
      </c>
      <c r="F9" s="2">
        <f>IF(age_sex_only,
'2014 population'!F9/SUM('2014 population'!$D9:$H9),
('2011 outpatient appointments'!F9*('2014 population'!F9/'2011 population'!F9))
/
(
('2011 outpatient appointments'!$D9*('2014 population'!$D9/'2011 population'!$D9))
+('2011 outpatient appointments'!$E9*('2014 population'!$E9/'2011 population'!$E9))
+('2011 outpatient appointments'!$F9*('2014 population'!$F9/'2011 population'!$F9))
+('2011 outpatient appointments'!$G9*('2014 population'!$G9/'2011 population'!$G9))
+('2011 outpatient appointments'!$H9*('2014 population'!$H9/'2011 population'!$H9))
)
)*'2014 GP visits'!$C9</f>
        <v>100461.63330580649</v>
      </c>
      <c r="G9" s="2">
        <f>IF(age_sex_only,
'2014 population'!G9/SUM('2014 population'!$D9:$H9),
('2011 outpatient appointments'!G9*('2014 population'!G9/'2011 population'!G9))
/
(
('2011 outpatient appointments'!$D9*('2014 population'!$D9/'2011 population'!$D9))
+('2011 outpatient appointments'!$E9*('2014 population'!$E9/'2011 population'!$E9))
+('2011 outpatient appointments'!$F9*('2014 population'!$F9/'2011 population'!$F9))
+('2011 outpatient appointments'!$G9*('2014 population'!$G9/'2011 population'!$G9))
+('2011 outpatient appointments'!$H9*('2014 population'!$H9/'2011 population'!$H9))
)
)*'2014 GP visits'!$C9</f>
        <v>94086.516419813706</v>
      </c>
      <c r="H9" s="2">
        <f>IF(age_sex_only,
'2014 population'!H9/SUM('2014 population'!$D9:$H9),
('2011 outpatient appointments'!H9*('2014 population'!H9/'2011 population'!H9))
/
(
('2011 outpatient appointments'!$D9*('2014 population'!$D9/'2011 population'!$D9))
+('2011 outpatient appointments'!$E9*('2014 population'!$E9/'2011 population'!$E9))
+('2011 outpatient appointments'!$F9*('2014 population'!$F9/'2011 population'!$F9))
+('2011 outpatient appointments'!$G9*('2014 population'!$G9/'2011 population'!$G9))
+('2011 outpatient appointments'!$H9*('2014 population'!$H9/'2011 population'!$H9))
)
)*'2014 GP visits'!$C9</f>
        <v>84041.040167182407</v>
      </c>
      <c r="I9" s="56">
        <f>VLOOKUP(B9,'Primary care summary'!$C$19:$E$24,3,TRUE)*SUM('2014 population'!J9:N9)</f>
        <v>546080.90200800006</v>
      </c>
      <c r="J9" s="2">
        <f>IF(age_sex_only,
'2014 population'!J9/SUM('2014 population'!$J9:$N9),
('2011 outpatient appointments'!J9*('2014 population'!J9/'2011 population'!J9))
/
(
('2011 outpatient appointments'!$J9*('2014 population'!$J9/'2011 population'!$J9))
+('2011 outpatient appointments'!$K9*('2014 population'!$K9/'2011 population'!$K9))
+('2011 outpatient appointments'!$L9*('2014 population'!$L9/'2011 population'!$L9))
+('2011 outpatient appointments'!$M9*('2014 population'!$M9/'2011 population'!$M9))
+('2011 outpatient appointments'!$N9*('2014 population'!$N9/'2011 population'!$N9))
)
)*'2014 GP visits'!$I9</f>
        <v>153047.80362616855</v>
      </c>
      <c r="K9" s="2">
        <f>IF(age_sex_only,
'2014 population'!K9/SUM('2014 population'!$J9:$N9),
('2011 outpatient appointments'!K9*('2014 population'!K9/'2011 population'!K9))
/
(
('2011 outpatient appointments'!$J9*('2014 population'!$J9/'2011 population'!$J9))
+('2011 outpatient appointments'!$K9*('2014 population'!$K9/'2011 population'!$K9))
+('2011 outpatient appointments'!$L9*('2014 population'!$L9/'2011 population'!$L9))
+('2011 outpatient appointments'!$M9*('2014 population'!$M9/'2011 population'!$M9))
+('2011 outpatient appointments'!$N9*('2014 population'!$N9/'2011 population'!$N9))
)
)*'2014 GP visits'!$I9</f>
        <v>119576.60388022111</v>
      </c>
      <c r="L9" s="2">
        <f>IF(age_sex_only,
'2014 population'!L9/SUM('2014 population'!$J9:$N9),
('2011 outpatient appointments'!L9*('2014 population'!L9/'2011 population'!L9))
/
(
('2011 outpatient appointments'!$J9*('2014 population'!$J9/'2011 population'!$J9))
+('2011 outpatient appointments'!$K9*('2014 population'!$K9/'2011 population'!$K9))
+('2011 outpatient appointments'!$L9*('2014 population'!$L9/'2011 population'!$L9))
+('2011 outpatient appointments'!$M9*('2014 population'!$M9/'2011 population'!$M9))
+('2011 outpatient appointments'!$N9*('2014 population'!$N9/'2011 population'!$N9))
)
)*'2014 GP visits'!$I9</f>
        <v>99511.708587674802</v>
      </c>
      <c r="M9" s="2">
        <f>IF(age_sex_only,
'2014 population'!M9/SUM('2014 population'!$J9:$N9),
('2011 outpatient appointments'!M9*('2014 population'!M9/'2011 population'!M9))
/
(
('2011 outpatient appointments'!$J9*('2014 population'!$J9/'2011 population'!$J9))
+('2011 outpatient appointments'!$K9*('2014 population'!$K9/'2011 population'!$K9))
+('2011 outpatient appointments'!$L9*('2014 population'!$L9/'2011 population'!$L9))
+('2011 outpatient appointments'!$M9*('2014 population'!$M9/'2011 population'!$M9))
+('2011 outpatient appointments'!$N9*('2014 population'!$N9/'2011 population'!$N9))
)
)*'2014 GP visits'!$I9</f>
        <v>90614.505860325808</v>
      </c>
      <c r="N9" s="2">
        <f>IF(age_sex_only,
'2014 population'!N9/SUM('2014 population'!$J9:$N9),
('2011 outpatient appointments'!N9*('2014 population'!N9/'2011 population'!N9))
/
(
('2011 outpatient appointments'!$J9*('2014 population'!$J9/'2011 population'!$J9))
+('2011 outpatient appointments'!$K9*('2014 population'!$K9/'2011 population'!$K9))
+('2011 outpatient appointments'!$L9*('2014 population'!$L9/'2011 population'!$L9))
+('2011 outpatient appointments'!$M9*('2014 population'!$M9/'2011 population'!$M9))
+('2011 outpatient appointments'!$N9*('2014 population'!$N9/'2011 population'!$N9))
)
)*'2014 GP visits'!$I9</f>
        <v>83330.280053609778</v>
      </c>
    </row>
    <row r="10" spans="2:14" x14ac:dyDescent="0.25">
      <c r="B10">
        <v>6</v>
      </c>
      <c r="C10" s="56">
        <f>VLOOKUP(B10,'Primary care summary'!$C$19:$E$24,2,TRUE)*SUM('2014 population'!D10:H10)</f>
        <v>553917.19507400005</v>
      </c>
      <c r="D10" s="2">
        <f>IF(age_sex_only,
'2014 population'!D10/SUM('2014 population'!$D10:$H10),
('2011 outpatient appointments'!D10*('2014 population'!D10/'2011 population'!D10))
/
(
('2011 outpatient appointments'!$D10*('2014 population'!$D10/'2011 population'!$D10))
+('2011 outpatient appointments'!$E10*('2014 population'!$E10/'2011 population'!$E10))
+('2011 outpatient appointments'!$F10*('2014 population'!$F10/'2011 population'!$F10))
+('2011 outpatient appointments'!$G10*('2014 population'!$G10/'2011 population'!$G10))
+('2011 outpatient appointments'!$H10*('2014 population'!$H10/'2011 population'!$H10))
)
)*'2014 GP visits'!$C10</f>
        <v>153230.1484490385</v>
      </c>
      <c r="E10" s="2">
        <f>IF(age_sex_only,
'2014 population'!E10/SUM('2014 population'!$D10:$H10),
('2011 outpatient appointments'!E10*('2014 population'!E10/'2011 population'!E10))
/
(
('2011 outpatient appointments'!$D10*('2014 population'!$D10/'2011 population'!$D10))
+('2011 outpatient appointments'!$E10*('2014 population'!$E10/'2011 population'!$E10))
+('2011 outpatient appointments'!$F10*('2014 population'!$F10/'2011 population'!$F10))
+('2011 outpatient appointments'!$G10*('2014 population'!$G10/'2011 population'!$G10))
+('2011 outpatient appointments'!$H10*('2014 population'!$H10/'2011 population'!$H10))
)
)*'2014 GP visits'!$C10</f>
        <v>120522.16848306709</v>
      </c>
      <c r="F10" s="2">
        <f>IF(age_sex_only,
'2014 population'!F10/SUM('2014 population'!$D10:$H10),
('2011 outpatient appointments'!F10*('2014 population'!F10/'2011 population'!F10))
/
(
('2011 outpatient appointments'!$D10*('2014 population'!$D10/'2011 population'!$D10))
+('2011 outpatient appointments'!$E10*('2014 population'!$E10/'2011 population'!$E10))
+('2011 outpatient appointments'!$F10*('2014 population'!$F10/'2011 population'!$F10))
+('2011 outpatient appointments'!$G10*('2014 population'!$G10/'2011 population'!$G10))
+('2011 outpatient appointments'!$H10*('2014 population'!$H10/'2011 population'!$H10))
)
)*'2014 GP visits'!$C10</f>
        <v>100392.47693142883</v>
      </c>
      <c r="G10" s="2">
        <f>IF(age_sex_only,
'2014 population'!G10/SUM('2014 population'!$D10:$H10),
('2011 outpatient appointments'!G10*('2014 population'!G10/'2011 population'!G10))
/
(
('2011 outpatient appointments'!$D10*('2014 population'!$D10/'2011 population'!$D10))
+('2011 outpatient appointments'!$E10*('2014 population'!$E10/'2011 population'!$E10))
+('2011 outpatient appointments'!$F10*('2014 population'!$F10/'2011 population'!$F10))
+('2011 outpatient appointments'!$G10*('2014 population'!$G10/'2011 population'!$G10))
+('2011 outpatient appointments'!$H10*('2014 population'!$H10/'2011 population'!$H10))
)
)*'2014 GP visits'!$C10</f>
        <v>92484.825355352281</v>
      </c>
      <c r="H10" s="2">
        <f>IF(age_sex_only,
'2014 population'!H10/SUM('2014 population'!$D10:$H10),
('2011 outpatient appointments'!H10*('2014 population'!H10/'2011 population'!H10))
/
(
('2011 outpatient appointments'!$D10*('2014 population'!$D10/'2011 population'!$D10))
+('2011 outpatient appointments'!$E10*('2014 population'!$E10/'2011 population'!$E10))
+('2011 outpatient appointments'!$F10*('2014 population'!$F10/'2011 population'!$F10))
+('2011 outpatient appointments'!$G10*('2014 population'!$G10/'2011 population'!$G10))
+('2011 outpatient appointments'!$H10*('2014 population'!$H10/'2011 population'!$H10))
)
)*'2014 GP visits'!$C10</f>
        <v>87287.575855113362</v>
      </c>
      <c r="I10" s="56">
        <f>VLOOKUP(B10,'Primary care summary'!$C$19:$E$24,3,TRUE)*SUM('2014 population'!J10:N10)</f>
        <v>551377.27634400001</v>
      </c>
      <c r="J10" s="2">
        <f>IF(age_sex_only,
'2014 population'!J10/SUM('2014 population'!$J10:$N10),
('2011 outpatient appointments'!J10*('2014 population'!J10/'2011 population'!J10))
/
(
('2011 outpatient appointments'!$J10*('2014 population'!$J10/'2011 population'!$J10))
+('2011 outpatient appointments'!$K10*('2014 population'!$K10/'2011 population'!$K10))
+('2011 outpatient appointments'!$L10*('2014 population'!$L10/'2011 population'!$L10))
+('2011 outpatient appointments'!$M10*('2014 population'!$M10/'2011 population'!$M10))
+('2011 outpatient appointments'!$N10*('2014 population'!$N10/'2011 population'!$N10))
)
)*'2014 GP visits'!$I10</f>
        <v>152991.70702711807</v>
      </c>
      <c r="K10" s="2">
        <f>IF(age_sex_only,
'2014 population'!K10/SUM('2014 population'!$J10:$N10),
('2011 outpatient appointments'!K10*('2014 population'!K10/'2011 population'!K10))
/
(
('2011 outpatient appointments'!$J10*('2014 population'!$J10/'2011 population'!$J10))
+('2011 outpatient appointments'!$K10*('2014 population'!$K10/'2011 population'!$K10))
+('2011 outpatient appointments'!$L10*('2014 population'!$L10/'2011 population'!$L10))
+('2011 outpatient appointments'!$M10*('2014 population'!$M10/'2011 population'!$M10))
+('2011 outpatient appointments'!$N10*('2014 population'!$N10/'2011 population'!$N10))
)
)*'2014 GP visits'!$I10</f>
        <v>119795.3508175047</v>
      </c>
      <c r="L10" s="2">
        <f>IF(age_sex_only,
'2014 population'!L10/SUM('2014 population'!$J10:$N10),
('2011 outpatient appointments'!L10*('2014 population'!L10/'2011 population'!L10))
/
(
('2011 outpatient appointments'!$J10*('2014 population'!$J10/'2011 population'!$J10))
+('2011 outpatient appointments'!$K10*('2014 population'!$K10/'2011 population'!$K10))
+('2011 outpatient appointments'!$L10*('2014 population'!$L10/'2011 population'!$L10))
+('2011 outpatient appointments'!$M10*('2014 population'!$M10/'2011 population'!$M10))
+('2011 outpatient appointments'!$N10*('2014 population'!$N10/'2011 population'!$N10))
)
)*'2014 GP visits'!$I10</f>
        <v>99717.62203431387</v>
      </c>
      <c r="M10" s="2">
        <f>IF(age_sex_only,
'2014 population'!M10/SUM('2014 population'!$J10:$N10),
('2011 outpatient appointments'!M10*('2014 population'!M10/'2011 population'!M10))
/
(
('2011 outpatient appointments'!$J10*('2014 population'!$J10/'2011 population'!$J10))
+('2011 outpatient appointments'!$K10*('2014 population'!$K10/'2011 population'!$K10))
+('2011 outpatient appointments'!$L10*('2014 population'!$L10/'2011 population'!$L10))
+('2011 outpatient appointments'!$M10*('2014 population'!$M10/'2011 population'!$M10))
+('2011 outpatient appointments'!$N10*('2014 population'!$N10/'2011 population'!$N10))
)
)*'2014 GP visits'!$I10</f>
        <v>92772.652626565847</v>
      </c>
      <c r="N10" s="2">
        <f>IF(age_sex_only,
'2014 population'!N10/SUM('2014 population'!$J10:$N10),
('2011 outpatient appointments'!N10*('2014 population'!N10/'2011 population'!N10))
/
(
('2011 outpatient appointments'!$J10*('2014 population'!$J10/'2011 population'!$J10))
+('2011 outpatient appointments'!$K10*('2014 population'!$K10/'2011 population'!$K10))
+('2011 outpatient appointments'!$L10*('2014 population'!$L10/'2011 population'!$L10))
+('2011 outpatient appointments'!$M10*('2014 population'!$M10/'2011 population'!$M10))
+('2011 outpatient appointments'!$N10*('2014 population'!$N10/'2011 population'!$N10))
)
)*'2014 GP visits'!$I10</f>
        <v>86099.943838497566</v>
      </c>
    </row>
    <row r="11" spans="2:14" x14ac:dyDescent="0.25">
      <c r="B11">
        <v>7</v>
      </c>
      <c r="C11" s="56">
        <f>VLOOKUP(B11,'Primary care summary'!$C$19:$E$24,2,TRUE)*SUM('2014 population'!D11:H11)</f>
        <v>535699.961136</v>
      </c>
      <c r="D11" s="2">
        <f>IF(age_sex_only,
'2014 population'!D11/SUM('2014 population'!$D11:$H11),
('2011 outpatient appointments'!D11*('2014 population'!D11/'2011 population'!D11))
/
(
('2011 outpatient appointments'!$D11*('2014 population'!$D11/'2011 population'!$D11))
+('2011 outpatient appointments'!$E11*('2014 population'!$E11/'2011 population'!$E11))
+('2011 outpatient appointments'!$F11*('2014 population'!$F11/'2011 population'!$F11))
+('2011 outpatient appointments'!$G11*('2014 population'!$G11/'2011 population'!$G11))
+('2011 outpatient appointments'!$H11*('2014 population'!$H11/'2011 population'!$H11))
)
)*'2014 GP visits'!$C11</f>
        <v>147138.63639218116</v>
      </c>
      <c r="E11" s="2">
        <f>IF(age_sex_only,
'2014 population'!E11/SUM('2014 population'!$D11:$H11),
('2011 outpatient appointments'!E11*('2014 population'!E11/'2011 population'!E11))
/
(
('2011 outpatient appointments'!$D11*('2014 population'!$D11/'2011 population'!$D11))
+('2011 outpatient appointments'!$E11*('2014 population'!$E11/'2011 population'!$E11))
+('2011 outpatient appointments'!$F11*('2014 population'!$F11/'2011 population'!$F11))
+('2011 outpatient appointments'!$G11*('2014 population'!$G11/'2011 population'!$G11))
+('2011 outpatient appointments'!$H11*('2014 population'!$H11/'2011 population'!$H11))
)
)*'2014 GP visits'!$C11</f>
        <v>117422.17840377179</v>
      </c>
      <c r="F11" s="2">
        <f>IF(age_sex_only,
'2014 population'!F11/SUM('2014 population'!$D11:$H11),
('2011 outpatient appointments'!F11*('2014 population'!F11/'2011 population'!F11))
/
(
('2011 outpatient appointments'!$D11*('2014 population'!$D11/'2011 population'!$D11))
+('2011 outpatient appointments'!$E11*('2014 population'!$E11/'2011 population'!$E11))
+('2011 outpatient appointments'!$F11*('2014 population'!$F11/'2011 population'!$F11))
+('2011 outpatient appointments'!$G11*('2014 population'!$G11/'2011 population'!$G11))
+('2011 outpatient appointments'!$H11*('2014 population'!$H11/'2011 population'!$H11))
)
)*'2014 GP visits'!$C11</f>
        <v>96000.136071960515</v>
      </c>
      <c r="G11" s="2">
        <f>IF(age_sex_only,
'2014 population'!G11/SUM('2014 population'!$D11:$H11),
('2011 outpatient appointments'!G11*('2014 population'!G11/'2011 population'!G11))
/
(
('2011 outpatient appointments'!$D11*('2014 population'!$D11/'2011 population'!$D11))
+('2011 outpatient appointments'!$E11*('2014 population'!$E11/'2011 population'!$E11))
+('2011 outpatient appointments'!$F11*('2014 population'!$F11/'2011 population'!$F11))
+('2011 outpatient appointments'!$G11*('2014 population'!$G11/'2011 population'!$G11))
+('2011 outpatient appointments'!$H11*('2014 population'!$H11/'2011 population'!$H11))
)
)*'2014 GP visits'!$C11</f>
        <v>89733.518657806562</v>
      </c>
      <c r="H11" s="2">
        <f>IF(age_sex_only,
'2014 population'!H11/SUM('2014 population'!$D11:$H11),
('2011 outpatient appointments'!H11*('2014 population'!H11/'2011 population'!H11))
/
(
('2011 outpatient appointments'!$D11*('2014 population'!$D11/'2011 population'!$D11))
+('2011 outpatient appointments'!$E11*('2014 population'!$E11/'2011 population'!$E11))
+('2011 outpatient appointments'!$F11*('2014 population'!$F11/'2011 population'!$F11))
+('2011 outpatient appointments'!$G11*('2014 population'!$G11/'2011 population'!$G11))
+('2011 outpatient appointments'!$H11*('2014 population'!$H11/'2011 population'!$H11))
)
)*'2014 GP visits'!$C11</f>
        <v>85405.491610279962</v>
      </c>
      <c r="I11" s="56">
        <f>VLOOKUP(B11,'Primary care summary'!$C$19:$E$24,3,TRUE)*SUM('2014 population'!J11:N11)</f>
        <v>534021.51379200001</v>
      </c>
      <c r="J11" s="2">
        <f>IF(age_sex_only,
'2014 population'!J11/SUM('2014 population'!$J11:$N11),
('2011 outpatient appointments'!J11*('2014 population'!J11/'2011 population'!J11))
/
(
('2011 outpatient appointments'!$J11*('2014 population'!$J11/'2011 population'!$J11))
+('2011 outpatient appointments'!$K11*('2014 population'!$K11/'2011 population'!$K11))
+('2011 outpatient appointments'!$L11*('2014 population'!$L11/'2011 population'!$L11))
+('2011 outpatient appointments'!$M11*('2014 population'!$M11/'2011 population'!$M11))
+('2011 outpatient appointments'!$N11*('2014 population'!$N11/'2011 population'!$N11))
)
)*'2014 GP visits'!$I11</f>
        <v>149722.0471583379</v>
      </c>
      <c r="K11" s="2">
        <f>IF(age_sex_only,
'2014 population'!K11/SUM('2014 population'!$J11:$N11),
('2011 outpatient appointments'!K11*('2014 population'!K11/'2011 population'!K11))
/
(
('2011 outpatient appointments'!$J11*('2014 population'!$J11/'2011 population'!$J11))
+('2011 outpatient appointments'!$K11*('2014 population'!$K11/'2011 population'!$K11))
+('2011 outpatient appointments'!$L11*('2014 population'!$L11/'2011 population'!$L11))
+('2011 outpatient appointments'!$M11*('2014 population'!$M11/'2011 population'!$M11))
+('2011 outpatient appointments'!$N11*('2014 population'!$N11/'2011 population'!$N11))
)
)*'2014 GP visits'!$I11</f>
        <v>117838.42184212657</v>
      </c>
      <c r="L11" s="2">
        <f>IF(age_sex_only,
'2014 population'!L11/SUM('2014 population'!$J11:$N11),
('2011 outpatient appointments'!L11*('2014 population'!L11/'2011 population'!L11))
/
(
('2011 outpatient appointments'!$J11*('2014 population'!$J11/'2011 population'!$J11))
+('2011 outpatient appointments'!$K11*('2014 population'!$K11/'2011 population'!$K11))
+('2011 outpatient appointments'!$L11*('2014 population'!$L11/'2011 population'!$L11))
+('2011 outpatient appointments'!$M11*('2014 population'!$M11/'2011 population'!$M11))
+('2011 outpatient appointments'!$N11*('2014 population'!$N11/'2011 population'!$N11))
)
)*'2014 GP visits'!$I11</f>
        <v>95991.331373061315</v>
      </c>
      <c r="M11" s="2">
        <f>IF(age_sex_only,
'2014 population'!M11/SUM('2014 population'!$J11:$N11),
('2011 outpatient appointments'!M11*('2014 population'!M11/'2011 population'!M11))
/
(
('2011 outpatient appointments'!$J11*('2014 population'!$J11/'2011 population'!$J11))
+('2011 outpatient appointments'!$K11*('2014 population'!$K11/'2011 population'!$K11))
+('2011 outpatient appointments'!$L11*('2014 population'!$L11/'2011 population'!$L11))
+('2011 outpatient appointments'!$M11*('2014 population'!$M11/'2011 population'!$M11))
+('2011 outpatient appointments'!$N11*('2014 population'!$N11/'2011 population'!$N11))
)
)*'2014 GP visits'!$I11</f>
        <v>87026.195484860174</v>
      </c>
      <c r="N11" s="2">
        <f>IF(age_sex_only,
'2014 population'!N11/SUM('2014 population'!$J11:$N11),
('2011 outpatient appointments'!N11*('2014 population'!N11/'2011 population'!N11))
/
(
('2011 outpatient appointments'!$J11*('2014 population'!$J11/'2011 population'!$J11))
+('2011 outpatient appointments'!$K11*('2014 population'!$K11/'2011 population'!$K11))
+('2011 outpatient appointments'!$L11*('2014 population'!$L11/'2011 population'!$L11))
+('2011 outpatient appointments'!$M11*('2014 population'!$M11/'2011 population'!$M11))
+('2011 outpatient appointments'!$N11*('2014 population'!$N11/'2011 population'!$N11))
)
)*'2014 GP visits'!$I11</f>
        <v>83443.517933613984</v>
      </c>
    </row>
    <row r="12" spans="2:14" x14ac:dyDescent="0.25">
      <c r="B12">
        <v>8</v>
      </c>
      <c r="C12" s="56">
        <f>VLOOKUP(B12,'Primary care summary'!$C$19:$E$24,2,TRUE)*SUM('2014 population'!D12:H12)</f>
        <v>525808.55281600007</v>
      </c>
      <c r="D12" s="2">
        <f>IF(age_sex_only,
'2014 population'!D12/SUM('2014 population'!$D12:$H12),
('2011 outpatient appointments'!D12*('2014 population'!D12/'2011 population'!D12))
/
(
('2011 outpatient appointments'!$D12*('2014 population'!$D12/'2011 population'!$D12))
+('2011 outpatient appointments'!$E12*('2014 population'!$E12/'2011 population'!$E12))
+('2011 outpatient appointments'!$F12*('2014 population'!$F12/'2011 population'!$F12))
+('2011 outpatient appointments'!$G12*('2014 population'!$G12/'2011 population'!$G12))
+('2011 outpatient appointments'!$H12*('2014 population'!$H12/'2011 population'!$H12))
)
)*'2014 GP visits'!$C12</f>
        <v>145172.06572313528</v>
      </c>
      <c r="E12" s="2">
        <f>IF(age_sex_only,
'2014 population'!E12/SUM('2014 population'!$D12:$H12),
('2011 outpatient appointments'!E12*('2014 population'!E12/'2011 population'!E12))
/
(
('2011 outpatient appointments'!$D12*('2014 population'!$D12/'2011 population'!$D12))
+('2011 outpatient appointments'!$E12*('2014 population'!$E12/'2011 population'!$E12))
+('2011 outpatient appointments'!$F12*('2014 population'!$F12/'2011 population'!$F12))
+('2011 outpatient appointments'!$G12*('2014 population'!$G12/'2011 population'!$G12))
+('2011 outpatient appointments'!$H12*('2014 population'!$H12/'2011 population'!$H12))
)
)*'2014 GP visits'!$C12</f>
        <v>112609.49905442723</v>
      </c>
      <c r="F12" s="2">
        <f>IF(age_sex_only,
'2014 population'!F12/SUM('2014 population'!$D12:$H12),
('2011 outpatient appointments'!F12*('2014 population'!F12/'2011 population'!F12))
/
(
('2011 outpatient appointments'!$D12*('2014 population'!$D12/'2011 population'!$D12))
+('2011 outpatient appointments'!$E12*('2014 population'!$E12/'2011 population'!$E12))
+('2011 outpatient appointments'!$F12*('2014 population'!$F12/'2011 population'!$F12))
+('2011 outpatient appointments'!$G12*('2014 population'!$G12/'2011 population'!$G12))
+('2011 outpatient appointments'!$H12*('2014 population'!$H12/'2011 population'!$H12))
)
)*'2014 GP visits'!$C12</f>
        <v>95061.691644388615</v>
      </c>
      <c r="G12" s="2">
        <f>IF(age_sex_only,
'2014 population'!G12/SUM('2014 population'!$D12:$H12),
('2011 outpatient appointments'!G12*('2014 population'!G12/'2011 population'!G12))
/
(
('2011 outpatient appointments'!$D12*('2014 population'!$D12/'2011 population'!$D12))
+('2011 outpatient appointments'!$E12*('2014 population'!$E12/'2011 population'!$E12))
+('2011 outpatient appointments'!$F12*('2014 population'!$F12/'2011 population'!$F12))
+('2011 outpatient appointments'!$G12*('2014 population'!$G12/'2011 population'!$G12))
+('2011 outpatient appointments'!$H12*('2014 population'!$H12/'2011 population'!$H12))
)
)*'2014 GP visits'!$C12</f>
        <v>86547.737286899195</v>
      </c>
      <c r="H12" s="2">
        <f>IF(age_sex_only,
'2014 population'!H12/SUM('2014 population'!$D12:$H12),
('2011 outpatient appointments'!H12*('2014 population'!H12/'2011 population'!H12))
/
(
('2011 outpatient appointments'!$D12*('2014 population'!$D12/'2011 population'!$D12))
+('2011 outpatient appointments'!$E12*('2014 population'!$E12/'2011 population'!$E12))
+('2011 outpatient appointments'!$F12*('2014 population'!$F12/'2011 population'!$F12))
+('2011 outpatient appointments'!$G12*('2014 population'!$G12/'2011 population'!$G12))
+('2011 outpatient appointments'!$H12*('2014 population'!$H12/'2011 population'!$H12))
)
)*'2014 GP visits'!$C12</f>
        <v>86417.55910714982</v>
      </c>
      <c r="I12" s="56">
        <f>VLOOKUP(B12,'Primary care summary'!$C$19:$E$24,3,TRUE)*SUM('2014 population'!J12:N12)</f>
        <v>522004.889364</v>
      </c>
      <c r="J12" s="2">
        <f>IF(age_sex_only,
'2014 population'!J12/SUM('2014 population'!$J12:$N12),
('2011 outpatient appointments'!J12*('2014 population'!J12/'2011 population'!J12))
/
(
('2011 outpatient appointments'!$J12*('2014 population'!$J12/'2011 population'!$J12))
+('2011 outpatient appointments'!$K12*('2014 population'!$K12/'2011 population'!$K12))
+('2011 outpatient appointments'!$L12*('2014 population'!$L12/'2011 population'!$L12))
+('2011 outpatient appointments'!$M12*('2014 population'!$M12/'2011 population'!$M12))
+('2011 outpatient appointments'!$N12*('2014 population'!$N12/'2011 population'!$N12))
)
)*'2014 GP visits'!$I12</f>
        <v>144369.42713082331</v>
      </c>
      <c r="K12" s="2">
        <f>IF(age_sex_only,
'2014 population'!K12/SUM('2014 population'!$J12:$N12),
('2011 outpatient appointments'!K12*('2014 population'!K12/'2011 population'!K12))
/
(
('2011 outpatient appointments'!$J12*('2014 population'!$J12/'2011 population'!$J12))
+('2011 outpatient appointments'!$K12*('2014 population'!$K12/'2011 population'!$K12))
+('2011 outpatient appointments'!$L12*('2014 population'!$L12/'2011 population'!$L12))
+('2011 outpatient appointments'!$M12*('2014 population'!$M12/'2011 population'!$M12))
+('2011 outpatient appointments'!$N12*('2014 population'!$N12/'2011 population'!$N12))
)
)*'2014 GP visits'!$I12</f>
        <v>114283.10173486469</v>
      </c>
      <c r="L12" s="2">
        <f>IF(age_sex_only,
'2014 population'!L12/SUM('2014 population'!$J12:$N12),
('2011 outpatient appointments'!L12*('2014 population'!L12/'2011 population'!L12))
/
(
('2011 outpatient appointments'!$J12*('2014 population'!$J12/'2011 population'!$J12))
+('2011 outpatient appointments'!$K12*('2014 population'!$K12/'2011 population'!$K12))
+('2011 outpatient appointments'!$L12*('2014 population'!$L12/'2011 population'!$L12))
+('2011 outpatient appointments'!$M12*('2014 population'!$M12/'2011 population'!$M12))
+('2011 outpatient appointments'!$N12*('2014 population'!$N12/'2011 population'!$N12))
)
)*'2014 GP visits'!$I12</f>
        <v>94780.232843956313</v>
      </c>
      <c r="M12" s="2">
        <f>IF(age_sex_only,
'2014 population'!M12/SUM('2014 population'!$J12:$N12),
('2011 outpatient appointments'!M12*('2014 population'!M12/'2011 population'!M12))
/
(
('2011 outpatient appointments'!$J12*('2014 population'!$J12/'2011 population'!$J12))
+('2011 outpatient appointments'!$K12*('2014 population'!$K12/'2011 population'!$K12))
+('2011 outpatient appointments'!$L12*('2014 population'!$L12/'2011 population'!$L12))
+('2011 outpatient appointments'!$M12*('2014 population'!$M12/'2011 population'!$M12))
+('2011 outpatient appointments'!$N12*('2014 population'!$N12/'2011 population'!$N12))
)
)*'2014 GP visits'!$I12</f>
        <v>84821.878958097746</v>
      </c>
      <c r="N12" s="2">
        <f>IF(age_sex_only,
'2014 population'!N12/SUM('2014 population'!$J12:$N12),
('2011 outpatient appointments'!N12*('2014 population'!N12/'2011 population'!N12))
/
(
('2011 outpatient appointments'!$J12*('2014 population'!$J12/'2011 population'!$J12))
+('2011 outpatient appointments'!$K12*('2014 population'!$K12/'2011 population'!$K12))
+('2011 outpatient appointments'!$L12*('2014 population'!$L12/'2011 population'!$L12))
+('2011 outpatient appointments'!$M12*('2014 population'!$M12/'2011 population'!$M12))
+('2011 outpatient appointments'!$N12*('2014 population'!$N12/'2011 population'!$N12))
)
)*'2014 GP visits'!$I12</f>
        <v>83750.248696257942</v>
      </c>
    </row>
    <row r="13" spans="2:14" x14ac:dyDescent="0.25">
      <c r="B13">
        <v>9</v>
      </c>
      <c r="C13" s="56">
        <f>VLOOKUP(B13,'Primary care summary'!$C$19:$E$24,2,TRUE)*SUM('2014 population'!D13:H13)</f>
        <v>503277.19450600003</v>
      </c>
      <c r="D13" s="2">
        <f>IF(age_sex_only,
'2014 population'!D13/SUM('2014 population'!$D13:$H13),
('2011 outpatient appointments'!D13*('2014 population'!D13/'2011 population'!D13))
/
(
('2011 outpatient appointments'!$D13*('2014 population'!$D13/'2011 population'!$D13))
+('2011 outpatient appointments'!$E13*('2014 population'!$E13/'2011 population'!$E13))
+('2011 outpatient appointments'!$F13*('2014 population'!$F13/'2011 population'!$F13))
+('2011 outpatient appointments'!$G13*('2014 population'!$G13/'2011 population'!$G13))
+('2011 outpatient appointments'!$H13*('2014 population'!$H13/'2011 population'!$H13))
)
)*'2014 GP visits'!$C13</f>
        <v>138068.33863314395</v>
      </c>
      <c r="E13" s="2">
        <f>IF(age_sex_only,
'2014 population'!E13/SUM('2014 population'!$D13:$H13),
('2011 outpatient appointments'!E13*('2014 population'!E13/'2011 population'!E13))
/
(
('2011 outpatient appointments'!$D13*('2014 population'!$D13/'2011 population'!$D13))
+('2011 outpatient appointments'!$E13*('2014 population'!$E13/'2011 population'!$E13))
+('2011 outpatient appointments'!$F13*('2014 population'!$F13/'2011 population'!$F13))
+('2011 outpatient appointments'!$G13*('2014 population'!$G13/'2011 population'!$G13))
+('2011 outpatient appointments'!$H13*('2014 population'!$H13/'2011 population'!$H13))
)
)*'2014 GP visits'!$C13</f>
        <v>109326.54554985765</v>
      </c>
      <c r="F13" s="2">
        <f>IF(age_sex_only,
'2014 population'!F13/SUM('2014 population'!$D13:$H13),
('2011 outpatient appointments'!F13*('2014 population'!F13/'2011 population'!F13))
/
(
('2011 outpatient appointments'!$D13*('2014 population'!$D13/'2011 population'!$D13))
+('2011 outpatient appointments'!$E13*('2014 population'!$E13/'2011 population'!$E13))
+('2011 outpatient appointments'!$F13*('2014 population'!$F13/'2011 population'!$F13))
+('2011 outpatient appointments'!$G13*('2014 population'!$G13/'2011 population'!$G13))
+('2011 outpatient appointments'!$H13*('2014 population'!$H13/'2011 population'!$H13))
)
)*'2014 GP visits'!$C13</f>
        <v>88769.056030231237</v>
      </c>
      <c r="G13" s="2">
        <f>IF(age_sex_only,
'2014 population'!G13/SUM('2014 population'!$D13:$H13),
('2011 outpatient appointments'!G13*('2014 population'!G13/'2011 population'!G13))
/
(
('2011 outpatient appointments'!$D13*('2014 population'!$D13/'2011 population'!$D13))
+('2011 outpatient appointments'!$E13*('2014 population'!$E13/'2011 population'!$E13))
+('2011 outpatient appointments'!$F13*('2014 population'!$F13/'2011 population'!$F13))
+('2011 outpatient appointments'!$G13*('2014 population'!$G13/'2011 population'!$G13))
+('2011 outpatient appointments'!$H13*('2014 population'!$H13/'2011 population'!$H13))
)
)*'2014 GP visits'!$C13</f>
        <v>82834.421359573535</v>
      </c>
      <c r="H13" s="2">
        <f>IF(age_sex_only,
'2014 population'!H13/SUM('2014 population'!$D13:$H13),
('2011 outpatient appointments'!H13*('2014 population'!H13/'2011 population'!H13))
/
(
('2011 outpatient appointments'!$D13*('2014 population'!$D13/'2011 population'!$D13))
+('2011 outpatient appointments'!$E13*('2014 population'!$E13/'2011 population'!$E13))
+('2011 outpatient appointments'!$F13*('2014 population'!$F13/'2011 population'!$F13))
+('2011 outpatient appointments'!$G13*('2014 population'!$G13/'2011 population'!$G13))
+('2011 outpatient appointments'!$H13*('2014 population'!$H13/'2011 population'!$H13))
)
)*'2014 GP visits'!$C13</f>
        <v>84278.832933193611</v>
      </c>
      <c r="I13" s="56">
        <f>VLOOKUP(B13,'Primary care summary'!$C$19:$E$24,3,TRUE)*SUM('2014 population'!J13:N13)</f>
        <v>499690.111248</v>
      </c>
      <c r="J13" s="2">
        <f>IF(age_sex_only,
'2014 population'!J13/SUM('2014 population'!$J13:$N13),
('2011 outpatient appointments'!J13*('2014 population'!J13/'2011 population'!J13))
/
(
('2011 outpatient appointments'!$J13*('2014 population'!$J13/'2011 population'!$J13))
+('2011 outpatient appointments'!$K13*('2014 population'!$K13/'2011 population'!$K13))
+('2011 outpatient appointments'!$L13*('2014 population'!$L13/'2011 population'!$L13))
+('2011 outpatient appointments'!$M13*('2014 population'!$M13/'2011 population'!$M13))
+('2011 outpatient appointments'!$N13*('2014 population'!$N13/'2011 population'!$N13))
)
)*'2014 GP visits'!$I13</f>
        <v>140437.6187382979</v>
      </c>
      <c r="K13" s="2">
        <f>IF(age_sex_only,
'2014 population'!K13/SUM('2014 population'!$J13:$N13),
('2011 outpatient appointments'!K13*('2014 population'!K13/'2011 population'!K13))
/
(
('2011 outpatient appointments'!$J13*('2014 population'!$J13/'2011 population'!$J13))
+('2011 outpatient appointments'!$K13*('2014 population'!$K13/'2011 population'!$K13))
+('2011 outpatient appointments'!$L13*('2014 population'!$L13/'2011 population'!$L13))
+('2011 outpatient appointments'!$M13*('2014 population'!$M13/'2011 population'!$M13))
+('2011 outpatient appointments'!$N13*('2014 population'!$N13/'2011 population'!$N13))
)
)*'2014 GP visits'!$I13</f>
        <v>105179.53156184992</v>
      </c>
      <c r="L13" s="2">
        <f>IF(age_sex_only,
'2014 population'!L13/SUM('2014 population'!$J13:$N13),
('2011 outpatient appointments'!L13*('2014 population'!L13/'2011 population'!L13))
/
(
('2011 outpatient appointments'!$J13*('2014 population'!$J13/'2011 population'!$J13))
+('2011 outpatient appointments'!$K13*('2014 population'!$K13/'2011 population'!$K13))
+('2011 outpatient appointments'!$L13*('2014 population'!$L13/'2011 population'!$L13))
+('2011 outpatient appointments'!$M13*('2014 population'!$M13/'2011 population'!$M13))
+('2011 outpatient appointments'!$N13*('2014 population'!$N13/'2011 population'!$N13))
)
)*'2014 GP visits'!$I13</f>
        <v>90016.583589838818</v>
      </c>
      <c r="M13" s="2">
        <f>IF(age_sex_only,
'2014 population'!M13/SUM('2014 population'!$J13:$N13),
('2011 outpatient appointments'!M13*('2014 population'!M13/'2011 population'!M13))
/
(
('2011 outpatient appointments'!$J13*('2014 population'!$J13/'2011 population'!$J13))
+('2011 outpatient appointments'!$K13*('2014 population'!$K13/'2011 population'!$K13))
+('2011 outpatient appointments'!$L13*('2014 population'!$L13/'2011 population'!$L13))
+('2011 outpatient appointments'!$M13*('2014 population'!$M13/'2011 population'!$M13))
+('2011 outpatient appointments'!$N13*('2014 population'!$N13/'2011 population'!$N13))
)
)*'2014 GP visits'!$I13</f>
        <v>81440.95037472203</v>
      </c>
      <c r="N13" s="2">
        <f>IF(age_sex_only,
'2014 population'!N13/SUM('2014 population'!$J13:$N13),
('2011 outpatient appointments'!N13*('2014 population'!N13/'2011 population'!N13))
/
(
('2011 outpatient appointments'!$J13*('2014 population'!$J13/'2011 population'!$J13))
+('2011 outpatient appointments'!$K13*('2014 population'!$K13/'2011 population'!$K13))
+('2011 outpatient appointments'!$L13*('2014 population'!$L13/'2011 population'!$L13))
+('2011 outpatient appointments'!$M13*('2014 population'!$M13/'2011 population'!$M13))
+('2011 outpatient appointments'!$N13*('2014 population'!$N13/'2011 population'!$N13))
)
)*'2014 GP visits'!$I13</f>
        <v>82615.426983291371</v>
      </c>
    </row>
    <row r="14" spans="2:14" x14ac:dyDescent="0.25">
      <c r="B14">
        <v>10</v>
      </c>
      <c r="C14" s="56">
        <f>VLOOKUP(B14,'Primary care summary'!$C$19:$E$24,2,TRUE)*SUM('2014 population'!D14:H14)</f>
        <v>494548.69500200002</v>
      </c>
      <c r="D14" s="2">
        <f>IF(age_sex_only,
'2014 population'!D14/SUM('2014 population'!$D14:$H14),
('2011 outpatient appointments'!D14*('2014 population'!D14/'2011 population'!D14))
/
(
('2011 outpatient appointments'!$D14*('2014 population'!$D14/'2011 population'!$D14))
+('2011 outpatient appointments'!$E14*('2014 population'!$E14/'2011 population'!$E14))
+('2011 outpatient appointments'!$F14*('2014 population'!$F14/'2011 population'!$F14))
+('2011 outpatient appointments'!$G14*('2014 population'!$G14/'2011 population'!$G14))
+('2011 outpatient appointments'!$H14*('2014 population'!$H14/'2011 population'!$H14))
)
)*'2014 GP visits'!$C14</f>
        <v>133033.53819943013</v>
      </c>
      <c r="E14" s="2">
        <f>IF(age_sex_only,
'2014 population'!E14/SUM('2014 population'!$D14:$H14),
('2011 outpatient appointments'!E14*('2014 population'!E14/'2011 population'!E14))
/
(
('2011 outpatient appointments'!$D14*('2014 population'!$D14/'2011 population'!$D14))
+('2011 outpatient appointments'!$E14*('2014 population'!$E14/'2011 population'!$E14))
+('2011 outpatient appointments'!$F14*('2014 population'!$F14/'2011 population'!$F14))
+('2011 outpatient appointments'!$G14*('2014 population'!$G14/'2011 population'!$G14))
+('2011 outpatient appointments'!$H14*('2014 population'!$H14/'2011 population'!$H14))
)
)*'2014 GP visits'!$C14</f>
        <v>103103.90168764209</v>
      </c>
      <c r="F14" s="2">
        <f>IF(age_sex_only,
'2014 population'!F14/SUM('2014 population'!$D14:$H14),
('2011 outpatient appointments'!F14*('2014 population'!F14/'2011 population'!F14))
/
(
('2011 outpatient appointments'!$D14*('2014 population'!$D14/'2011 population'!$D14))
+('2011 outpatient appointments'!$E14*('2014 population'!$E14/'2011 population'!$E14))
+('2011 outpatient appointments'!$F14*('2014 population'!$F14/'2011 population'!$F14))
+('2011 outpatient appointments'!$G14*('2014 population'!$G14/'2011 population'!$G14))
+('2011 outpatient appointments'!$H14*('2014 population'!$H14/'2011 population'!$H14))
)
)*'2014 GP visits'!$C14</f>
        <v>92412.733481844873</v>
      </c>
      <c r="G14" s="2">
        <f>IF(age_sex_only,
'2014 population'!G14/SUM('2014 population'!$D14:$H14),
('2011 outpatient appointments'!G14*('2014 population'!G14/'2011 population'!G14))
/
(
('2011 outpatient appointments'!$D14*('2014 population'!$D14/'2011 population'!$D14))
+('2011 outpatient appointments'!$E14*('2014 population'!$E14/'2011 population'!$E14))
+('2011 outpatient appointments'!$F14*('2014 population'!$F14/'2011 population'!$F14))
+('2011 outpatient appointments'!$G14*('2014 population'!$G14/'2011 population'!$G14))
+('2011 outpatient appointments'!$H14*('2014 population'!$H14/'2011 population'!$H14))
)
)*'2014 GP visits'!$C14</f>
        <v>84042.157712063708</v>
      </c>
      <c r="H14" s="2">
        <f>IF(age_sex_only,
'2014 population'!H14/SUM('2014 population'!$D14:$H14),
('2011 outpatient appointments'!H14*('2014 population'!H14/'2011 population'!H14))
/
(
('2011 outpatient appointments'!$D14*('2014 population'!$D14/'2011 population'!$D14))
+('2011 outpatient appointments'!$E14*('2014 population'!$E14/'2011 population'!$E14))
+('2011 outpatient appointments'!$F14*('2014 population'!$F14/'2011 population'!$F14))
+('2011 outpatient appointments'!$G14*('2014 population'!$G14/'2011 population'!$G14))
+('2011 outpatient appointments'!$H14*('2014 population'!$H14/'2011 population'!$H14))
)
)*'2014 GP visits'!$C14</f>
        <v>81956.363921019176</v>
      </c>
      <c r="I14" s="56">
        <f>VLOOKUP(B14,'Primary care summary'!$C$19:$E$24,3,TRUE)*SUM('2014 population'!J14:N14)</f>
        <v>490925.11855200003</v>
      </c>
      <c r="J14" s="2">
        <f>IF(age_sex_only,
'2014 population'!J14/SUM('2014 population'!$J14:$N14),
('2011 outpatient appointments'!J14*('2014 population'!J14/'2011 population'!J14))
/
(
('2011 outpatient appointments'!$J14*('2014 population'!$J14/'2011 population'!$J14))
+('2011 outpatient appointments'!$K14*('2014 population'!$K14/'2011 population'!$K14))
+('2011 outpatient appointments'!$L14*('2014 population'!$L14/'2011 population'!$L14))
+('2011 outpatient appointments'!$M14*('2014 population'!$M14/'2011 population'!$M14))
+('2011 outpatient appointments'!$N14*('2014 population'!$N14/'2011 population'!$N14))
)
)*'2014 GP visits'!$I14</f>
        <v>135722.07828122887</v>
      </c>
      <c r="K14" s="2">
        <f>IF(age_sex_only,
'2014 population'!K14/SUM('2014 population'!$J14:$N14),
('2011 outpatient appointments'!K14*('2014 population'!K14/'2011 population'!K14))
/
(
('2011 outpatient appointments'!$J14*('2014 population'!$J14/'2011 population'!$J14))
+('2011 outpatient appointments'!$K14*('2014 population'!$K14/'2011 population'!$K14))
+('2011 outpatient appointments'!$L14*('2014 population'!$L14/'2011 population'!$L14))
+('2011 outpatient appointments'!$M14*('2014 population'!$M14/'2011 population'!$M14))
+('2011 outpatient appointments'!$N14*('2014 population'!$N14/'2011 population'!$N14))
)
)*'2014 GP visits'!$I14</f>
        <v>107252.8150063658</v>
      </c>
      <c r="L14" s="2">
        <f>IF(age_sex_only,
'2014 population'!L14/SUM('2014 population'!$J14:$N14),
('2011 outpatient appointments'!L14*('2014 population'!L14/'2011 population'!L14))
/
(
('2011 outpatient appointments'!$J14*('2014 population'!$J14/'2011 population'!$J14))
+('2011 outpatient appointments'!$K14*('2014 population'!$K14/'2011 population'!$K14))
+('2011 outpatient appointments'!$L14*('2014 population'!$L14/'2011 population'!$L14))
+('2011 outpatient appointments'!$M14*('2014 population'!$M14/'2011 population'!$M14))
+('2011 outpatient appointments'!$N14*('2014 population'!$N14/'2011 population'!$N14))
)
)*'2014 GP visits'!$I14</f>
        <v>87176.447369259942</v>
      </c>
      <c r="M14" s="2">
        <f>IF(age_sex_only,
'2014 population'!M14/SUM('2014 population'!$J14:$N14),
('2011 outpatient appointments'!M14*('2014 population'!M14/'2011 population'!M14))
/
(
('2011 outpatient appointments'!$J14*('2014 population'!$J14/'2011 population'!$J14))
+('2011 outpatient appointments'!$K14*('2014 population'!$K14/'2011 population'!$K14))
+('2011 outpatient appointments'!$L14*('2014 population'!$L14/'2011 population'!$L14))
+('2011 outpatient appointments'!$M14*('2014 population'!$M14/'2011 population'!$M14))
+('2011 outpatient appointments'!$N14*('2014 population'!$N14/'2011 population'!$N14))
)
)*'2014 GP visits'!$I14</f>
        <v>81459.127843941533</v>
      </c>
      <c r="N14" s="2">
        <f>IF(age_sex_only,
'2014 population'!N14/SUM('2014 population'!$J14:$N14),
('2011 outpatient appointments'!N14*('2014 population'!N14/'2011 population'!N14))
/
(
('2011 outpatient appointments'!$J14*('2014 population'!$J14/'2011 population'!$J14))
+('2011 outpatient appointments'!$K14*('2014 population'!$K14/'2011 population'!$K14))
+('2011 outpatient appointments'!$L14*('2014 population'!$L14/'2011 population'!$L14))
+('2011 outpatient appointments'!$M14*('2014 population'!$M14/'2011 population'!$M14))
+('2011 outpatient appointments'!$N14*('2014 population'!$N14/'2011 population'!$N14))
)
)*'2014 GP visits'!$I14</f>
        <v>79314.650051203906</v>
      </c>
    </row>
    <row r="15" spans="2:14" x14ac:dyDescent="0.25">
      <c r="B15">
        <v>11</v>
      </c>
      <c r="C15" s="56">
        <f>VLOOKUP(B15,'Primary care summary'!$C$19:$E$24,2,TRUE)*SUM('2014 population'!D15:H15)</f>
        <v>479288.85848400003</v>
      </c>
      <c r="D15" s="2">
        <f>IF(age_sex_only,
'2014 population'!D15/SUM('2014 population'!$D15:$H15),
('2011 outpatient appointments'!D15*('2014 population'!D15/'2011 population'!D15))
/
(
('2011 outpatient appointments'!$D15*('2014 population'!$D15/'2011 population'!$D15))
+('2011 outpatient appointments'!$E15*('2014 population'!$E15/'2011 population'!$E15))
+('2011 outpatient appointments'!$F15*('2014 population'!$F15/'2011 population'!$F15))
+('2011 outpatient appointments'!$G15*('2014 population'!$G15/'2011 population'!$G15))
+('2011 outpatient appointments'!$H15*('2014 population'!$H15/'2011 population'!$H15))
)
)*'2014 GP visits'!$C15</f>
        <v>126624.8020406853</v>
      </c>
      <c r="E15" s="2">
        <f>IF(age_sex_only,
'2014 population'!E15/SUM('2014 population'!$D15:$H15),
('2011 outpatient appointments'!E15*('2014 population'!E15/'2011 population'!E15))
/
(
('2011 outpatient appointments'!$D15*('2014 population'!$D15/'2011 population'!$D15))
+('2011 outpatient appointments'!$E15*('2014 population'!$E15/'2011 population'!$E15))
+('2011 outpatient appointments'!$F15*('2014 population'!$F15/'2011 population'!$F15))
+('2011 outpatient appointments'!$G15*('2014 population'!$G15/'2011 population'!$G15))
+('2011 outpatient appointments'!$H15*('2014 population'!$H15/'2011 population'!$H15))
)
)*'2014 GP visits'!$C15</f>
        <v>101067.86034440235</v>
      </c>
      <c r="F15" s="2">
        <f>IF(age_sex_only,
'2014 population'!F15/SUM('2014 population'!$D15:$H15),
('2011 outpatient appointments'!F15*('2014 population'!F15/'2011 population'!F15))
/
(
('2011 outpatient appointments'!$D15*('2014 population'!$D15/'2011 population'!$D15))
+('2011 outpatient appointments'!$E15*('2014 population'!$E15/'2011 population'!$E15))
+('2011 outpatient appointments'!$F15*('2014 population'!$F15/'2011 population'!$F15))
+('2011 outpatient appointments'!$G15*('2014 population'!$G15/'2011 population'!$G15))
+('2011 outpatient appointments'!$H15*('2014 population'!$H15/'2011 population'!$H15))
)
)*'2014 GP visits'!$C15</f>
        <v>87007.279058491491</v>
      </c>
      <c r="G15" s="2">
        <f>IF(age_sex_only,
'2014 population'!G15/SUM('2014 population'!$D15:$H15),
('2011 outpatient appointments'!G15*('2014 population'!G15/'2011 population'!G15))
/
(
('2011 outpatient appointments'!$D15*('2014 population'!$D15/'2011 population'!$D15))
+('2011 outpatient appointments'!$E15*('2014 population'!$E15/'2011 population'!$E15))
+('2011 outpatient appointments'!$F15*('2014 population'!$F15/'2011 population'!$F15))
+('2011 outpatient appointments'!$G15*('2014 population'!$G15/'2011 population'!$G15))
+('2011 outpatient appointments'!$H15*('2014 population'!$H15/'2011 population'!$H15))
)
)*'2014 GP visits'!$C15</f>
        <v>81503.659230042525</v>
      </c>
      <c r="H15" s="2">
        <f>IF(age_sex_only,
'2014 population'!H15/SUM('2014 population'!$D15:$H15),
('2011 outpatient appointments'!H15*('2014 population'!H15/'2011 population'!H15))
/
(
('2011 outpatient appointments'!$D15*('2014 population'!$D15/'2011 population'!$D15))
+('2011 outpatient appointments'!$E15*('2014 population'!$E15/'2011 population'!$E15))
+('2011 outpatient appointments'!$F15*('2014 population'!$F15/'2011 population'!$F15))
+('2011 outpatient appointments'!$G15*('2014 population'!$G15/'2011 population'!$G15))
+('2011 outpatient appointments'!$H15*('2014 population'!$H15/'2011 population'!$H15))
)
)*'2014 GP visits'!$C15</f>
        <v>83085.257810378302</v>
      </c>
      <c r="I15" s="56">
        <f>VLOOKUP(B15,'Primary care summary'!$C$19:$E$24,3,TRUE)*SUM('2014 population'!J15:N15)</f>
        <v>477511.54371599999</v>
      </c>
      <c r="J15" s="2">
        <f>IF(age_sex_only,
'2014 population'!J15/SUM('2014 population'!$J15:$N15),
('2011 outpatient appointments'!J15*('2014 population'!J15/'2011 population'!J15))
/
(
('2011 outpatient appointments'!$J15*('2014 population'!$J15/'2011 population'!$J15))
+('2011 outpatient appointments'!$K15*('2014 population'!$K15/'2011 population'!$K15))
+('2011 outpatient appointments'!$L15*('2014 population'!$L15/'2011 population'!$L15))
+('2011 outpatient appointments'!$M15*('2014 population'!$M15/'2011 population'!$M15))
+('2011 outpatient appointments'!$N15*('2014 population'!$N15/'2011 population'!$N15))
)
)*'2014 GP visits'!$I15</f>
        <v>128719.32270641525</v>
      </c>
      <c r="K15" s="2">
        <f>IF(age_sex_only,
'2014 population'!K15/SUM('2014 population'!$J15:$N15),
('2011 outpatient appointments'!K15*('2014 population'!K15/'2011 population'!K15))
/
(
('2011 outpatient appointments'!$J15*('2014 population'!$J15/'2011 population'!$J15))
+('2011 outpatient appointments'!$K15*('2014 population'!$K15/'2011 population'!$K15))
+('2011 outpatient appointments'!$L15*('2014 population'!$L15/'2011 population'!$L15))
+('2011 outpatient appointments'!$M15*('2014 population'!$M15/'2011 population'!$M15))
+('2011 outpatient appointments'!$N15*('2014 population'!$N15/'2011 population'!$N15))
)
)*'2014 GP visits'!$I15</f>
        <v>101532.09022669516</v>
      </c>
      <c r="L15" s="2">
        <f>IF(age_sex_only,
'2014 population'!L15/SUM('2014 population'!$J15:$N15),
('2011 outpatient appointments'!L15*('2014 population'!L15/'2011 population'!L15))
/
(
('2011 outpatient appointments'!$J15*('2014 population'!$J15/'2011 population'!$J15))
+('2011 outpatient appointments'!$K15*('2014 population'!$K15/'2011 population'!$K15))
+('2011 outpatient appointments'!$L15*('2014 population'!$L15/'2011 population'!$L15))
+('2011 outpatient appointments'!$M15*('2014 population'!$M15/'2011 population'!$M15))
+('2011 outpatient appointments'!$N15*('2014 population'!$N15/'2011 population'!$N15))
)
)*'2014 GP visits'!$I15</f>
        <v>86756.890459569797</v>
      </c>
      <c r="M15" s="2">
        <f>IF(age_sex_only,
'2014 population'!M15/SUM('2014 population'!$J15:$N15),
('2011 outpatient appointments'!M15*('2014 population'!M15/'2011 population'!M15))
/
(
('2011 outpatient appointments'!$J15*('2014 population'!$J15/'2011 population'!$J15))
+('2011 outpatient appointments'!$K15*('2014 population'!$K15/'2011 population'!$K15))
+('2011 outpatient appointments'!$L15*('2014 population'!$L15/'2011 population'!$L15))
+('2011 outpatient appointments'!$M15*('2014 population'!$M15/'2011 population'!$M15))
+('2011 outpatient appointments'!$N15*('2014 population'!$N15/'2011 population'!$N15))
)
)*'2014 GP visits'!$I15</f>
        <v>78731.212353936891</v>
      </c>
      <c r="N15" s="2">
        <f>IF(age_sex_only,
'2014 population'!N15/SUM('2014 population'!$J15:$N15),
('2011 outpatient appointments'!N15*('2014 population'!N15/'2011 population'!N15))
/
(
('2011 outpatient appointments'!$J15*('2014 population'!$J15/'2011 population'!$J15))
+('2011 outpatient appointments'!$K15*('2014 population'!$K15/'2011 population'!$K15))
+('2011 outpatient appointments'!$L15*('2014 population'!$L15/'2011 population'!$L15))
+('2011 outpatient appointments'!$M15*('2014 population'!$M15/'2011 population'!$M15))
+('2011 outpatient appointments'!$N15*('2014 population'!$N15/'2011 population'!$N15))
)
)*'2014 GP visits'!$I15</f>
        <v>81772.027969382907</v>
      </c>
    </row>
    <row r="16" spans="2:14" x14ac:dyDescent="0.25">
      <c r="B16">
        <v>12</v>
      </c>
      <c r="C16" s="56">
        <f>VLOOKUP(B16,'Primary care summary'!$C$19:$E$24,2,TRUE)*SUM('2014 population'!D16:H16)</f>
        <v>471160.19269400003</v>
      </c>
      <c r="D16" s="2">
        <f>IF(age_sex_only,
'2014 population'!D16/SUM('2014 population'!$D16:$H16),
('2011 outpatient appointments'!D16*('2014 population'!D16/'2011 population'!D16))
/
(
('2011 outpatient appointments'!$D16*('2014 population'!$D16/'2011 population'!$D16))
+('2011 outpatient appointments'!$E16*('2014 population'!$E16/'2011 population'!$E16))
+('2011 outpatient appointments'!$F16*('2014 population'!$F16/'2011 population'!$F16))
+('2011 outpatient appointments'!$G16*('2014 population'!$G16/'2011 population'!$G16))
+('2011 outpatient appointments'!$H16*('2014 population'!$H16/'2011 population'!$H16))
)
)*'2014 GP visits'!$C16</f>
        <v>118097.46929607357</v>
      </c>
      <c r="E16" s="2">
        <f>IF(age_sex_only,
'2014 population'!E16/SUM('2014 population'!$D16:$H16),
('2011 outpatient appointments'!E16*('2014 population'!E16/'2011 population'!E16))
/
(
('2011 outpatient appointments'!$D16*('2014 population'!$D16/'2011 population'!$D16))
+('2011 outpatient appointments'!$E16*('2014 population'!$E16/'2011 population'!$E16))
+('2011 outpatient appointments'!$F16*('2014 population'!$F16/'2011 population'!$F16))
+('2011 outpatient appointments'!$G16*('2014 population'!$G16/'2011 population'!$G16))
+('2011 outpatient appointments'!$H16*('2014 population'!$H16/'2011 population'!$H16))
)
)*'2014 GP visits'!$C16</f>
        <v>98298.645276230774</v>
      </c>
      <c r="F16" s="2">
        <f>IF(age_sex_only,
'2014 population'!F16/SUM('2014 population'!$D16:$H16),
('2011 outpatient appointments'!F16*('2014 population'!F16/'2011 population'!F16))
/
(
('2011 outpatient appointments'!$D16*('2014 population'!$D16/'2011 population'!$D16))
+('2011 outpatient appointments'!$E16*('2014 population'!$E16/'2011 population'!$E16))
+('2011 outpatient appointments'!$F16*('2014 population'!$F16/'2011 population'!$F16))
+('2011 outpatient appointments'!$G16*('2014 population'!$G16/'2011 population'!$G16))
+('2011 outpatient appointments'!$H16*('2014 population'!$H16/'2011 population'!$H16))
)
)*'2014 GP visits'!$C16</f>
        <v>86567.590997630599</v>
      </c>
      <c r="G16" s="2">
        <f>IF(age_sex_only,
'2014 population'!G16/SUM('2014 population'!$D16:$H16),
('2011 outpatient appointments'!G16*('2014 population'!G16/'2011 population'!G16))
/
(
('2011 outpatient appointments'!$D16*('2014 population'!$D16/'2011 population'!$D16))
+('2011 outpatient appointments'!$E16*('2014 population'!$E16/'2011 population'!$E16))
+('2011 outpatient appointments'!$F16*('2014 population'!$F16/'2011 population'!$F16))
+('2011 outpatient appointments'!$G16*('2014 population'!$G16/'2011 population'!$G16))
+('2011 outpatient appointments'!$H16*('2014 population'!$H16/'2011 population'!$H16))
)
)*'2014 GP visits'!$C16</f>
        <v>83965.756239516631</v>
      </c>
      <c r="H16" s="2">
        <f>IF(age_sex_only,
'2014 population'!H16/SUM('2014 population'!$D16:$H16),
('2011 outpatient appointments'!H16*('2014 population'!H16/'2011 population'!H16))
/
(
('2011 outpatient appointments'!$D16*('2014 population'!$D16/'2011 population'!$D16))
+('2011 outpatient appointments'!$E16*('2014 population'!$E16/'2011 population'!$E16))
+('2011 outpatient appointments'!$F16*('2014 population'!$F16/'2011 population'!$F16))
+('2011 outpatient appointments'!$G16*('2014 population'!$G16/'2011 population'!$G16))
+('2011 outpatient appointments'!$H16*('2014 population'!$H16/'2011 population'!$H16))
)
)*'2014 GP visits'!$C16</f>
        <v>84230.730884548437</v>
      </c>
      <c r="I16" s="56">
        <f>VLOOKUP(B16,'Primary care summary'!$C$19:$E$24,3,TRUE)*SUM('2014 population'!J16:N16)</f>
        <v>468535.899768</v>
      </c>
      <c r="J16" s="2">
        <f>IF(age_sex_only,
'2014 population'!J16/SUM('2014 population'!$J16:$N16),
('2011 outpatient appointments'!J16*('2014 population'!J16/'2011 population'!J16))
/
(
('2011 outpatient appointments'!$J16*('2014 population'!$J16/'2011 population'!$J16))
+('2011 outpatient appointments'!$K16*('2014 population'!$K16/'2011 population'!$K16))
+('2011 outpatient appointments'!$L16*('2014 population'!$L16/'2011 population'!$L16))
+('2011 outpatient appointments'!$M16*('2014 population'!$M16/'2011 population'!$M16))
+('2011 outpatient appointments'!$N16*('2014 population'!$N16/'2011 population'!$N16))
)
)*'2014 GP visits'!$I16</f>
        <v>122738.82298695321</v>
      </c>
      <c r="K16" s="2">
        <f>IF(age_sex_only,
'2014 population'!K16/SUM('2014 population'!$J16:$N16),
('2011 outpatient appointments'!K16*('2014 population'!K16/'2011 population'!K16))
/
(
('2011 outpatient appointments'!$J16*('2014 population'!$J16/'2011 population'!$J16))
+('2011 outpatient appointments'!$K16*('2014 population'!$K16/'2011 population'!$K16))
+('2011 outpatient appointments'!$L16*('2014 population'!$L16/'2011 population'!$L16))
+('2011 outpatient appointments'!$M16*('2014 population'!$M16/'2011 population'!$M16))
+('2011 outpatient appointments'!$N16*('2014 population'!$N16/'2011 population'!$N16))
)
)*'2014 GP visits'!$I16</f>
        <v>99958.565781202793</v>
      </c>
      <c r="L16" s="2">
        <f>IF(age_sex_only,
'2014 population'!L16/SUM('2014 population'!$J16:$N16),
('2011 outpatient appointments'!L16*('2014 population'!L16/'2011 population'!L16))
/
(
('2011 outpatient appointments'!$J16*('2014 population'!$J16/'2011 population'!$J16))
+('2011 outpatient appointments'!$K16*('2014 population'!$K16/'2011 population'!$K16))
+('2011 outpatient appointments'!$L16*('2014 population'!$L16/'2011 population'!$L16))
+('2011 outpatient appointments'!$M16*('2014 population'!$M16/'2011 population'!$M16))
+('2011 outpatient appointments'!$N16*('2014 population'!$N16/'2011 population'!$N16))
)
)*'2014 GP visits'!$I16</f>
        <v>85005.964969629422</v>
      </c>
      <c r="M16" s="2">
        <f>IF(age_sex_only,
'2014 population'!M16/SUM('2014 population'!$J16:$N16),
('2011 outpatient appointments'!M16*('2014 population'!M16/'2011 population'!M16))
/
(
('2011 outpatient appointments'!$J16*('2014 population'!$J16/'2011 population'!$J16))
+('2011 outpatient appointments'!$K16*('2014 population'!$K16/'2011 population'!$K16))
+('2011 outpatient appointments'!$L16*('2014 population'!$L16/'2011 population'!$L16))
+('2011 outpatient appointments'!$M16*('2014 population'!$M16/'2011 population'!$M16))
+('2011 outpatient appointments'!$N16*('2014 population'!$N16/'2011 population'!$N16))
)
)*'2014 GP visits'!$I16</f>
        <v>80975.02190484821</v>
      </c>
      <c r="N16" s="2">
        <f>IF(age_sex_only,
'2014 population'!N16/SUM('2014 population'!$J16:$N16),
('2011 outpatient appointments'!N16*('2014 population'!N16/'2011 population'!N16))
/
(
('2011 outpatient appointments'!$J16*('2014 population'!$J16/'2011 population'!$J16))
+('2011 outpatient appointments'!$K16*('2014 population'!$K16/'2011 population'!$K16))
+('2011 outpatient appointments'!$L16*('2014 population'!$L16/'2011 population'!$L16))
+('2011 outpatient appointments'!$M16*('2014 population'!$M16/'2011 population'!$M16))
+('2011 outpatient appointments'!$N16*('2014 population'!$N16/'2011 population'!$N16))
)
)*'2014 GP visits'!$I16</f>
        <v>79857.52412536637</v>
      </c>
    </row>
    <row r="17" spans="2:14" x14ac:dyDescent="0.25">
      <c r="B17">
        <v>13</v>
      </c>
      <c r="C17" s="56">
        <f>VLOOKUP(B17,'Primary care summary'!$C$19:$E$24,2,TRUE)*SUM('2014 population'!D17:H17)</f>
        <v>484897.88850599999</v>
      </c>
      <c r="D17" s="2">
        <f>IF(age_sex_only,
'2014 population'!D17/SUM('2014 population'!$D17:$H17),
('2011 outpatient appointments'!D17*('2014 population'!D17/'2011 population'!D17))
/
(
('2011 outpatient appointments'!$D17*('2014 population'!$D17/'2011 population'!$D17))
+('2011 outpatient appointments'!$E17*('2014 population'!$E17/'2011 population'!$E17))
+('2011 outpatient appointments'!$F17*('2014 population'!$F17/'2011 population'!$F17))
+('2011 outpatient appointments'!$G17*('2014 population'!$G17/'2011 population'!$G17))
+('2011 outpatient appointments'!$H17*('2014 population'!$H17/'2011 population'!$H17))
)
)*'2014 GP visits'!$C17</f>
        <v>118142.70643291398</v>
      </c>
      <c r="E17" s="2">
        <f>IF(age_sex_only,
'2014 population'!E17/SUM('2014 population'!$D17:$H17),
('2011 outpatient appointments'!E17*('2014 population'!E17/'2011 population'!E17))
/
(
('2011 outpatient appointments'!$D17*('2014 population'!$D17/'2011 population'!$D17))
+('2011 outpatient appointments'!$E17*('2014 population'!$E17/'2011 population'!$E17))
+('2011 outpatient appointments'!$F17*('2014 population'!$F17/'2011 population'!$F17))
+('2011 outpatient appointments'!$G17*('2014 population'!$G17/'2011 population'!$G17))
+('2011 outpatient appointments'!$H17*('2014 population'!$H17/'2011 population'!$H17))
)
)*'2014 GP visits'!$C17</f>
        <v>96454.338256949486</v>
      </c>
      <c r="F17" s="2">
        <f>IF(age_sex_only,
'2014 population'!F17/SUM('2014 population'!$D17:$H17),
('2011 outpatient appointments'!F17*('2014 population'!F17/'2011 population'!F17))
/
(
('2011 outpatient appointments'!$D17*('2014 population'!$D17/'2011 population'!$D17))
+('2011 outpatient appointments'!$E17*('2014 population'!$E17/'2011 population'!$E17))
+('2011 outpatient appointments'!$F17*('2014 population'!$F17/'2011 population'!$F17))
+('2011 outpatient appointments'!$G17*('2014 population'!$G17/'2011 population'!$G17))
+('2011 outpatient appointments'!$H17*('2014 population'!$H17/'2011 population'!$H17))
)
)*'2014 GP visits'!$C17</f>
        <v>91983.499049174352</v>
      </c>
      <c r="G17" s="2">
        <f>IF(age_sex_only,
'2014 population'!G17/SUM('2014 population'!$D17:$H17),
('2011 outpatient appointments'!G17*('2014 population'!G17/'2011 population'!G17))
/
(
('2011 outpatient appointments'!$D17*('2014 population'!$D17/'2011 population'!$D17))
+('2011 outpatient appointments'!$E17*('2014 population'!$E17/'2011 population'!$E17))
+('2011 outpatient appointments'!$F17*('2014 population'!$F17/'2011 population'!$F17))
+('2011 outpatient appointments'!$G17*('2014 population'!$G17/'2011 population'!$G17))
+('2011 outpatient appointments'!$H17*('2014 population'!$H17/'2011 population'!$H17))
)
)*'2014 GP visits'!$C17</f>
        <v>87901.638090602457</v>
      </c>
      <c r="H17" s="2">
        <f>IF(age_sex_only,
'2014 population'!H17/SUM('2014 population'!$D17:$H17),
('2011 outpatient appointments'!H17*('2014 population'!H17/'2011 population'!H17))
/
(
('2011 outpatient appointments'!$D17*('2014 population'!$D17/'2011 population'!$D17))
+('2011 outpatient appointments'!$E17*('2014 population'!$E17/'2011 population'!$E17))
+('2011 outpatient appointments'!$F17*('2014 population'!$F17/'2011 population'!$F17))
+('2011 outpatient appointments'!$G17*('2014 population'!$G17/'2011 population'!$G17))
+('2011 outpatient appointments'!$H17*('2014 population'!$H17/'2011 population'!$H17))
)
)*'2014 GP visits'!$C17</f>
        <v>90415.70667635974</v>
      </c>
      <c r="I17" s="56">
        <f>VLOOKUP(B17,'Primary care summary'!$C$19:$E$24,3,TRUE)*SUM('2014 population'!J17:N17)</f>
        <v>479120.72922000004</v>
      </c>
      <c r="J17" s="2">
        <f>IF(age_sex_only,
'2014 population'!J17/SUM('2014 population'!$J17:$N17),
('2011 outpatient appointments'!J17*('2014 population'!J17/'2011 population'!J17))
/
(
('2011 outpatient appointments'!$J17*('2014 population'!$J17/'2011 population'!$J17))
+('2011 outpatient appointments'!$K17*('2014 population'!$K17/'2011 population'!$K17))
+('2011 outpatient appointments'!$L17*('2014 population'!$L17/'2011 population'!$L17))
+('2011 outpatient appointments'!$M17*('2014 population'!$M17/'2011 population'!$M17))
+('2011 outpatient appointments'!$N17*('2014 population'!$N17/'2011 population'!$N17))
)
)*'2014 GP visits'!$I17</f>
        <v>121713.34611225878</v>
      </c>
      <c r="K17" s="2">
        <f>IF(age_sex_only,
'2014 population'!K17/SUM('2014 population'!$J17:$N17),
('2011 outpatient appointments'!K17*('2014 population'!K17/'2011 population'!K17))
/
(
('2011 outpatient appointments'!$J17*('2014 population'!$J17/'2011 population'!$J17))
+('2011 outpatient appointments'!$K17*('2014 population'!$K17/'2011 population'!$K17))
+('2011 outpatient appointments'!$L17*('2014 population'!$L17/'2011 population'!$L17))
+('2011 outpatient appointments'!$M17*('2014 population'!$M17/'2011 population'!$M17))
+('2011 outpatient appointments'!$N17*('2014 population'!$N17/'2011 population'!$N17))
)
)*'2014 GP visits'!$I17</f>
        <v>101068.92090651488</v>
      </c>
      <c r="L17" s="2">
        <f>IF(age_sex_only,
'2014 population'!L17/SUM('2014 population'!$J17:$N17),
('2011 outpatient appointments'!L17*('2014 population'!L17/'2011 population'!L17))
/
(
('2011 outpatient appointments'!$J17*('2014 population'!$J17/'2011 population'!$J17))
+('2011 outpatient appointments'!$K17*('2014 population'!$K17/'2011 population'!$K17))
+('2011 outpatient appointments'!$L17*('2014 population'!$L17/'2011 population'!$L17))
+('2011 outpatient appointments'!$M17*('2014 population'!$M17/'2011 population'!$M17))
+('2011 outpatient appointments'!$N17*('2014 population'!$N17/'2011 population'!$N17))
)
)*'2014 GP visits'!$I17</f>
        <v>86760.301910740061</v>
      </c>
      <c r="M17" s="2">
        <f>IF(age_sex_only,
'2014 population'!M17/SUM('2014 population'!$J17:$N17),
('2011 outpatient appointments'!M17*('2014 population'!M17/'2011 population'!M17))
/
(
('2011 outpatient appointments'!$J17*('2014 population'!$J17/'2011 population'!$J17))
+('2011 outpatient appointments'!$K17*('2014 population'!$K17/'2011 population'!$K17))
+('2011 outpatient appointments'!$L17*('2014 population'!$L17/'2011 population'!$L17))
+('2011 outpatient appointments'!$M17*('2014 population'!$M17/'2011 population'!$M17))
+('2011 outpatient appointments'!$N17*('2014 population'!$N17/'2011 population'!$N17))
)
)*'2014 GP visits'!$I17</f>
        <v>85423.474954781166</v>
      </c>
      <c r="N17" s="2">
        <f>IF(age_sex_only,
'2014 population'!N17/SUM('2014 population'!$J17:$N17),
('2011 outpatient appointments'!N17*('2014 population'!N17/'2011 population'!N17))
/
(
('2011 outpatient appointments'!$J17*('2014 population'!$J17/'2011 population'!$J17))
+('2011 outpatient appointments'!$K17*('2014 population'!$K17/'2011 population'!$K17))
+('2011 outpatient appointments'!$L17*('2014 population'!$L17/'2011 population'!$L17))
+('2011 outpatient appointments'!$M17*('2014 population'!$M17/'2011 population'!$M17))
+('2011 outpatient appointments'!$N17*('2014 population'!$N17/'2011 population'!$N17))
)
)*'2014 GP visits'!$I17</f>
        <v>84154.685335705144</v>
      </c>
    </row>
    <row r="18" spans="2:14" x14ac:dyDescent="0.25">
      <c r="B18">
        <v>14</v>
      </c>
      <c r="C18" s="56">
        <f>VLOOKUP(B18,'Primary care summary'!$C$19:$E$24,2,TRUE)*SUM('2014 population'!D18:H18)</f>
        <v>495434.24338200002</v>
      </c>
      <c r="D18" s="2">
        <f>IF(age_sex_only,
'2014 population'!D18/SUM('2014 population'!$D18:$H18),
('2011 outpatient appointments'!D18*('2014 population'!D18/'2011 population'!D18))
/
(
('2011 outpatient appointments'!$D18*('2014 population'!$D18/'2011 population'!$D18))
+('2011 outpatient appointments'!$E18*('2014 population'!$E18/'2011 population'!$E18))
+('2011 outpatient appointments'!$F18*('2014 population'!$F18/'2011 population'!$F18))
+('2011 outpatient appointments'!$G18*('2014 population'!$G18/'2011 population'!$G18))
+('2011 outpatient appointments'!$H18*('2014 population'!$H18/'2011 population'!$H18))
)
)*'2014 GP visits'!$C18</f>
        <v>113324.30838758695</v>
      </c>
      <c r="E18" s="2">
        <f>IF(age_sex_only,
'2014 population'!E18/SUM('2014 population'!$D18:$H18),
('2011 outpatient appointments'!E18*('2014 population'!E18/'2011 population'!E18))
/
(
('2011 outpatient appointments'!$D18*('2014 population'!$D18/'2011 population'!$D18))
+('2011 outpatient appointments'!$E18*('2014 population'!$E18/'2011 population'!$E18))
+('2011 outpatient appointments'!$F18*('2014 population'!$F18/'2011 population'!$F18))
+('2011 outpatient appointments'!$G18*('2014 population'!$G18/'2011 population'!$G18))
+('2011 outpatient appointments'!$H18*('2014 population'!$H18/'2011 population'!$H18))
)
)*'2014 GP visits'!$C18</f>
        <v>100630.81558733831</v>
      </c>
      <c r="F18" s="2">
        <f>IF(age_sex_only,
'2014 population'!F18/SUM('2014 population'!$D18:$H18),
('2011 outpatient appointments'!F18*('2014 population'!F18/'2011 population'!F18))
/
(
('2011 outpatient appointments'!$D18*('2014 population'!$D18/'2011 population'!$D18))
+('2011 outpatient appointments'!$E18*('2014 population'!$E18/'2011 population'!$E18))
+('2011 outpatient appointments'!$F18*('2014 population'!$F18/'2011 population'!$F18))
+('2011 outpatient appointments'!$G18*('2014 population'!$G18/'2011 population'!$G18))
+('2011 outpatient appointments'!$H18*('2014 population'!$H18/'2011 population'!$H18))
)
)*'2014 GP visits'!$C18</f>
        <v>96356.526378892406</v>
      </c>
      <c r="G18" s="2">
        <f>IF(age_sex_only,
'2014 population'!G18/SUM('2014 population'!$D18:$H18),
('2011 outpatient appointments'!G18*('2014 population'!G18/'2011 population'!G18))
/
(
('2011 outpatient appointments'!$D18*('2014 population'!$D18/'2011 population'!$D18))
+('2011 outpatient appointments'!$E18*('2014 population'!$E18/'2011 population'!$E18))
+('2011 outpatient appointments'!$F18*('2014 population'!$F18/'2011 population'!$F18))
+('2011 outpatient appointments'!$G18*('2014 population'!$G18/'2011 population'!$G18))
+('2011 outpatient appointments'!$H18*('2014 population'!$H18/'2011 population'!$H18))
)
)*'2014 GP visits'!$C18</f>
        <v>90992.180781999225</v>
      </c>
      <c r="H18" s="2">
        <f>IF(age_sex_only,
'2014 population'!H18/SUM('2014 population'!$D18:$H18),
('2011 outpatient appointments'!H18*('2014 population'!H18/'2011 population'!H18))
/
(
('2011 outpatient appointments'!$D18*('2014 population'!$D18/'2011 population'!$D18))
+('2011 outpatient appointments'!$E18*('2014 population'!$E18/'2011 population'!$E18))
+('2011 outpatient appointments'!$F18*('2014 population'!$F18/'2011 population'!$F18))
+('2011 outpatient appointments'!$G18*('2014 population'!$G18/'2011 population'!$G18))
+('2011 outpatient appointments'!$H18*('2014 population'!$H18/'2011 population'!$H18))
)
)*'2014 GP visits'!$C18</f>
        <v>94130.412246183099</v>
      </c>
      <c r="I18" s="56">
        <f>VLOOKUP(B18,'Primary care summary'!$C$19:$E$24,3,TRUE)*SUM('2014 population'!J18:N18)</f>
        <v>493720.60321199999</v>
      </c>
      <c r="J18" s="2">
        <f>IF(age_sex_only,
'2014 population'!J18/SUM('2014 population'!$J18:$N18),
('2011 outpatient appointments'!J18*('2014 population'!J18/'2011 population'!J18))
/
(
('2011 outpatient appointments'!$J18*('2014 population'!$J18/'2011 population'!$J18))
+('2011 outpatient appointments'!$K18*('2014 population'!$K18/'2011 population'!$K18))
+('2011 outpatient appointments'!$L18*('2014 population'!$L18/'2011 population'!$L18))
+('2011 outpatient appointments'!$M18*('2014 population'!$M18/'2011 population'!$M18))
+('2011 outpatient appointments'!$N18*('2014 population'!$N18/'2011 population'!$N18))
)
)*'2014 GP visits'!$I18</f>
        <v>120843.58153520979</v>
      </c>
      <c r="K18" s="2">
        <f>IF(age_sex_only,
'2014 population'!K18/SUM('2014 population'!$J18:$N18),
('2011 outpatient appointments'!K18*('2014 population'!K18/'2011 population'!K18))
/
(
('2011 outpatient appointments'!$J18*('2014 population'!$J18/'2011 population'!$J18))
+('2011 outpatient appointments'!$K18*('2014 population'!$K18/'2011 population'!$K18))
+('2011 outpatient appointments'!$L18*('2014 population'!$L18/'2011 population'!$L18))
+('2011 outpatient appointments'!$M18*('2014 population'!$M18/'2011 population'!$M18))
+('2011 outpatient appointments'!$N18*('2014 population'!$N18/'2011 population'!$N18))
)
)*'2014 GP visits'!$I18</f>
        <v>101529.27162705643</v>
      </c>
      <c r="L18" s="2">
        <f>IF(age_sex_only,
'2014 population'!L18/SUM('2014 population'!$J18:$N18),
('2011 outpatient appointments'!L18*('2014 population'!L18/'2011 population'!L18))
/
(
('2011 outpatient appointments'!$J18*('2014 population'!$J18/'2011 population'!$J18))
+('2011 outpatient appointments'!$K18*('2014 population'!$K18/'2011 population'!$K18))
+('2011 outpatient appointments'!$L18*('2014 population'!$L18/'2011 population'!$L18))
+('2011 outpatient appointments'!$M18*('2014 population'!$M18/'2011 population'!$M18))
+('2011 outpatient appointments'!$N18*('2014 population'!$N18/'2011 population'!$N18))
)
)*'2014 GP visits'!$I18</f>
        <v>92373.303807949589</v>
      </c>
      <c r="M18" s="2">
        <f>IF(age_sex_only,
'2014 population'!M18/SUM('2014 population'!$J18:$N18),
('2011 outpatient appointments'!M18*('2014 population'!M18/'2011 population'!M18))
/
(
('2011 outpatient appointments'!$J18*('2014 population'!$J18/'2011 population'!$J18))
+('2011 outpatient appointments'!$K18*('2014 population'!$K18/'2011 population'!$K18))
+('2011 outpatient appointments'!$L18*('2014 population'!$L18/'2011 population'!$L18))
+('2011 outpatient appointments'!$M18*('2014 population'!$M18/'2011 population'!$M18))
+('2011 outpatient appointments'!$N18*('2014 population'!$N18/'2011 population'!$N18))
)
)*'2014 GP visits'!$I18</f>
        <v>90242.565253640452</v>
      </c>
      <c r="N18" s="2">
        <f>IF(age_sex_only,
'2014 population'!N18/SUM('2014 population'!$J18:$N18),
('2011 outpatient appointments'!N18*('2014 population'!N18/'2011 population'!N18))
/
(
('2011 outpatient appointments'!$J18*('2014 population'!$J18/'2011 population'!$J18))
+('2011 outpatient appointments'!$K18*('2014 population'!$K18/'2011 population'!$K18))
+('2011 outpatient appointments'!$L18*('2014 population'!$L18/'2011 population'!$L18))
+('2011 outpatient appointments'!$M18*('2014 population'!$M18/'2011 population'!$M18))
+('2011 outpatient appointments'!$N18*('2014 population'!$N18/'2011 population'!$N18))
)
)*'2014 GP visits'!$I18</f>
        <v>88731.880988143748</v>
      </c>
    </row>
    <row r="19" spans="2:14" x14ac:dyDescent="0.25">
      <c r="B19">
        <v>15</v>
      </c>
      <c r="C19" s="56">
        <f>VLOOKUP(B19,'Primary care summary'!$C$19:$E$24,2,TRUE)*SUM('2014 population'!D19:H19)</f>
        <v>510817.722504</v>
      </c>
      <c r="D19" s="2">
        <f>IF(age_sex_only,
'2014 population'!D19/SUM('2014 population'!$D19:$H19),
('2011 outpatient appointments'!D19*('2014 population'!D19/'2011 population'!D19))
/
(
('2011 outpatient appointments'!$D19*('2014 population'!$D19/'2011 population'!$D19))
+('2011 outpatient appointments'!$E19*('2014 population'!$E19/'2011 population'!$E19))
+('2011 outpatient appointments'!$F19*('2014 population'!$F19/'2011 population'!$F19))
+('2011 outpatient appointments'!$G19*('2014 population'!$G19/'2011 population'!$G19))
+('2011 outpatient appointments'!$H19*('2014 population'!$H19/'2011 population'!$H19))
)
)*'2014 GP visits'!$C19</f>
        <v>121405.2495182866</v>
      </c>
      <c r="E19" s="2">
        <f>IF(age_sex_only,
'2014 population'!E19/SUM('2014 population'!$D19:$H19),
('2011 outpatient appointments'!E19*('2014 population'!E19/'2011 population'!E19))
/
(
('2011 outpatient appointments'!$D19*('2014 population'!$D19/'2011 population'!$D19))
+('2011 outpatient appointments'!$E19*('2014 population'!$E19/'2011 population'!$E19))
+('2011 outpatient appointments'!$F19*('2014 population'!$F19/'2011 population'!$F19))
+('2011 outpatient appointments'!$G19*('2014 population'!$G19/'2011 population'!$G19))
+('2011 outpatient appointments'!$H19*('2014 population'!$H19/'2011 population'!$H19))
)
)*'2014 GP visits'!$C19</f>
        <v>105409.6137265107</v>
      </c>
      <c r="F19" s="2">
        <f>IF(age_sex_only,
'2014 population'!F19/SUM('2014 population'!$D19:$H19),
('2011 outpatient appointments'!F19*('2014 population'!F19/'2011 population'!F19))
/
(
('2011 outpatient appointments'!$D19*('2014 population'!$D19/'2011 population'!$D19))
+('2011 outpatient appointments'!$E19*('2014 population'!$E19/'2011 population'!$E19))
+('2011 outpatient appointments'!$F19*('2014 population'!$F19/'2011 population'!$F19))
+('2011 outpatient appointments'!$G19*('2014 population'!$G19/'2011 population'!$G19))
+('2011 outpatient appointments'!$H19*('2014 population'!$H19/'2011 population'!$H19))
)
)*'2014 GP visits'!$C19</f>
        <v>99479.181499407452</v>
      </c>
      <c r="G19" s="2">
        <f>IF(age_sex_only,
'2014 population'!G19/SUM('2014 population'!$D19:$H19),
('2011 outpatient appointments'!G19*('2014 population'!G19/'2011 population'!G19))
/
(
('2011 outpatient appointments'!$D19*('2014 population'!$D19/'2011 population'!$D19))
+('2011 outpatient appointments'!$E19*('2014 population'!$E19/'2011 population'!$E19))
+('2011 outpatient appointments'!$F19*('2014 population'!$F19/'2011 population'!$F19))
+('2011 outpatient appointments'!$G19*('2014 population'!$G19/'2011 population'!$G19))
+('2011 outpatient appointments'!$H19*('2014 population'!$H19/'2011 population'!$H19))
)
)*'2014 GP visits'!$C19</f>
        <v>92135.671907181531</v>
      </c>
      <c r="H19" s="2">
        <f>IF(age_sex_only,
'2014 population'!H19/SUM('2014 population'!$D19:$H19),
('2011 outpatient appointments'!H19*('2014 population'!H19/'2011 population'!H19))
/
(
('2011 outpatient appointments'!$D19*('2014 population'!$D19/'2011 population'!$D19))
+('2011 outpatient appointments'!$E19*('2014 population'!$E19/'2011 population'!$E19))
+('2011 outpatient appointments'!$F19*('2014 population'!$F19/'2011 population'!$F19))
+('2011 outpatient appointments'!$G19*('2014 population'!$G19/'2011 population'!$G19))
+('2011 outpatient appointments'!$H19*('2014 population'!$H19/'2011 population'!$H19))
)
)*'2014 GP visits'!$C19</f>
        <v>92388.005852613729</v>
      </c>
      <c r="I19" s="56">
        <f>VLOOKUP(B19,'Primary care summary'!$C$19:$E$24,3,TRUE)*SUM('2014 population'!J19:N19)</f>
        <v>509134.57302000001</v>
      </c>
      <c r="J19" s="2">
        <f>IF(age_sex_only,
'2014 population'!J19/SUM('2014 population'!$J19:$N19),
('2011 outpatient appointments'!J19*('2014 population'!J19/'2011 population'!J19))
/
(
('2011 outpatient appointments'!$J19*('2014 population'!$J19/'2011 population'!$J19))
+('2011 outpatient appointments'!$K19*('2014 population'!$K19/'2011 population'!$K19))
+('2011 outpatient appointments'!$L19*('2014 population'!$L19/'2011 population'!$L19))
+('2011 outpatient appointments'!$M19*('2014 population'!$M19/'2011 population'!$M19))
+('2011 outpatient appointments'!$N19*('2014 population'!$N19/'2011 population'!$N19))
)
)*'2014 GP visits'!$I19</f>
        <v>124513.46245572335</v>
      </c>
      <c r="K19" s="2">
        <f>IF(age_sex_only,
'2014 population'!K19/SUM('2014 population'!$J19:$N19),
('2011 outpatient appointments'!K19*('2014 population'!K19/'2011 population'!K19))
/
(
('2011 outpatient appointments'!$J19*('2014 population'!$J19/'2011 population'!$J19))
+('2011 outpatient appointments'!$K19*('2014 population'!$K19/'2011 population'!$K19))
+('2011 outpatient appointments'!$L19*('2014 population'!$L19/'2011 population'!$L19))
+('2011 outpatient appointments'!$M19*('2014 population'!$M19/'2011 population'!$M19))
+('2011 outpatient appointments'!$N19*('2014 population'!$N19/'2011 population'!$N19))
)
)*'2014 GP visits'!$I19</f>
        <v>102720.02021982575</v>
      </c>
      <c r="L19" s="2">
        <f>IF(age_sex_only,
'2014 population'!L19/SUM('2014 population'!$J19:$N19),
('2011 outpatient appointments'!L19*('2014 population'!L19/'2011 population'!L19))
/
(
('2011 outpatient appointments'!$J19*('2014 population'!$J19/'2011 population'!$J19))
+('2011 outpatient appointments'!$K19*('2014 population'!$K19/'2011 population'!$K19))
+('2011 outpatient appointments'!$L19*('2014 population'!$L19/'2011 population'!$L19))
+('2011 outpatient appointments'!$M19*('2014 population'!$M19/'2011 population'!$M19))
+('2011 outpatient appointments'!$N19*('2014 population'!$N19/'2011 population'!$N19))
)
)*'2014 GP visits'!$I19</f>
        <v>95842.37488848815</v>
      </c>
      <c r="M19" s="2">
        <f>IF(age_sex_only,
'2014 population'!M19/SUM('2014 population'!$J19:$N19),
('2011 outpatient appointments'!M19*('2014 population'!M19/'2011 population'!M19))
/
(
('2011 outpatient appointments'!$J19*('2014 population'!$J19/'2011 population'!$J19))
+('2011 outpatient appointments'!$K19*('2014 population'!$K19/'2011 population'!$K19))
+('2011 outpatient appointments'!$L19*('2014 population'!$L19/'2011 population'!$L19))
+('2011 outpatient appointments'!$M19*('2014 population'!$M19/'2011 population'!$M19))
+('2011 outpatient appointments'!$N19*('2014 population'!$N19/'2011 population'!$N19))
)
)*'2014 GP visits'!$I19</f>
        <v>93488.356203960662</v>
      </c>
      <c r="N19" s="2">
        <f>IF(age_sex_only,
'2014 population'!N19/SUM('2014 population'!$J19:$N19),
('2011 outpatient appointments'!N19*('2014 population'!N19/'2011 population'!N19))
/
(
('2011 outpatient appointments'!$J19*('2014 population'!$J19/'2011 population'!$J19))
+('2011 outpatient appointments'!$K19*('2014 population'!$K19/'2011 population'!$K19))
+('2011 outpatient appointments'!$L19*('2014 population'!$L19/'2011 population'!$L19))
+('2011 outpatient appointments'!$M19*('2014 population'!$M19/'2011 population'!$M19))
+('2011 outpatient appointments'!$N19*('2014 population'!$N19/'2011 population'!$N19))
)
)*'2014 GP visits'!$I19</f>
        <v>92570.359252002017</v>
      </c>
    </row>
    <row r="20" spans="2:14" x14ac:dyDescent="0.25">
      <c r="B20">
        <v>16</v>
      </c>
      <c r="C20" s="56">
        <f>VLOOKUP(B20,'Primary care summary'!$C$19:$E$24,2,TRUE)*SUM('2014 population'!D20:H20)</f>
        <v>989327.85084199999</v>
      </c>
      <c r="D20" s="2">
        <f>IF(age_sex_only,
'2014 population'!D20/SUM('2014 population'!$D20:$H20),
('2011 outpatient appointments'!D20*('2014 population'!D20/'2011 population'!D20))
/
(
('2011 outpatient appointments'!$D20*('2014 population'!$D20/'2011 population'!$D20))
+('2011 outpatient appointments'!$E20*('2014 population'!$E20/'2011 population'!$E20))
+('2011 outpatient appointments'!$F20*('2014 population'!$F20/'2011 population'!$F20))
+('2011 outpatient appointments'!$G20*('2014 population'!$G20/'2011 population'!$G20))
+('2011 outpatient appointments'!$H20*('2014 population'!$H20/'2011 population'!$H20))
)
)*'2014 GP visits'!$C20</f>
        <v>244712.40273433682</v>
      </c>
      <c r="E20" s="2">
        <f>IF(age_sex_only,
'2014 population'!E20/SUM('2014 population'!$D20:$H20),
('2011 outpatient appointments'!E20*('2014 population'!E20/'2011 population'!E20))
/
(
('2011 outpatient appointments'!$D20*('2014 population'!$D20/'2011 population'!$D20))
+('2011 outpatient appointments'!$E20*('2014 population'!$E20/'2011 population'!$E20))
+('2011 outpatient appointments'!$F20*('2014 population'!$F20/'2011 population'!$F20))
+('2011 outpatient appointments'!$G20*('2014 population'!$G20/'2011 population'!$G20))
+('2011 outpatient appointments'!$H20*('2014 population'!$H20/'2011 population'!$H20))
)
)*'2014 GP visits'!$C20</f>
        <v>206769.80043033397</v>
      </c>
      <c r="F20" s="2">
        <f>IF(age_sex_only,
'2014 population'!F20/SUM('2014 population'!$D20:$H20),
('2011 outpatient appointments'!F20*('2014 population'!F20/'2011 population'!F20))
/
(
('2011 outpatient appointments'!$D20*('2014 population'!$D20/'2011 population'!$D20))
+('2011 outpatient appointments'!$E20*('2014 population'!$E20/'2011 population'!$E20))
+('2011 outpatient appointments'!$F20*('2014 population'!$F20/'2011 population'!$F20))
+('2011 outpatient appointments'!$G20*('2014 population'!$G20/'2011 population'!$G20))
+('2011 outpatient appointments'!$H20*('2014 population'!$H20/'2011 population'!$H20))
)
)*'2014 GP visits'!$C20</f>
        <v>183488.9143401795</v>
      </c>
      <c r="G20" s="2">
        <f>IF(age_sex_only,
'2014 population'!G20/SUM('2014 population'!$D20:$H20),
('2011 outpatient appointments'!G20*('2014 population'!G20/'2011 population'!G20))
/
(
('2011 outpatient appointments'!$D20*('2014 population'!$D20/'2011 population'!$D20))
+('2011 outpatient appointments'!$E20*('2014 population'!$E20/'2011 population'!$E20))
+('2011 outpatient appointments'!$F20*('2014 population'!$F20/'2011 population'!$F20))
+('2011 outpatient appointments'!$G20*('2014 population'!$G20/'2011 population'!$G20))
+('2011 outpatient appointments'!$H20*('2014 population'!$H20/'2011 population'!$H20))
)
)*'2014 GP visits'!$C20</f>
        <v>182124.43136235862</v>
      </c>
      <c r="H20" s="2">
        <f>IF(age_sex_only,
'2014 population'!H20/SUM('2014 population'!$D20:$H20),
('2011 outpatient appointments'!H20*('2014 population'!H20/'2011 population'!H20))
/
(
('2011 outpatient appointments'!$D20*('2014 population'!$D20/'2011 population'!$D20))
+('2011 outpatient appointments'!$E20*('2014 population'!$E20/'2011 population'!$E20))
+('2011 outpatient appointments'!$F20*('2014 population'!$F20/'2011 population'!$F20))
+('2011 outpatient appointments'!$G20*('2014 population'!$G20/'2011 population'!$G20))
+('2011 outpatient appointments'!$H20*('2014 population'!$H20/'2011 population'!$H20))
)
)*'2014 GP visits'!$C20</f>
        <v>172232.30197479096</v>
      </c>
      <c r="I20" s="56">
        <f>VLOOKUP(B20,'Primary care summary'!$C$19:$E$24,3,TRUE)*SUM('2014 population'!J20:N20)</f>
        <v>515071.89756000001</v>
      </c>
      <c r="J20" s="2">
        <f>IF(age_sex_only,
'2014 population'!J20/SUM('2014 population'!$J20:$N20),
('2011 outpatient appointments'!J20*('2014 population'!J20/'2011 population'!J20))
/
(
('2011 outpatient appointments'!$J20*('2014 population'!$J20/'2011 population'!$J20))
+('2011 outpatient appointments'!$K20*('2014 population'!$K20/'2011 population'!$K20))
+('2011 outpatient appointments'!$L20*('2014 population'!$L20/'2011 population'!$L20))
+('2011 outpatient appointments'!$M20*('2014 population'!$M20/'2011 population'!$M20))
+('2011 outpatient appointments'!$N20*('2014 population'!$N20/'2011 population'!$N20))
)
)*'2014 GP visits'!$I20</f>
        <v>122054.78824096144</v>
      </c>
      <c r="K20" s="2">
        <f>IF(age_sex_only,
'2014 population'!K20/SUM('2014 population'!$J20:$N20),
('2011 outpatient appointments'!K20*('2014 population'!K20/'2011 population'!K20))
/
(
('2011 outpatient appointments'!$J20*('2014 population'!$J20/'2011 population'!$J20))
+('2011 outpatient appointments'!$K20*('2014 population'!$K20/'2011 population'!$K20))
+('2011 outpatient appointments'!$L20*('2014 population'!$L20/'2011 population'!$L20))
+('2011 outpatient appointments'!$M20*('2014 population'!$M20/'2011 population'!$M20))
+('2011 outpatient appointments'!$N20*('2014 population'!$N20/'2011 population'!$N20))
)
)*'2014 GP visits'!$I20</f>
        <v>104854.05272555356</v>
      </c>
      <c r="L20" s="2">
        <f>IF(age_sex_only,
'2014 population'!L20/SUM('2014 population'!$J20:$N20),
('2011 outpatient appointments'!L20*('2014 population'!L20/'2011 population'!L20))
/
(
('2011 outpatient appointments'!$J20*('2014 population'!$J20/'2011 population'!$J20))
+('2011 outpatient appointments'!$K20*('2014 population'!$K20/'2011 population'!$K20))
+('2011 outpatient appointments'!$L20*('2014 population'!$L20/'2011 population'!$L20))
+('2011 outpatient appointments'!$M20*('2014 population'!$M20/'2011 population'!$M20))
+('2011 outpatient appointments'!$N20*('2014 population'!$N20/'2011 population'!$N20))
)
)*'2014 GP visits'!$I20</f>
        <v>98210.910273793663</v>
      </c>
      <c r="M20" s="2">
        <f>IF(age_sex_only,
'2014 population'!M20/SUM('2014 population'!$J20:$N20),
('2011 outpatient appointments'!M20*('2014 population'!M20/'2011 population'!M20))
/
(
('2011 outpatient appointments'!$J20*('2014 population'!$J20/'2011 population'!$J20))
+('2011 outpatient appointments'!$K20*('2014 population'!$K20/'2011 population'!$K20))
+('2011 outpatient appointments'!$L20*('2014 population'!$L20/'2011 population'!$L20))
+('2011 outpatient appointments'!$M20*('2014 population'!$M20/'2011 population'!$M20))
+('2011 outpatient appointments'!$N20*('2014 population'!$N20/'2011 population'!$N20))
)
)*'2014 GP visits'!$I20</f>
        <v>95083.597230097512</v>
      </c>
      <c r="N20" s="2">
        <f>IF(age_sex_only,
'2014 population'!N20/SUM('2014 population'!$J20:$N20),
('2011 outpatient appointments'!N20*('2014 population'!N20/'2011 population'!N20))
/
(
('2011 outpatient appointments'!$J20*('2014 population'!$J20/'2011 population'!$J20))
+('2011 outpatient appointments'!$K20*('2014 population'!$K20/'2011 population'!$K20))
+('2011 outpatient appointments'!$L20*('2014 population'!$L20/'2011 population'!$L20))
+('2011 outpatient appointments'!$M20*('2014 population'!$M20/'2011 population'!$M20))
+('2011 outpatient appointments'!$N20*('2014 population'!$N20/'2011 population'!$N20))
)
)*'2014 GP visits'!$I20</f>
        <v>94868.549089593871</v>
      </c>
    </row>
    <row r="21" spans="2:14" x14ac:dyDescent="0.25">
      <c r="B21">
        <v>17</v>
      </c>
      <c r="C21" s="56">
        <f>VLOOKUP(B21,'Primary care summary'!$C$19:$E$24,2,TRUE)*SUM('2014 population'!D21:H21)</f>
        <v>1017152.5567559999</v>
      </c>
      <c r="D21" s="2">
        <f>IF(age_sex_only,
'2014 population'!D21/SUM('2014 population'!$D21:$H21),
('2011 outpatient appointments'!D21*('2014 population'!D21/'2011 population'!D21))
/
(
('2011 outpatient appointments'!$D21*('2014 population'!$D21/'2011 population'!$D21))
+('2011 outpatient appointments'!$E21*('2014 population'!$E21/'2011 population'!$E21))
+('2011 outpatient appointments'!$F21*('2014 population'!$F21/'2011 population'!$F21))
+('2011 outpatient appointments'!$G21*('2014 population'!$G21/'2011 population'!$G21))
+('2011 outpatient appointments'!$H21*('2014 population'!$H21/'2011 population'!$H21))
)
)*'2014 GP visits'!$C21</f>
        <v>266113.56553016906</v>
      </c>
      <c r="E21" s="2">
        <f>IF(age_sex_only,
'2014 population'!E21/SUM('2014 population'!$D21:$H21),
('2011 outpatient appointments'!E21*('2014 population'!E21/'2011 population'!E21))
/
(
('2011 outpatient appointments'!$D21*('2014 population'!$D21/'2011 population'!$D21))
+('2011 outpatient appointments'!$E21*('2014 population'!$E21/'2011 population'!$E21))
+('2011 outpatient appointments'!$F21*('2014 population'!$F21/'2011 population'!$F21))
+('2011 outpatient appointments'!$G21*('2014 population'!$G21/'2011 population'!$G21))
+('2011 outpatient appointments'!$H21*('2014 population'!$H21/'2011 population'!$H21))
)
)*'2014 GP visits'!$C21</f>
        <v>216591.41906812644</v>
      </c>
      <c r="F21" s="2">
        <f>IF(age_sex_only,
'2014 population'!F21/SUM('2014 population'!$D21:$H21),
('2011 outpatient appointments'!F21*('2014 population'!F21/'2011 population'!F21))
/
(
('2011 outpatient appointments'!$D21*('2014 population'!$D21/'2011 population'!$D21))
+('2011 outpatient appointments'!$E21*('2014 population'!$E21/'2011 population'!$E21))
+('2011 outpatient appointments'!$F21*('2014 population'!$F21/'2011 population'!$F21))
+('2011 outpatient appointments'!$G21*('2014 population'!$G21/'2011 population'!$G21))
+('2011 outpatient appointments'!$H21*('2014 population'!$H21/'2011 population'!$H21))
)
)*'2014 GP visits'!$C21</f>
        <v>189965.9547730652</v>
      </c>
      <c r="G21" s="2">
        <f>IF(age_sex_only,
'2014 population'!G21/SUM('2014 population'!$D21:$H21),
('2011 outpatient appointments'!G21*('2014 population'!G21/'2011 population'!G21))
/
(
('2011 outpatient appointments'!$D21*('2014 population'!$D21/'2011 population'!$D21))
+('2011 outpatient appointments'!$E21*('2014 population'!$E21/'2011 population'!$E21))
+('2011 outpatient appointments'!$F21*('2014 population'!$F21/'2011 population'!$F21))
+('2011 outpatient appointments'!$G21*('2014 population'!$G21/'2011 population'!$G21))
+('2011 outpatient appointments'!$H21*('2014 population'!$H21/'2011 population'!$H21))
)
)*'2014 GP visits'!$C21</f>
        <v>174208.45208603659</v>
      </c>
      <c r="H21" s="2">
        <f>IF(age_sex_only,
'2014 population'!H21/SUM('2014 population'!$D21:$H21),
('2011 outpatient appointments'!H21*('2014 population'!H21/'2011 population'!H21))
/
(
('2011 outpatient appointments'!$D21*('2014 population'!$D21/'2011 population'!$D21))
+('2011 outpatient appointments'!$E21*('2014 population'!$E21/'2011 population'!$E21))
+('2011 outpatient appointments'!$F21*('2014 population'!$F21/'2011 population'!$F21))
+('2011 outpatient appointments'!$G21*('2014 population'!$G21/'2011 population'!$G21))
+('2011 outpatient appointments'!$H21*('2014 population'!$H21/'2011 population'!$H21))
)
)*'2014 GP visits'!$C21</f>
        <v>170273.16529860269</v>
      </c>
      <c r="I21" s="56">
        <f>VLOOKUP(B21,'Primary care summary'!$C$19:$E$24,3,TRUE)*SUM('2014 population'!J21:N21)</f>
        <v>530408.37022799999</v>
      </c>
      <c r="J21" s="2">
        <f>IF(age_sex_only,
'2014 population'!J21/SUM('2014 population'!$J21:$N21),
('2011 outpatient appointments'!J21*('2014 population'!J21/'2011 population'!J21))
/
(
('2011 outpatient appointments'!$J21*('2014 population'!$J21/'2011 population'!$J21))
+('2011 outpatient appointments'!$K21*('2014 population'!$K21/'2011 population'!$K21))
+('2011 outpatient appointments'!$L21*('2014 population'!$L21/'2011 population'!$L21))
+('2011 outpatient appointments'!$M21*('2014 population'!$M21/'2011 population'!$M21))
+('2011 outpatient appointments'!$N21*('2014 population'!$N21/'2011 population'!$N21))
)
)*'2014 GP visits'!$I21</f>
        <v>121896.07540024357</v>
      </c>
      <c r="K21" s="2">
        <f>IF(age_sex_only,
'2014 population'!K21/SUM('2014 population'!$J21:$N21),
('2011 outpatient appointments'!K21*('2014 population'!K21/'2011 population'!K21))
/
(
('2011 outpatient appointments'!$J21*('2014 population'!$J21/'2011 population'!$J21))
+('2011 outpatient appointments'!$K21*('2014 population'!$K21/'2011 population'!$K21))
+('2011 outpatient appointments'!$L21*('2014 population'!$L21/'2011 population'!$L21))
+('2011 outpatient appointments'!$M21*('2014 population'!$M21/'2011 population'!$M21))
+('2011 outpatient appointments'!$N21*('2014 population'!$N21/'2011 population'!$N21))
)
)*'2014 GP visits'!$I21</f>
        <v>107945.48071765935</v>
      </c>
      <c r="L21" s="2">
        <f>IF(age_sex_only,
'2014 population'!L21/SUM('2014 population'!$J21:$N21),
('2011 outpatient appointments'!L21*('2014 population'!L21/'2011 population'!L21))
/
(
('2011 outpatient appointments'!$J21*('2014 population'!$J21/'2011 population'!$J21))
+('2011 outpatient appointments'!$K21*('2014 population'!$K21/'2011 population'!$K21))
+('2011 outpatient appointments'!$L21*('2014 population'!$L21/'2011 population'!$L21))
+('2011 outpatient appointments'!$M21*('2014 population'!$M21/'2011 population'!$M21))
+('2011 outpatient appointments'!$N21*('2014 population'!$N21/'2011 population'!$N21))
)
)*'2014 GP visits'!$I21</f>
        <v>103369.46920026872</v>
      </c>
      <c r="M21" s="2">
        <f>IF(age_sex_only,
'2014 population'!M21/SUM('2014 population'!$J21:$N21),
('2011 outpatient appointments'!M21*('2014 population'!M21/'2011 population'!M21))
/
(
('2011 outpatient appointments'!$J21*('2014 population'!$J21/'2011 population'!$J21))
+('2011 outpatient appointments'!$K21*('2014 population'!$K21/'2011 population'!$K21))
+('2011 outpatient appointments'!$L21*('2014 population'!$L21/'2011 population'!$L21))
+('2011 outpatient appointments'!$M21*('2014 population'!$M21/'2011 population'!$M21))
+('2011 outpatient appointments'!$N21*('2014 population'!$N21/'2011 population'!$N21))
)
)*'2014 GP visits'!$I21</f>
        <v>98889.922259032784</v>
      </c>
      <c r="N21" s="2">
        <f>IF(age_sex_only,
'2014 population'!N21/SUM('2014 population'!$J21:$N21),
('2011 outpatient appointments'!N21*('2014 population'!N21/'2011 population'!N21))
/
(
('2011 outpatient appointments'!$J21*('2014 population'!$J21/'2011 population'!$J21))
+('2011 outpatient appointments'!$K21*('2014 population'!$K21/'2011 population'!$K21))
+('2011 outpatient appointments'!$L21*('2014 population'!$L21/'2011 population'!$L21))
+('2011 outpatient appointments'!$M21*('2014 population'!$M21/'2011 population'!$M21))
+('2011 outpatient appointments'!$N21*('2014 population'!$N21/'2011 population'!$N21))
)
)*'2014 GP visits'!$I21</f>
        <v>98307.422650795532</v>
      </c>
    </row>
    <row r="22" spans="2:14" x14ac:dyDescent="0.25">
      <c r="B22">
        <v>18</v>
      </c>
      <c r="C22" s="56">
        <f>VLOOKUP(B22,'Primary care summary'!$C$19:$E$24,2,TRUE)*SUM('2014 population'!D22:H22)</f>
        <v>1014853.549223</v>
      </c>
      <c r="D22" s="2">
        <f>IF(age_sex_only,
'2014 population'!D22/SUM('2014 population'!$D22:$H22),
('2011 outpatient appointments'!D22*('2014 population'!D22/'2011 population'!D22))
/
(
('2011 outpatient appointments'!$D22*('2014 population'!$D22/'2011 population'!$D22))
+('2011 outpatient appointments'!$E22*('2014 population'!$E22/'2011 population'!$E22))
+('2011 outpatient appointments'!$F22*('2014 population'!$F22/'2011 population'!$F22))
+('2011 outpatient appointments'!$G22*('2014 population'!$G22/'2011 population'!$G22))
+('2011 outpatient appointments'!$H22*('2014 population'!$H22/'2011 population'!$H22))
)
)*'2014 GP visits'!$C22</f>
        <v>282706.65012785915</v>
      </c>
      <c r="E22" s="2">
        <f>IF(age_sex_only,
'2014 population'!E22/SUM('2014 population'!$D22:$H22),
('2011 outpatient appointments'!E22*('2014 population'!E22/'2011 population'!E22))
/
(
('2011 outpatient appointments'!$D22*('2014 population'!$D22/'2011 population'!$D22))
+('2011 outpatient appointments'!$E22*('2014 population'!$E22/'2011 population'!$E22))
+('2011 outpatient appointments'!$F22*('2014 population'!$F22/'2011 population'!$F22))
+('2011 outpatient appointments'!$G22*('2014 population'!$G22/'2011 population'!$G22))
+('2011 outpatient appointments'!$H22*('2014 population'!$H22/'2011 population'!$H22))
)
)*'2014 GP visits'!$C22</f>
        <v>226941.71079956149</v>
      </c>
      <c r="F22" s="2">
        <f>IF(age_sex_only,
'2014 population'!F22/SUM('2014 population'!$D22:$H22),
('2011 outpatient appointments'!F22*('2014 population'!F22/'2011 population'!F22))
/
(
('2011 outpatient appointments'!$D22*('2014 population'!$D22/'2011 population'!$D22))
+('2011 outpatient appointments'!$E22*('2014 population'!$E22/'2011 population'!$E22))
+('2011 outpatient appointments'!$F22*('2014 population'!$F22/'2011 population'!$F22))
+('2011 outpatient appointments'!$G22*('2014 population'!$G22/'2011 population'!$G22))
+('2011 outpatient appointments'!$H22*('2014 population'!$H22/'2011 population'!$H22))
)
)*'2014 GP visits'!$C22</f>
        <v>182608.07990317923</v>
      </c>
      <c r="G22" s="2">
        <f>IF(age_sex_only,
'2014 population'!G22/SUM('2014 population'!$D22:$H22),
('2011 outpatient appointments'!G22*('2014 population'!G22/'2011 population'!G22))
/
(
('2011 outpatient appointments'!$D22*('2014 population'!$D22/'2011 population'!$D22))
+('2011 outpatient appointments'!$E22*('2014 population'!$E22/'2011 population'!$E22))
+('2011 outpatient appointments'!$F22*('2014 population'!$F22/'2011 population'!$F22))
+('2011 outpatient appointments'!$G22*('2014 population'!$G22/'2011 population'!$G22))
+('2011 outpatient appointments'!$H22*('2014 population'!$H22/'2011 population'!$H22))
)
)*'2014 GP visits'!$C22</f>
        <v>166184.474507368</v>
      </c>
      <c r="H22" s="2">
        <f>IF(age_sex_only,
'2014 population'!H22/SUM('2014 population'!$D22:$H22),
('2011 outpatient appointments'!H22*('2014 population'!H22/'2011 population'!H22))
/
(
('2011 outpatient appointments'!$D22*('2014 population'!$D22/'2011 population'!$D22))
+('2011 outpatient appointments'!$E22*('2014 population'!$E22/'2011 population'!$E22))
+('2011 outpatient appointments'!$F22*('2014 population'!$F22/'2011 population'!$F22))
+('2011 outpatient appointments'!$G22*('2014 population'!$G22/'2011 population'!$G22))
+('2011 outpatient appointments'!$H22*('2014 population'!$H22/'2011 population'!$H22))
)
)*'2014 GP visits'!$C22</f>
        <v>156412.63388503215</v>
      </c>
      <c r="I22" s="56">
        <f>VLOOKUP(B22,'Primary care summary'!$C$19:$E$24,3,TRUE)*SUM('2014 population'!J22:N22)</f>
        <v>535477.27147200005</v>
      </c>
      <c r="J22" s="2">
        <f>IF(age_sex_only,
'2014 population'!J22/SUM('2014 population'!$J22:$N22),
('2011 outpatient appointments'!J22*('2014 population'!J22/'2011 population'!J22))
/
(
('2011 outpatient appointments'!$J22*('2014 population'!$J22/'2011 population'!$J22))
+('2011 outpatient appointments'!$K22*('2014 population'!$K22/'2011 population'!$K22))
+('2011 outpatient appointments'!$L22*('2014 population'!$L22/'2011 population'!$L22))
+('2011 outpatient appointments'!$M22*('2014 population'!$M22/'2011 population'!$M22))
+('2011 outpatient appointments'!$N22*('2014 population'!$N22/'2011 population'!$N22))
)
)*'2014 GP visits'!$I22</f>
        <v>121558.62495810422</v>
      </c>
      <c r="K22" s="2">
        <f>IF(age_sex_only,
'2014 population'!K22/SUM('2014 population'!$J22:$N22),
('2011 outpatient appointments'!K22*('2014 population'!K22/'2011 population'!K22))
/
(
('2011 outpatient appointments'!$J22*('2014 population'!$J22/'2011 population'!$J22))
+('2011 outpatient appointments'!$K22*('2014 population'!$K22/'2011 population'!$K22))
+('2011 outpatient appointments'!$L22*('2014 population'!$L22/'2011 population'!$L22))
+('2011 outpatient appointments'!$M22*('2014 population'!$M22/'2011 population'!$M22))
+('2011 outpatient appointments'!$N22*('2014 population'!$N22/'2011 population'!$N22))
)
)*'2014 GP visits'!$I22</f>
        <v>111720.31057721256</v>
      </c>
      <c r="L22" s="2">
        <f>IF(age_sex_only,
'2014 population'!L22/SUM('2014 population'!$J22:$N22),
('2011 outpatient appointments'!L22*('2014 population'!L22/'2011 population'!L22))
/
(
('2011 outpatient appointments'!$J22*('2014 population'!$J22/'2011 population'!$J22))
+('2011 outpatient appointments'!$K22*('2014 population'!$K22/'2011 population'!$K22))
+('2011 outpatient appointments'!$L22*('2014 population'!$L22/'2011 population'!$L22))
+('2011 outpatient appointments'!$M22*('2014 population'!$M22/'2011 population'!$M22))
+('2011 outpatient appointments'!$N22*('2014 population'!$N22/'2011 population'!$N22))
)
)*'2014 GP visits'!$I22</f>
        <v>102517.50334870192</v>
      </c>
      <c r="M22" s="2">
        <f>IF(age_sex_only,
'2014 population'!M22/SUM('2014 population'!$J22:$N22),
('2011 outpatient appointments'!M22*('2014 population'!M22/'2011 population'!M22))
/
(
('2011 outpatient appointments'!$J22*('2014 population'!$J22/'2011 population'!$J22))
+('2011 outpatient appointments'!$K22*('2014 population'!$K22/'2011 population'!$K22))
+('2011 outpatient appointments'!$L22*('2014 population'!$L22/'2011 population'!$L22))
+('2011 outpatient appointments'!$M22*('2014 population'!$M22/'2011 population'!$M22))
+('2011 outpatient appointments'!$N22*('2014 population'!$N22/'2011 population'!$N22))
)
)*'2014 GP visits'!$I22</f>
        <v>98294.105370297664</v>
      </c>
      <c r="N22" s="2">
        <f>IF(age_sex_only,
'2014 population'!N22/SUM('2014 population'!$J22:$N22),
('2011 outpatient appointments'!N22*('2014 population'!N22/'2011 population'!N22))
/
(
('2011 outpatient appointments'!$J22*('2014 population'!$J22/'2011 population'!$J22))
+('2011 outpatient appointments'!$K22*('2014 population'!$K22/'2011 population'!$K22))
+('2011 outpatient appointments'!$L22*('2014 population'!$L22/'2011 population'!$L22))
+('2011 outpatient appointments'!$M22*('2014 population'!$M22/'2011 population'!$M22))
+('2011 outpatient appointments'!$N22*('2014 population'!$N22/'2011 population'!$N22))
)
)*'2014 GP visits'!$I22</f>
        <v>101386.7272176837</v>
      </c>
    </row>
    <row r="23" spans="2:14" x14ac:dyDescent="0.25">
      <c r="B23">
        <v>19</v>
      </c>
      <c r="C23" s="56">
        <f>VLOOKUP(B23,'Primary care summary'!$C$19:$E$24,2,TRUE)*SUM('2014 population'!D23:H23)</f>
        <v>1028196.745934</v>
      </c>
      <c r="D23" s="2">
        <f>IF(age_sex_only,
'2014 population'!D23/SUM('2014 population'!$D23:$H23),
('2011 outpatient appointments'!D23*('2014 population'!D23/'2011 population'!D23))
/
(
('2011 outpatient appointments'!$D23*('2014 population'!$D23/'2011 population'!$D23))
+('2011 outpatient appointments'!$E23*('2014 population'!$E23/'2011 population'!$E23))
+('2011 outpatient appointments'!$F23*('2014 population'!$F23/'2011 population'!$F23))
+('2011 outpatient appointments'!$G23*('2014 population'!$G23/'2011 population'!$G23))
+('2011 outpatient appointments'!$H23*('2014 population'!$H23/'2011 population'!$H23))
)
)*'2014 GP visits'!$C23</f>
        <v>299014.55722536251</v>
      </c>
      <c r="E23" s="2">
        <f>IF(age_sex_only,
'2014 population'!E23/SUM('2014 population'!$D23:$H23),
('2011 outpatient appointments'!E23*('2014 population'!E23/'2011 population'!E23))
/
(
('2011 outpatient appointments'!$D23*('2014 population'!$D23/'2011 population'!$D23))
+('2011 outpatient appointments'!$E23*('2014 population'!$E23/'2011 population'!$E23))
+('2011 outpatient appointments'!$F23*('2014 population'!$F23/'2011 population'!$F23))
+('2011 outpatient appointments'!$G23*('2014 population'!$G23/'2011 population'!$G23))
+('2011 outpatient appointments'!$H23*('2014 population'!$H23/'2011 population'!$H23))
)
)*'2014 GP visits'!$C23</f>
        <v>248014.53067287835</v>
      </c>
      <c r="F23" s="2">
        <f>IF(age_sex_only,
'2014 population'!F23/SUM('2014 population'!$D23:$H23),
('2011 outpatient appointments'!F23*('2014 population'!F23/'2011 population'!F23))
/
(
('2011 outpatient appointments'!$D23*('2014 population'!$D23/'2011 population'!$D23))
+('2011 outpatient appointments'!$E23*('2014 population'!$E23/'2011 population'!$E23))
+('2011 outpatient appointments'!$F23*('2014 population'!$F23/'2011 population'!$F23))
+('2011 outpatient appointments'!$G23*('2014 population'!$G23/'2011 population'!$G23))
+('2011 outpatient appointments'!$H23*('2014 population'!$H23/'2011 population'!$H23))
)
)*'2014 GP visits'!$C23</f>
        <v>178838.97277132294</v>
      </c>
      <c r="G23" s="2">
        <f>IF(age_sex_only,
'2014 population'!G23/SUM('2014 population'!$D23:$H23),
('2011 outpatient appointments'!G23*('2014 population'!G23/'2011 population'!G23))
/
(
('2011 outpatient appointments'!$D23*('2014 population'!$D23/'2011 population'!$D23))
+('2011 outpatient appointments'!$E23*('2014 population'!$E23/'2011 population'!$E23))
+('2011 outpatient appointments'!$F23*('2014 population'!$F23/'2011 population'!$F23))
+('2011 outpatient appointments'!$G23*('2014 population'!$G23/'2011 population'!$G23))
+('2011 outpatient appointments'!$H23*('2014 population'!$H23/'2011 population'!$H23))
)
)*'2014 GP visits'!$C23</f>
        <v>157633.93605804184</v>
      </c>
      <c r="H23" s="2">
        <f>IF(age_sex_only,
'2014 population'!H23/SUM('2014 population'!$D23:$H23),
('2011 outpatient appointments'!H23*('2014 population'!H23/'2011 population'!H23))
/
(
('2011 outpatient appointments'!$D23*('2014 population'!$D23/'2011 population'!$D23))
+('2011 outpatient appointments'!$E23*('2014 population'!$E23/'2011 population'!$E23))
+('2011 outpatient appointments'!$F23*('2014 population'!$F23/'2011 population'!$F23))
+('2011 outpatient appointments'!$G23*('2014 population'!$G23/'2011 population'!$G23))
+('2011 outpatient appointments'!$H23*('2014 population'!$H23/'2011 population'!$H23))
)
)*'2014 GP visits'!$C23</f>
        <v>144694.74920639439</v>
      </c>
      <c r="I23" s="56">
        <f>VLOOKUP(B23,'Primary care summary'!$C$19:$E$24,3,TRUE)*SUM('2014 population'!J23:N23)</f>
        <v>535399.72661999997</v>
      </c>
      <c r="J23" s="2">
        <f>IF(age_sex_only,
'2014 population'!J23/SUM('2014 population'!$J23:$N23),
('2011 outpatient appointments'!J23*('2014 population'!J23/'2011 population'!J23))
/
(
('2011 outpatient appointments'!$J23*('2014 population'!$J23/'2011 population'!$J23))
+('2011 outpatient appointments'!$K23*('2014 population'!$K23/'2011 population'!$K23))
+('2011 outpatient appointments'!$L23*('2014 population'!$L23/'2011 population'!$L23))
+('2011 outpatient appointments'!$M23*('2014 population'!$M23/'2011 population'!$M23))
+('2011 outpatient appointments'!$N23*('2014 population'!$N23/'2011 population'!$N23))
)
)*'2014 GP visits'!$I23</f>
        <v>120130.78990714115</v>
      </c>
      <c r="K23" s="2">
        <f>IF(age_sex_only,
'2014 population'!K23/SUM('2014 population'!$J23:$N23),
('2011 outpatient appointments'!K23*('2014 population'!K23/'2011 population'!K23))
/
(
('2011 outpatient appointments'!$J23*('2014 population'!$J23/'2011 population'!$J23))
+('2011 outpatient appointments'!$K23*('2014 population'!$K23/'2011 population'!$K23))
+('2011 outpatient appointments'!$L23*('2014 population'!$L23/'2011 population'!$L23))
+('2011 outpatient appointments'!$M23*('2014 population'!$M23/'2011 population'!$M23))
+('2011 outpatient appointments'!$N23*('2014 population'!$N23/'2011 population'!$N23))
)
)*'2014 GP visits'!$I23</f>
        <v>118756.8412102501</v>
      </c>
      <c r="L23" s="2">
        <f>IF(age_sex_only,
'2014 population'!L23/SUM('2014 population'!$J23:$N23),
('2011 outpatient appointments'!L23*('2014 population'!L23/'2011 population'!L23))
/
(
('2011 outpatient appointments'!$J23*('2014 population'!$J23/'2011 population'!$J23))
+('2011 outpatient appointments'!$K23*('2014 population'!$K23/'2011 population'!$K23))
+('2011 outpatient appointments'!$L23*('2014 population'!$L23/'2011 population'!$L23))
+('2011 outpatient appointments'!$M23*('2014 population'!$M23/'2011 population'!$M23))
+('2011 outpatient appointments'!$N23*('2014 population'!$N23/'2011 population'!$N23))
)
)*'2014 GP visits'!$I23</f>
        <v>102051.68204193992</v>
      </c>
      <c r="M23" s="2">
        <f>IF(age_sex_only,
'2014 population'!M23/SUM('2014 population'!$J23:$N23),
('2011 outpatient appointments'!M23*('2014 population'!M23/'2011 population'!M23))
/
(
('2011 outpatient appointments'!$J23*('2014 population'!$J23/'2011 population'!$J23))
+('2011 outpatient appointments'!$K23*('2014 population'!$K23/'2011 population'!$K23))
+('2011 outpatient appointments'!$L23*('2014 population'!$L23/'2011 population'!$L23))
+('2011 outpatient appointments'!$M23*('2014 population'!$M23/'2011 population'!$M23))
+('2011 outpatient appointments'!$N23*('2014 population'!$N23/'2011 population'!$N23))
)
)*'2014 GP visits'!$I23</f>
        <v>98784.109958324509</v>
      </c>
      <c r="N23" s="2">
        <f>IF(age_sex_only,
'2014 population'!N23/SUM('2014 population'!$J23:$N23),
('2011 outpatient appointments'!N23*('2014 population'!N23/'2011 population'!N23))
/
(
('2011 outpatient appointments'!$J23*('2014 population'!$J23/'2011 population'!$J23))
+('2011 outpatient appointments'!$K23*('2014 population'!$K23/'2011 population'!$K23))
+('2011 outpatient appointments'!$L23*('2014 population'!$L23/'2011 population'!$L23))
+('2011 outpatient appointments'!$M23*('2014 population'!$M23/'2011 population'!$M23))
+('2011 outpatient appointments'!$N23*('2014 population'!$N23/'2011 population'!$N23))
)
)*'2014 GP visits'!$I23</f>
        <v>95676.303502344294</v>
      </c>
    </row>
    <row r="24" spans="2:14" x14ac:dyDescent="0.25">
      <c r="B24">
        <v>20</v>
      </c>
      <c r="C24" s="56">
        <f>VLOOKUP(B24,'Primary care summary'!$C$19:$E$24,2,TRUE)*SUM('2014 population'!D24:H24)</f>
        <v>1073422.2849419999</v>
      </c>
      <c r="D24" s="2">
        <f>IF(age_sex_only,
'2014 population'!D24/SUM('2014 population'!$D24:$H24),
('2011 outpatient appointments'!D24*('2014 population'!D24/'2011 population'!D24))
/
(
('2011 outpatient appointments'!$D24*('2014 population'!$D24/'2011 population'!$D24))
+('2011 outpatient appointments'!$E24*('2014 population'!$E24/'2011 population'!$E24))
+('2011 outpatient appointments'!$F24*('2014 population'!$F24/'2011 population'!$F24))
+('2011 outpatient appointments'!$G24*('2014 population'!$G24/'2011 population'!$G24))
+('2011 outpatient appointments'!$H24*('2014 population'!$H24/'2011 population'!$H24))
)
)*'2014 GP visits'!$C24</f>
        <v>327453.00301491172</v>
      </c>
      <c r="E24" s="2">
        <f>IF(age_sex_only,
'2014 population'!E24/SUM('2014 population'!$D24:$H24),
('2011 outpatient appointments'!E24*('2014 population'!E24/'2011 population'!E24))
/
(
('2011 outpatient appointments'!$D24*('2014 population'!$D24/'2011 population'!$D24))
+('2011 outpatient appointments'!$E24*('2014 population'!$E24/'2011 population'!$E24))
+('2011 outpatient appointments'!$F24*('2014 population'!$F24/'2011 population'!$F24))
+('2011 outpatient appointments'!$G24*('2014 population'!$G24/'2011 population'!$G24))
+('2011 outpatient appointments'!$H24*('2014 population'!$H24/'2011 population'!$H24))
)
)*'2014 GP visits'!$C24</f>
        <v>269717.16726429568</v>
      </c>
      <c r="F24" s="2">
        <f>IF(age_sex_only,
'2014 population'!F24/SUM('2014 population'!$D24:$H24),
('2011 outpatient appointments'!F24*('2014 population'!F24/'2011 population'!F24))
/
(
('2011 outpatient appointments'!$D24*('2014 population'!$D24/'2011 population'!$D24))
+('2011 outpatient appointments'!$E24*('2014 population'!$E24/'2011 population'!$E24))
+('2011 outpatient appointments'!$F24*('2014 population'!$F24/'2011 population'!$F24))
+('2011 outpatient appointments'!$G24*('2014 population'!$G24/'2011 population'!$G24))
+('2011 outpatient appointments'!$H24*('2014 population'!$H24/'2011 population'!$H24))
)
)*'2014 GP visits'!$C24</f>
        <v>185456.9565339254</v>
      </c>
      <c r="G24" s="2">
        <f>IF(age_sex_only,
'2014 population'!G24/SUM('2014 population'!$D24:$H24),
('2011 outpatient appointments'!G24*('2014 population'!G24/'2011 population'!G24))
/
(
('2011 outpatient appointments'!$D24*('2014 population'!$D24/'2011 population'!$D24))
+('2011 outpatient appointments'!$E24*('2014 population'!$E24/'2011 population'!$E24))
+('2011 outpatient appointments'!$F24*('2014 population'!$F24/'2011 population'!$F24))
+('2011 outpatient appointments'!$G24*('2014 population'!$G24/'2011 population'!$G24))
+('2011 outpatient appointments'!$H24*('2014 population'!$H24/'2011 population'!$H24))
)
)*'2014 GP visits'!$C24</f>
        <v>157351.85399981114</v>
      </c>
      <c r="H24" s="2">
        <f>IF(age_sex_only,
'2014 population'!H24/SUM('2014 population'!$D24:$H24),
('2011 outpatient appointments'!H24*('2014 population'!H24/'2011 population'!H24))
/
(
('2011 outpatient appointments'!$D24*('2014 population'!$D24/'2011 population'!$D24))
+('2011 outpatient appointments'!$E24*('2014 population'!$E24/'2011 population'!$E24))
+('2011 outpatient appointments'!$F24*('2014 population'!$F24/'2011 population'!$F24))
+('2011 outpatient appointments'!$G24*('2014 population'!$G24/'2011 population'!$G24))
+('2011 outpatient appointments'!$H24*('2014 population'!$H24/'2011 population'!$H24))
)
)*'2014 GP visits'!$C24</f>
        <v>133443.30412905599</v>
      </c>
      <c r="I24" s="56">
        <f>VLOOKUP(B24,'Primary care summary'!$C$19:$E$24,3,TRUE)*SUM('2014 population'!J24:N24)</f>
        <v>558454.28588400001</v>
      </c>
      <c r="J24" s="2">
        <f>IF(age_sex_only,
'2014 population'!J24/SUM('2014 population'!$J24:$N24),
('2011 outpatient appointments'!J24*('2014 population'!J24/'2011 population'!J24))
/
(
('2011 outpatient appointments'!$J24*('2014 population'!$J24/'2011 population'!$J24))
+('2011 outpatient appointments'!$K24*('2014 population'!$K24/'2011 population'!$K24))
+('2011 outpatient appointments'!$L24*('2014 population'!$L24/'2011 population'!$L24))
+('2011 outpatient appointments'!$M24*('2014 population'!$M24/'2011 population'!$M24))
+('2011 outpatient appointments'!$N24*('2014 population'!$N24/'2011 population'!$N24))
)
)*'2014 GP visits'!$I24</f>
        <v>133133.48141936318</v>
      </c>
      <c r="K24" s="2">
        <f>IF(age_sex_only,
'2014 population'!K24/SUM('2014 population'!$J24:$N24),
('2011 outpatient appointments'!K24*('2014 population'!K24/'2011 population'!K24))
/
(
('2011 outpatient appointments'!$J24*('2014 population'!$J24/'2011 population'!$J24))
+('2011 outpatient appointments'!$K24*('2014 population'!$K24/'2011 population'!$K24))
+('2011 outpatient appointments'!$L24*('2014 population'!$L24/'2011 population'!$L24))
+('2011 outpatient appointments'!$M24*('2014 population'!$M24/'2011 population'!$M24))
+('2011 outpatient appointments'!$N24*('2014 population'!$N24/'2011 population'!$N24))
)
)*'2014 GP visits'!$I24</f>
        <v>126063.66557746904</v>
      </c>
      <c r="L24" s="2">
        <f>IF(age_sex_only,
'2014 population'!L24/SUM('2014 population'!$J24:$N24),
('2011 outpatient appointments'!L24*('2014 population'!L24/'2011 population'!L24))
/
(
('2011 outpatient appointments'!$J24*('2014 population'!$J24/'2011 population'!$J24))
+('2011 outpatient appointments'!$K24*('2014 population'!$K24/'2011 population'!$K24))
+('2011 outpatient appointments'!$L24*('2014 population'!$L24/'2011 population'!$L24))
+('2011 outpatient appointments'!$M24*('2014 population'!$M24/'2011 population'!$M24))
+('2011 outpatient appointments'!$N24*('2014 population'!$N24/'2011 population'!$N24))
)
)*'2014 GP visits'!$I24</f>
        <v>105317.61462389644</v>
      </c>
      <c r="M24" s="2">
        <f>IF(age_sex_only,
'2014 population'!M24/SUM('2014 population'!$J24:$N24),
('2011 outpatient appointments'!M24*('2014 population'!M24/'2011 population'!M24))
/
(
('2011 outpatient appointments'!$J24*('2014 population'!$J24/'2011 population'!$J24))
+('2011 outpatient appointments'!$K24*('2014 population'!$K24/'2011 population'!$K24))
+('2011 outpatient appointments'!$L24*('2014 population'!$L24/'2011 population'!$L24))
+('2011 outpatient appointments'!$M24*('2014 population'!$M24/'2011 population'!$M24))
+('2011 outpatient appointments'!$N24*('2014 population'!$N24/'2011 population'!$N24))
)
)*'2014 GP visits'!$I24</f>
        <v>100448.9875068284</v>
      </c>
      <c r="N24" s="2">
        <f>IF(age_sex_only,
'2014 population'!N24/SUM('2014 population'!$J24:$N24),
('2011 outpatient appointments'!N24*('2014 population'!N24/'2011 population'!N24))
/
(
('2011 outpatient appointments'!$J24*('2014 population'!$J24/'2011 population'!$J24))
+('2011 outpatient appointments'!$K24*('2014 population'!$K24/'2011 population'!$K24))
+('2011 outpatient appointments'!$L24*('2014 population'!$L24/'2011 population'!$L24))
+('2011 outpatient appointments'!$M24*('2014 population'!$M24/'2011 population'!$M24))
+('2011 outpatient appointments'!$N24*('2014 population'!$N24/'2011 population'!$N24))
)
)*'2014 GP visits'!$I24</f>
        <v>93490.536756443063</v>
      </c>
    </row>
    <row r="25" spans="2:14" x14ac:dyDescent="0.25">
      <c r="B25">
        <v>21</v>
      </c>
      <c r="C25" s="56">
        <f>VLOOKUP(B25,'Primary care summary'!$C$19:$E$24,2,TRUE)*SUM('2014 population'!D25:H25)</f>
        <v>1089470.5725749999</v>
      </c>
      <c r="D25" s="2">
        <f>IF(age_sex_only,
'2014 population'!D25/SUM('2014 population'!$D25:$H25),
('2011 outpatient appointments'!D25*('2014 population'!D25/'2011 population'!D25))
/
(
('2011 outpatient appointments'!$D25*('2014 population'!$D25/'2011 population'!$D25))
+('2011 outpatient appointments'!$E25*('2014 population'!$E25/'2011 population'!$E25))
+('2011 outpatient appointments'!$F25*('2014 population'!$F25/'2011 population'!$F25))
+('2011 outpatient appointments'!$G25*('2014 population'!$G25/'2011 population'!$G25))
+('2011 outpatient appointments'!$H25*('2014 population'!$H25/'2011 population'!$H25))
)
)*'2014 GP visits'!$C25</f>
        <v>344254.05757109053</v>
      </c>
      <c r="E25" s="2">
        <f>IF(age_sex_only,
'2014 population'!E25/SUM('2014 population'!$D25:$H25),
('2011 outpatient appointments'!E25*('2014 population'!E25/'2011 population'!E25))
/
(
('2011 outpatient appointments'!$D25*('2014 population'!$D25/'2011 population'!$D25))
+('2011 outpatient appointments'!$E25*('2014 population'!$E25/'2011 population'!$E25))
+('2011 outpatient appointments'!$F25*('2014 population'!$F25/'2011 population'!$F25))
+('2011 outpatient appointments'!$G25*('2014 population'!$G25/'2011 population'!$G25))
+('2011 outpatient appointments'!$H25*('2014 population'!$H25/'2011 population'!$H25))
)
)*'2014 GP visits'!$C25</f>
        <v>270824.50405005098</v>
      </c>
      <c r="F25" s="2">
        <f>IF(age_sex_only,
'2014 population'!F25/SUM('2014 population'!$D25:$H25),
('2011 outpatient appointments'!F25*('2014 population'!F25/'2011 population'!F25))
/
(
('2011 outpatient appointments'!$D25*('2014 population'!$D25/'2011 population'!$D25))
+('2011 outpatient appointments'!$E25*('2014 population'!$E25/'2011 population'!$E25))
+('2011 outpatient appointments'!$F25*('2014 population'!$F25/'2011 population'!$F25))
+('2011 outpatient appointments'!$G25*('2014 population'!$G25/'2011 population'!$G25))
+('2011 outpatient appointments'!$H25*('2014 population'!$H25/'2011 population'!$H25))
)
)*'2014 GP visits'!$C25</f>
        <v>190813.24920557265</v>
      </c>
      <c r="G25" s="2">
        <f>IF(age_sex_only,
'2014 population'!G25/SUM('2014 population'!$D25:$H25),
('2011 outpatient appointments'!G25*('2014 population'!G25/'2011 population'!G25))
/
(
('2011 outpatient appointments'!$D25*('2014 population'!$D25/'2011 population'!$D25))
+('2011 outpatient appointments'!$E25*('2014 population'!$E25/'2011 population'!$E25))
+('2011 outpatient appointments'!$F25*('2014 population'!$F25/'2011 population'!$F25))
+('2011 outpatient appointments'!$G25*('2014 population'!$G25/'2011 population'!$G25))
+('2011 outpatient appointments'!$H25*('2014 population'!$H25/'2011 population'!$H25))
)
)*'2014 GP visits'!$C25</f>
        <v>155998.89742339868</v>
      </c>
      <c r="H25" s="2">
        <f>IF(age_sex_only,
'2014 population'!H25/SUM('2014 population'!$D25:$H25),
('2011 outpatient appointments'!H25*('2014 population'!H25/'2011 population'!H25))
/
(
('2011 outpatient appointments'!$D25*('2014 population'!$D25/'2011 population'!$D25))
+('2011 outpatient appointments'!$E25*('2014 population'!$E25/'2011 population'!$E25))
+('2011 outpatient appointments'!$F25*('2014 population'!$F25/'2011 population'!$F25))
+('2011 outpatient appointments'!$G25*('2014 population'!$G25/'2011 population'!$G25))
+('2011 outpatient appointments'!$H25*('2014 population'!$H25/'2011 population'!$H25))
)
)*'2014 GP visits'!$C25</f>
        <v>127579.86432488698</v>
      </c>
      <c r="I25" s="56">
        <f>VLOOKUP(B25,'Primary care summary'!$C$19:$E$24,3,TRUE)*SUM('2014 population'!J25:N25)</f>
        <v>562814.20562400005</v>
      </c>
      <c r="J25" s="2">
        <f>IF(age_sex_only,
'2014 population'!J25/SUM('2014 population'!$J25:$N25),
('2011 outpatient appointments'!J25*('2014 population'!J25/'2011 population'!J25))
/
(
('2011 outpatient appointments'!$J25*('2014 population'!$J25/'2011 population'!$J25))
+('2011 outpatient appointments'!$K25*('2014 population'!$K25/'2011 population'!$K25))
+('2011 outpatient appointments'!$L25*('2014 population'!$L25/'2011 population'!$L25))
+('2011 outpatient appointments'!$M25*('2014 population'!$M25/'2011 population'!$M25))
+('2011 outpatient appointments'!$N25*('2014 population'!$N25/'2011 population'!$N25))
)
)*'2014 GP visits'!$I25</f>
        <v>136560.78708635486</v>
      </c>
      <c r="K25" s="2">
        <f>IF(age_sex_only,
'2014 population'!K25/SUM('2014 population'!$J25:$N25),
('2011 outpatient appointments'!K25*('2014 population'!K25/'2011 population'!K25))
/
(
('2011 outpatient appointments'!$J25*('2014 population'!$J25/'2011 population'!$J25))
+('2011 outpatient appointments'!$K25*('2014 population'!$K25/'2011 population'!$K25))
+('2011 outpatient appointments'!$L25*('2014 population'!$L25/'2011 population'!$L25))
+('2011 outpatient appointments'!$M25*('2014 population'!$M25/'2011 population'!$M25))
+('2011 outpatient appointments'!$N25*('2014 population'!$N25/'2011 population'!$N25))
)
)*'2014 GP visits'!$I25</f>
        <v>131773.87643484375</v>
      </c>
      <c r="L25" s="2">
        <f>IF(age_sex_only,
'2014 population'!L25/SUM('2014 population'!$J25:$N25),
('2011 outpatient appointments'!L25*('2014 population'!L25/'2011 population'!L25))
/
(
('2011 outpatient appointments'!$J25*('2014 population'!$J25/'2011 population'!$J25))
+('2011 outpatient appointments'!$K25*('2014 population'!$K25/'2011 population'!$K25))
+('2011 outpatient appointments'!$L25*('2014 population'!$L25/'2011 population'!$L25))
+('2011 outpatient appointments'!$M25*('2014 population'!$M25/'2011 population'!$M25))
+('2011 outpatient appointments'!$N25*('2014 population'!$N25/'2011 population'!$N25))
)
)*'2014 GP visits'!$I25</f>
        <v>108576.99173597753</v>
      </c>
      <c r="M25" s="2">
        <f>IF(age_sex_only,
'2014 population'!M25/SUM('2014 population'!$J25:$N25),
('2011 outpatient appointments'!M25*('2014 population'!M25/'2011 population'!M25))
/
(
('2011 outpatient appointments'!$J25*('2014 population'!$J25/'2011 population'!$J25))
+('2011 outpatient appointments'!$K25*('2014 population'!$K25/'2011 population'!$K25))
+('2011 outpatient appointments'!$L25*('2014 population'!$L25/'2011 population'!$L25))
+('2011 outpatient appointments'!$M25*('2014 population'!$M25/'2011 population'!$M25))
+('2011 outpatient appointments'!$N25*('2014 population'!$N25/'2011 population'!$N25))
)
)*'2014 GP visits'!$I25</f>
        <v>99420.44478978675</v>
      </c>
      <c r="N25" s="2">
        <f>IF(age_sex_only,
'2014 population'!N25/SUM('2014 population'!$J25:$N25),
('2011 outpatient appointments'!N25*('2014 population'!N25/'2011 population'!N25))
/
(
('2011 outpatient appointments'!$J25*('2014 population'!$J25/'2011 population'!$J25))
+('2011 outpatient appointments'!$K25*('2014 population'!$K25/'2011 population'!$K25))
+('2011 outpatient appointments'!$L25*('2014 population'!$L25/'2011 population'!$L25))
+('2011 outpatient appointments'!$M25*('2014 population'!$M25/'2011 population'!$M25))
+('2011 outpatient appointments'!$N25*('2014 population'!$N25/'2011 population'!$N25))
)
)*'2014 GP visits'!$I25</f>
        <v>86482.105577037146</v>
      </c>
    </row>
    <row r="26" spans="2:14" x14ac:dyDescent="0.25">
      <c r="B26">
        <v>22</v>
      </c>
      <c r="C26" s="56">
        <f>VLOOKUP(B26,'Primary care summary'!$C$19:$E$24,2,TRUE)*SUM('2014 population'!D26:H26)</f>
        <v>1147310.276698</v>
      </c>
      <c r="D26" s="2">
        <f>IF(age_sex_only,
'2014 population'!D26/SUM('2014 population'!$D26:$H26),
('2011 outpatient appointments'!D26*('2014 population'!D26/'2011 population'!D26))
/
(
('2011 outpatient appointments'!$D26*('2014 population'!$D26/'2011 population'!$D26))
+('2011 outpatient appointments'!$E26*('2014 population'!$E26/'2011 population'!$E26))
+('2011 outpatient appointments'!$F26*('2014 population'!$F26/'2011 population'!$F26))
+('2011 outpatient appointments'!$G26*('2014 population'!$G26/'2011 population'!$G26))
+('2011 outpatient appointments'!$H26*('2014 population'!$H26/'2011 population'!$H26))
)
)*'2014 GP visits'!$C26</f>
        <v>366374.87437044072</v>
      </c>
      <c r="E26" s="2">
        <f>IF(age_sex_only,
'2014 population'!E26/SUM('2014 population'!$D26:$H26),
('2011 outpatient appointments'!E26*('2014 population'!E26/'2011 population'!E26))
/
(
('2011 outpatient appointments'!$D26*('2014 population'!$D26/'2011 population'!$D26))
+('2011 outpatient appointments'!$E26*('2014 population'!$E26/'2011 population'!$E26))
+('2011 outpatient appointments'!$F26*('2014 population'!$F26/'2011 population'!$F26))
+('2011 outpatient appointments'!$G26*('2014 population'!$G26/'2011 population'!$G26))
+('2011 outpatient appointments'!$H26*('2014 population'!$H26/'2011 population'!$H26))
)
)*'2014 GP visits'!$C26</f>
        <v>287465.31797128241</v>
      </c>
      <c r="F26" s="2">
        <f>IF(age_sex_only,
'2014 population'!F26/SUM('2014 population'!$D26:$H26),
('2011 outpatient appointments'!F26*('2014 population'!F26/'2011 population'!F26))
/
(
('2011 outpatient appointments'!$D26*('2014 population'!$D26/'2011 population'!$D26))
+('2011 outpatient appointments'!$E26*('2014 population'!$E26/'2011 population'!$E26))
+('2011 outpatient appointments'!$F26*('2014 population'!$F26/'2011 population'!$F26))
+('2011 outpatient appointments'!$G26*('2014 population'!$G26/'2011 population'!$G26))
+('2011 outpatient appointments'!$H26*('2014 population'!$H26/'2011 population'!$H26))
)
)*'2014 GP visits'!$C26</f>
        <v>202786.6953016785</v>
      </c>
      <c r="G26" s="2">
        <f>IF(age_sex_only,
'2014 population'!G26/SUM('2014 population'!$D26:$H26),
('2011 outpatient appointments'!G26*('2014 population'!G26/'2011 population'!G26))
/
(
('2011 outpatient appointments'!$D26*('2014 population'!$D26/'2011 population'!$D26))
+('2011 outpatient appointments'!$E26*('2014 population'!$E26/'2011 population'!$E26))
+('2011 outpatient appointments'!$F26*('2014 population'!$F26/'2011 population'!$F26))
+('2011 outpatient appointments'!$G26*('2014 population'!$G26/'2011 population'!$G26))
+('2011 outpatient appointments'!$H26*('2014 population'!$H26/'2011 population'!$H26))
)
)*'2014 GP visits'!$C26</f>
        <v>161304.36503972631</v>
      </c>
      <c r="H26" s="2">
        <f>IF(age_sex_only,
'2014 population'!H26/SUM('2014 population'!$D26:$H26),
('2011 outpatient appointments'!H26*('2014 population'!H26/'2011 population'!H26))
/
(
('2011 outpatient appointments'!$D26*('2014 population'!$D26/'2011 population'!$D26))
+('2011 outpatient appointments'!$E26*('2014 population'!$E26/'2011 population'!$E26))
+('2011 outpatient appointments'!$F26*('2014 population'!$F26/'2011 population'!$F26))
+('2011 outpatient appointments'!$G26*('2014 population'!$G26/'2011 population'!$G26))
+('2011 outpatient appointments'!$H26*('2014 population'!$H26/'2011 population'!$H26))
)
)*'2014 GP visits'!$C26</f>
        <v>129379.02401487205</v>
      </c>
      <c r="I26" s="56">
        <f>VLOOKUP(B26,'Primary care summary'!$C$19:$E$24,3,TRUE)*SUM('2014 population'!J26:N26)</f>
        <v>580546.65596400003</v>
      </c>
      <c r="J26" s="2">
        <f>IF(age_sex_only,
'2014 population'!J26/SUM('2014 population'!$J26:$N26),
('2011 outpatient appointments'!J26*('2014 population'!J26/'2011 population'!J26))
/
(
('2011 outpatient appointments'!$J26*('2014 population'!$J26/'2011 population'!$J26))
+('2011 outpatient appointments'!$K26*('2014 population'!$K26/'2011 population'!$K26))
+('2011 outpatient appointments'!$L26*('2014 population'!$L26/'2011 population'!$L26))
+('2011 outpatient appointments'!$M26*('2014 population'!$M26/'2011 population'!$M26))
+('2011 outpatient appointments'!$N26*('2014 population'!$N26/'2011 population'!$N26))
)
)*'2014 GP visits'!$I26</f>
        <v>148207.6684237658</v>
      </c>
      <c r="K26" s="2">
        <f>IF(age_sex_only,
'2014 population'!K26/SUM('2014 population'!$J26:$N26),
('2011 outpatient appointments'!K26*('2014 population'!K26/'2011 population'!K26))
/
(
('2011 outpatient appointments'!$J26*('2014 population'!$J26/'2011 population'!$J26))
+('2011 outpatient appointments'!$K26*('2014 population'!$K26/'2011 population'!$K26))
+('2011 outpatient appointments'!$L26*('2014 population'!$L26/'2011 population'!$L26))
+('2011 outpatient appointments'!$M26*('2014 population'!$M26/'2011 population'!$M26))
+('2011 outpatient appointments'!$N26*('2014 population'!$N26/'2011 population'!$N26))
)
)*'2014 GP visits'!$I26</f>
        <v>133556.02831764787</v>
      </c>
      <c r="L26" s="2">
        <f>IF(age_sex_only,
'2014 population'!L26/SUM('2014 population'!$J26:$N26),
('2011 outpatient appointments'!L26*('2014 population'!L26/'2011 population'!L26))
/
(
('2011 outpatient appointments'!$J26*('2014 population'!$J26/'2011 population'!$J26))
+('2011 outpatient appointments'!$K26*('2014 population'!$K26/'2011 population'!$K26))
+('2011 outpatient appointments'!$L26*('2014 population'!$L26/'2011 population'!$L26))
+('2011 outpatient appointments'!$M26*('2014 population'!$M26/'2011 population'!$M26))
+('2011 outpatient appointments'!$N26*('2014 population'!$N26/'2011 population'!$N26))
)
)*'2014 GP visits'!$I26</f>
        <v>111300.43618629516</v>
      </c>
      <c r="M26" s="2">
        <f>IF(age_sex_only,
'2014 population'!M26/SUM('2014 population'!$J26:$N26),
('2011 outpatient appointments'!M26*('2014 population'!M26/'2011 population'!M26))
/
(
('2011 outpatient appointments'!$J26*('2014 population'!$J26/'2011 population'!$J26))
+('2011 outpatient appointments'!$K26*('2014 population'!$K26/'2011 population'!$K26))
+('2011 outpatient appointments'!$L26*('2014 population'!$L26/'2011 population'!$L26))
+('2011 outpatient appointments'!$M26*('2014 population'!$M26/'2011 population'!$M26))
+('2011 outpatient appointments'!$N26*('2014 population'!$N26/'2011 population'!$N26))
)
)*'2014 GP visits'!$I26</f>
        <v>96863.375461984164</v>
      </c>
      <c r="N26" s="2">
        <f>IF(age_sex_only,
'2014 population'!N26/SUM('2014 population'!$J26:$N26),
('2011 outpatient appointments'!N26*('2014 population'!N26/'2011 population'!N26))
/
(
('2011 outpatient appointments'!$J26*('2014 population'!$J26/'2011 population'!$J26))
+('2011 outpatient appointments'!$K26*('2014 population'!$K26/'2011 population'!$K26))
+('2011 outpatient appointments'!$L26*('2014 population'!$L26/'2011 population'!$L26))
+('2011 outpatient appointments'!$M26*('2014 population'!$M26/'2011 population'!$M26))
+('2011 outpatient appointments'!$N26*('2014 population'!$N26/'2011 population'!$N26))
)
)*'2014 GP visits'!$I26</f>
        <v>90619.147574307091</v>
      </c>
    </row>
    <row r="27" spans="2:14" x14ac:dyDescent="0.25">
      <c r="B27">
        <v>23</v>
      </c>
      <c r="C27" s="56">
        <f>VLOOKUP(B27,'Primary care summary'!$C$19:$E$24,2,TRUE)*SUM('2014 population'!D27:H27)</f>
        <v>1179000.7685749999</v>
      </c>
      <c r="D27" s="2">
        <f>IF(age_sex_only,
'2014 population'!D27/SUM('2014 population'!$D27:$H27),
('2011 outpatient appointments'!D27*('2014 population'!D27/'2011 population'!D27))
/
(
('2011 outpatient appointments'!$D27*('2014 population'!$D27/'2011 population'!$D27))
+('2011 outpatient appointments'!$E27*('2014 population'!$E27/'2011 population'!$E27))
+('2011 outpatient appointments'!$F27*('2014 population'!$F27/'2011 population'!$F27))
+('2011 outpatient appointments'!$G27*('2014 population'!$G27/'2011 population'!$G27))
+('2011 outpatient appointments'!$H27*('2014 population'!$H27/'2011 population'!$H27))
)
)*'2014 GP visits'!$C27</f>
        <v>373158.29889605858</v>
      </c>
      <c r="E27" s="2">
        <f>IF(age_sex_only,
'2014 population'!E27/SUM('2014 population'!$D27:$H27),
('2011 outpatient appointments'!E27*('2014 population'!E27/'2011 population'!E27))
/
(
('2011 outpatient appointments'!$D27*('2014 population'!$D27/'2011 population'!$D27))
+('2011 outpatient appointments'!$E27*('2014 population'!$E27/'2011 population'!$E27))
+('2011 outpatient appointments'!$F27*('2014 population'!$F27/'2011 population'!$F27))
+('2011 outpatient appointments'!$G27*('2014 population'!$G27/'2011 population'!$G27))
+('2011 outpatient appointments'!$H27*('2014 population'!$H27/'2011 population'!$H27))
)
)*'2014 GP visits'!$C27</f>
        <v>298935.20067617483</v>
      </c>
      <c r="F27" s="2">
        <f>IF(age_sex_only,
'2014 population'!F27/SUM('2014 population'!$D27:$H27),
('2011 outpatient appointments'!F27*('2014 population'!F27/'2011 population'!F27))
/
(
('2011 outpatient appointments'!$D27*('2014 population'!$D27/'2011 population'!$D27))
+('2011 outpatient appointments'!$E27*('2014 population'!$E27/'2011 population'!$E27))
+('2011 outpatient appointments'!$F27*('2014 population'!$F27/'2011 population'!$F27))
+('2011 outpatient appointments'!$G27*('2014 population'!$G27/'2011 population'!$G27))
+('2011 outpatient appointments'!$H27*('2014 population'!$H27/'2011 population'!$H27))
)
)*'2014 GP visits'!$C27</f>
        <v>211216.180717059</v>
      </c>
      <c r="G27" s="2">
        <f>IF(age_sex_only,
'2014 population'!G27/SUM('2014 population'!$D27:$H27),
('2011 outpatient appointments'!G27*('2014 population'!G27/'2011 population'!G27))
/
(
('2011 outpatient appointments'!$D27*('2014 population'!$D27/'2011 population'!$D27))
+('2011 outpatient appointments'!$E27*('2014 population'!$E27/'2011 population'!$E27))
+('2011 outpatient appointments'!$F27*('2014 population'!$F27/'2011 population'!$F27))
+('2011 outpatient appointments'!$G27*('2014 population'!$G27/'2011 population'!$G27))
+('2011 outpatient appointments'!$H27*('2014 population'!$H27/'2011 population'!$H27))
)
)*'2014 GP visits'!$C27</f>
        <v>165772.55339018596</v>
      </c>
      <c r="H27" s="2">
        <f>IF(age_sex_only,
'2014 population'!H27/SUM('2014 population'!$D27:$H27),
('2011 outpatient appointments'!H27*('2014 population'!H27/'2011 population'!H27))
/
(
('2011 outpatient appointments'!$D27*('2014 population'!$D27/'2011 population'!$D27))
+('2011 outpatient appointments'!$E27*('2014 population'!$E27/'2011 population'!$E27))
+('2011 outpatient appointments'!$F27*('2014 population'!$F27/'2011 population'!$F27))
+('2011 outpatient appointments'!$G27*('2014 population'!$G27/'2011 population'!$G27))
+('2011 outpatient appointments'!$H27*('2014 population'!$H27/'2011 population'!$H27))
)
)*'2014 GP visits'!$C27</f>
        <v>129918.5348955215</v>
      </c>
      <c r="I27" s="56">
        <f>VLOOKUP(B27,'Primary care summary'!$C$19:$E$24,3,TRUE)*SUM('2014 population'!J27:N27)</f>
        <v>605827.86026400002</v>
      </c>
      <c r="J27" s="2">
        <f>IF(age_sex_only,
'2014 population'!J27/SUM('2014 population'!$J27:$N27),
('2011 outpatient appointments'!J27*('2014 population'!J27/'2011 population'!J27))
/
(
('2011 outpatient appointments'!$J27*('2014 population'!$J27/'2011 population'!$J27))
+('2011 outpatient appointments'!$K27*('2014 population'!$K27/'2011 population'!$K27))
+('2011 outpatient appointments'!$L27*('2014 population'!$L27/'2011 population'!$L27))
+('2011 outpatient appointments'!$M27*('2014 population'!$M27/'2011 population'!$M27))
+('2011 outpatient appointments'!$N27*('2014 population'!$N27/'2011 population'!$N27))
)
)*'2014 GP visits'!$I27</f>
        <v>153134.44116375121</v>
      </c>
      <c r="K27" s="2">
        <f>IF(age_sex_only,
'2014 population'!K27/SUM('2014 population'!$J27:$N27),
('2011 outpatient appointments'!K27*('2014 population'!K27/'2011 population'!K27))
/
(
('2011 outpatient appointments'!$J27*('2014 population'!$J27/'2011 population'!$J27))
+('2011 outpatient appointments'!$K27*('2014 population'!$K27/'2011 population'!$K27))
+('2011 outpatient appointments'!$L27*('2014 population'!$L27/'2011 population'!$L27))
+('2011 outpatient appointments'!$M27*('2014 population'!$M27/'2011 population'!$M27))
+('2011 outpatient appointments'!$N27*('2014 population'!$N27/'2011 population'!$N27))
)
)*'2014 GP visits'!$I27</f>
        <v>140705.35465099875</v>
      </c>
      <c r="L27" s="2">
        <f>IF(age_sex_only,
'2014 population'!L27/SUM('2014 population'!$J27:$N27),
('2011 outpatient appointments'!L27*('2014 population'!L27/'2011 population'!L27))
/
(
('2011 outpatient appointments'!$J27*('2014 population'!$J27/'2011 population'!$J27))
+('2011 outpatient appointments'!$K27*('2014 population'!$K27/'2011 population'!$K27))
+('2011 outpatient appointments'!$L27*('2014 population'!$L27/'2011 population'!$L27))
+('2011 outpatient appointments'!$M27*('2014 population'!$M27/'2011 population'!$M27))
+('2011 outpatient appointments'!$N27*('2014 population'!$N27/'2011 population'!$N27))
)
)*'2014 GP visits'!$I27</f>
        <v>120419.6549080619</v>
      </c>
      <c r="M27" s="2">
        <f>IF(age_sex_only,
'2014 population'!M27/SUM('2014 population'!$J27:$N27),
('2011 outpatient appointments'!M27*('2014 population'!M27/'2011 population'!M27))
/
(
('2011 outpatient appointments'!$J27*('2014 population'!$J27/'2011 population'!$J27))
+('2011 outpatient appointments'!$K27*('2014 population'!$K27/'2011 population'!$K27))
+('2011 outpatient appointments'!$L27*('2014 population'!$L27/'2011 population'!$L27))
+('2011 outpatient appointments'!$M27*('2014 population'!$M27/'2011 population'!$M27))
+('2011 outpatient appointments'!$N27*('2014 population'!$N27/'2011 population'!$N27))
)
)*'2014 GP visits'!$I27</f>
        <v>101689.59654238008</v>
      </c>
      <c r="N27" s="2">
        <f>IF(age_sex_only,
'2014 population'!N27/SUM('2014 population'!$J27:$N27),
('2011 outpatient appointments'!N27*('2014 population'!N27/'2011 population'!N27))
/
(
('2011 outpatient appointments'!$J27*('2014 population'!$J27/'2011 population'!$J27))
+('2011 outpatient appointments'!$K27*('2014 population'!$K27/'2011 population'!$K27))
+('2011 outpatient appointments'!$L27*('2014 population'!$L27/'2011 population'!$L27))
+('2011 outpatient appointments'!$M27*('2014 population'!$M27/'2011 population'!$M27))
+('2011 outpatient appointments'!$N27*('2014 population'!$N27/'2011 population'!$N27))
)
)*'2014 GP visits'!$I27</f>
        <v>89878.812998808062</v>
      </c>
    </row>
    <row r="28" spans="2:14" x14ac:dyDescent="0.25">
      <c r="B28">
        <v>24</v>
      </c>
      <c r="C28" s="56">
        <f>VLOOKUP(B28,'Primary care summary'!$C$19:$E$24,2,TRUE)*SUM('2014 population'!D28:H28)</f>
        <v>1167368.238109</v>
      </c>
      <c r="D28" s="2">
        <f>IF(age_sex_only,
'2014 population'!D28/SUM('2014 population'!$D28:$H28),
('2011 outpatient appointments'!D28*('2014 population'!D28/'2011 population'!D28))
/
(
('2011 outpatient appointments'!$D28*('2014 population'!$D28/'2011 population'!$D28))
+('2011 outpatient appointments'!$E28*('2014 population'!$E28/'2011 population'!$E28))
+('2011 outpatient appointments'!$F28*('2014 population'!$F28/'2011 population'!$F28))
+('2011 outpatient appointments'!$G28*('2014 population'!$G28/'2011 population'!$G28))
+('2011 outpatient appointments'!$H28*('2014 population'!$H28/'2011 population'!$H28))
)
)*'2014 GP visits'!$C28</f>
        <v>371241.54053474567</v>
      </c>
      <c r="E28" s="2">
        <f>IF(age_sex_only,
'2014 population'!E28/SUM('2014 population'!$D28:$H28),
('2011 outpatient appointments'!E28*('2014 population'!E28/'2011 population'!E28))
/
(
('2011 outpatient appointments'!$D28*('2014 population'!$D28/'2011 population'!$D28))
+('2011 outpatient appointments'!$E28*('2014 population'!$E28/'2011 population'!$E28))
+('2011 outpatient appointments'!$F28*('2014 population'!$F28/'2011 population'!$F28))
+('2011 outpatient appointments'!$G28*('2014 population'!$G28/'2011 population'!$G28))
+('2011 outpatient appointments'!$H28*('2014 population'!$H28/'2011 population'!$H28))
)
)*'2014 GP visits'!$C28</f>
        <v>296468.00413724483</v>
      </c>
      <c r="F28" s="2">
        <f>IF(age_sex_only,
'2014 population'!F28/SUM('2014 population'!$D28:$H28),
('2011 outpatient appointments'!F28*('2014 population'!F28/'2011 population'!F28))
/
(
('2011 outpatient appointments'!$D28*('2014 population'!$D28/'2011 population'!$D28))
+('2011 outpatient appointments'!$E28*('2014 population'!$E28/'2011 population'!$E28))
+('2011 outpatient appointments'!$F28*('2014 population'!$F28/'2011 population'!$F28))
+('2011 outpatient appointments'!$G28*('2014 population'!$G28/'2011 population'!$G28))
+('2011 outpatient appointments'!$H28*('2014 population'!$H28/'2011 population'!$H28))
)
)*'2014 GP visits'!$C28</f>
        <v>209079.54726932987</v>
      </c>
      <c r="G28" s="2">
        <f>IF(age_sex_only,
'2014 population'!G28/SUM('2014 population'!$D28:$H28),
('2011 outpatient appointments'!G28*('2014 population'!G28/'2011 population'!G28))
/
(
('2011 outpatient appointments'!$D28*('2014 population'!$D28/'2011 population'!$D28))
+('2011 outpatient appointments'!$E28*('2014 population'!$E28/'2011 population'!$E28))
+('2011 outpatient appointments'!$F28*('2014 population'!$F28/'2011 population'!$F28))
+('2011 outpatient appointments'!$G28*('2014 population'!$G28/'2011 population'!$G28))
+('2011 outpatient appointments'!$H28*('2014 population'!$H28/'2011 population'!$H28))
)
)*'2014 GP visits'!$C28</f>
        <v>163960.79569110755</v>
      </c>
      <c r="H28" s="2">
        <f>IF(age_sex_only,
'2014 population'!H28/SUM('2014 population'!$D28:$H28),
('2011 outpatient appointments'!H28*('2014 population'!H28/'2011 population'!H28))
/
(
('2011 outpatient appointments'!$D28*('2014 population'!$D28/'2011 population'!$D28))
+('2011 outpatient appointments'!$E28*('2014 population'!$E28/'2011 population'!$E28))
+('2011 outpatient appointments'!$F28*('2014 population'!$F28/'2011 population'!$F28))
+('2011 outpatient appointments'!$G28*('2014 population'!$G28/'2011 population'!$G28))
+('2011 outpatient appointments'!$H28*('2014 population'!$H28/'2011 population'!$H28))
)
)*'2014 GP visits'!$C28</f>
        <v>126618.3504765721</v>
      </c>
      <c r="I28" s="56">
        <f>VLOOKUP(B28,'Primary care summary'!$C$19:$E$24,3,TRUE)*SUM('2014 population'!J28:N28)</f>
        <v>600067.38554400008</v>
      </c>
      <c r="J28" s="2">
        <f>IF(age_sex_only,
'2014 population'!J28/SUM('2014 population'!$J28:$N28),
('2011 outpatient appointments'!J28*('2014 population'!J28/'2011 population'!J28))
/
(
('2011 outpatient appointments'!$J28*('2014 population'!$J28/'2011 population'!$J28))
+('2011 outpatient appointments'!$K28*('2014 population'!$K28/'2011 population'!$K28))
+('2011 outpatient appointments'!$L28*('2014 population'!$L28/'2011 population'!$L28))
+('2011 outpatient appointments'!$M28*('2014 population'!$M28/'2011 population'!$M28))
+('2011 outpatient appointments'!$N28*('2014 population'!$N28/'2011 population'!$N28))
)
)*'2014 GP visits'!$I28</f>
        <v>154126.5581137831</v>
      </c>
      <c r="K28" s="2">
        <f>IF(age_sex_only,
'2014 population'!K28/SUM('2014 population'!$J28:$N28),
('2011 outpatient appointments'!K28*('2014 population'!K28/'2011 population'!K28))
/
(
('2011 outpatient appointments'!$J28*('2014 population'!$J28/'2011 population'!$J28))
+('2011 outpatient appointments'!$K28*('2014 population'!$K28/'2011 population'!$K28))
+('2011 outpatient appointments'!$L28*('2014 population'!$L28/'2011 population'!$L28))
+('2011 outpatient appointments'!$M28*('2014 population'!$M28/'2011 population'!$M28))
+('2011 outpatient appointments'!$N28*('2014 population'!$N28/'2011 population'!$N28))
)
)*'2014 GP visits'!$I28</f>
        <v>144701.30746953245</v>
      </c>
      <c r="L28" s="2">
        <f>IF(age_sex_only,
'2014 population'!L28/SUM('2014 population'!$J28:$N28),
('2011 outpatient appointments'!L28*('2014 population'!L28/'2011 population'!L28))
/
(
('2011 outpatient appointments'!$J28*('2014 population'!$J28/'2011 population'!$J28))
+('2011 outpatient appointments'!$K28*('2014 population'!$K28/'2011 population'!$K28))
+('2011 outpatient appointments'!$L28*('2014 population'!$L28/'2011 population'!$L28))
+('2011 outpatient appointments'!$M28*('2014 population'!$M28/'2011 population'!$M28))
+('2011 outpatient appointments'!$N28*('2014 population'!$N28/'2011 population'!$N28))
)
)*'2014 GP visits'!$I28</f>
        <v>117577.08154595106</v>
      </c>
      <c r="M28" s="2">
        <f>IF(age_sex_only,
'2014 population'!M28/SUM('2014 population'!$J28:$N28),
('2011 outpatient appointments'!M28*('2014 population'!M28/'2011 population'!M28))
/
(
('2011 outpatient appointments'!$J28*('2014 population'!$J28/'2011 population'!$J28))
+('2011 outpatient appointments'!$K28*('2014 population'!$K28/'2011 population'!$K28))
+('2011 outpatient appointments'!$L28*('2014 population'!$L28/'2011 population'!$L28))
+('2011 outpatient appointments'!$M28*('2014 population'!$M28/'2011 population'!$M28))
+('2011 outpatient appointments'!$N28*('2014 population'!$N28/'2011 population'!$N28))
)
)*'2014 GP visits'!$I28</f>
        <v>98880.325392036742</v>
      </c>
      <c r="N28" s="2">
        <f>IF(age_sex_only,
'2014 population'!N28/SUM('2014 population'!$J28:$N28),
('2011 outpatient appointments'!N28*('2014 population'!N28/'2011 population'!N28))
/
(
('2011 outpatient appointments'!$J28*('2014 population'!$J28/'2011 population'!$J28))
+('2011 outpatient appointments'!$K28*('2014 population'!$K28/'2011 population'!$K28))
+('2011 outpatient appointments'!$L28*('2014 population'!$L28/'2011 population'!$L28))
+('2011 outpatient appointments'!$M28*('2014 population'!$M28/'2011 population'!$M28))
+('2011 outpatient appointments'!$N28*('2014 population'!$N28/'2011 population'!$N28))
)
)*'2014 GP visits'!$I28</f>
        <v>84782.113022696722</v>
      </c>
    </row>
    <row r="29" spans="2:14" x14ac:dyDescent="0.25">
      <c r="B29">
        <v>25</v>
      </c>
      <c r="C29" s="56">
        <f>VLOOKUP(B29,'Primary care summary'!$C$19:$E$24,2,TRUE)*SUM('2014 population'!D29:H29)</f>
        <v>1173958.3000359999</v>
      </c>
      <c r="D29" s="2">
        <f>IF(age_sex_only,
'2014 population'!D29/SUM('2014 population'!$D29:$H29),
('2011 outpatient appointments'!D29*('2014 population'!D29/'2011 population'!D29))
/
(
('2011 outpatient appointments'!$D29*('2014 population'!$D29/'2011 population'!$D29))
+('2011 outpatient appointments'!$E29*('2014 population'!$E29/'2011 population'!$E29))
+('2011 outpatient appointments'!$F29*('2014 population'!$F29/'2011 population'!$F29))
+('2011 outpatient appointments'!$G29*('2014 population'!$G29/'2011 population'!$G29))
+('2011 outpatient appointments'!$H29*('2014 population'!$H29/'2011 population'!$H29))
)
)*'2014 GP visits'!$C29</f>
        <v>370624.11617426766</v>
      </c>
      <c r="E29" s="2">
        <f>IF(age_sex_only,
'2014 population'!E29/SUM('2014 population'!$D29:$H29),
('2011 outpatient appointments'!E29*('2014 population'!E29/'2011 population'!E29))
/
(
('2011 outpatient appointments'!$D29*('2014 population'!$D29/'2011 population'!$D29))
+('2011 outpatient appointments'!$E29*('2014 population'!$E29/'2011 population'!$E29))
+('2011 outpatient appointments'!$F29*('2014 population'!$F29/'2011 population'!$F29))
+('2011 outpatient appointments'!$G29*('2014 population'!$G29/'2011 population'!$G29))
+('2011 outpatient appointments'!$H29*('2014 population'!$H29/'2011 population'!$H29))
)
)*'2014 GP visits'!$C29</f>
        <v>291977.7732771975</v>
      </c>
      <c r="F29" s="2">
        <f>IF(age_sex_only,
'2014 population'!F29/SUM('2014 population'!$D29:$H29),
('2011 outpatient appointments'!F29*('2014 population'!F29/'2011 population'!F29))
/
(
('2011 outpatient appointments'!$D29*('2014 population'!$D29/'2011 population'!$D29))
+('2011 outpatient appointments'!$E29*('2014 population'!$E29/'2011 population'!$E29))
+('2011 outpatient appointments'!$F29*('2014 population'!$F29/'2011 population'!$F29))
+('2011 outpatient appointments'!$G29*('2014 population'!$G29/'2011 population'!$G29))
+('2011 outpatient appointments'!$H29*('2014 population'!$H29/'2011 population'!$H29))
)
)*'2014 GP visits'!$C29</f>
        <v>211128.44758759826</v>
      </c>
      <c r="G29" s="2">
        <f>IF(age_sex_only,
'2014 population'!G29/SUM('2014 population'!$D29:$H29),
('2011 outpatient appointments'!G29*('2014 population'!G29/'2011 population'!G29))
/
(
('2011 outpatient appointments'!$D29*('2014 population'!$D29/'2011 population'!$D29))
+('2011 outpatient appointments'!$E29*('2014 population'!$E29/'2011 population'!$E29))
+('2011 outpatient appointments'!$F29*('2014 population'!$F29/'2011 population'!$F29))
+('2011 outpatient appointments'!$G29*('2014 population'!$G29/'2011 population'!$G29))
+('2011 outpatient appointments'!$H29*('2014 population'!$H29/'2011 population'!$H29))
)
)*'2014 GP visits'!$C29</f>
        <v>173633.34366137281</v>
      </c>
      <c r="H29" s="2">
        <f>IF(age_sex_only,
'2014 population'!H29/SUM('2014 population'!$D29:$H29),
('2011 outpatient appointments'!H29*('2014 population'!H29/'2011 population'!H29))
/
(
('2011 outpatient appointments'!$D29*('2014 population'!$D29/'2011 population'!$D29))
+('2011 outpatient appointments'!$E29*('2014 population'!$E29/'2011 population'!$E29))
+('2011 outpatient appointments'!$F29*('2014 population'!$F29/'2011 population'!$F29))
+('2011 outpatient appointments'!$G29*('2014 population'!$G29/'2011 population'!$G29))
+('2011 outpatient appointments'!$H29*('2014 population'!$H29/'2011 population'!$H29))
)
)*'2014 GP visits'!$C29</f>
        <v>126594.61933556372</v>
      </c>
      <c r="I29" s="56">
        <f>VLOOKUP(B29,'Primary care summary'!$C$19:$E$24,3,TRUE)*SUM('2014 population'!J29:N29)</f>
        <v>589551.35408399999</v>
      </c>
      <c r="J29" s="2">
        <f>IF(age_sex_only,
'2014 population'!J29/SUM('2014 population'!$J29:$N29),
('2011 outpatient appointments'!J29*('2014 population'!J29/'2011 population'!J29))
/
(
('2011 outpatient appointments'!$J29*('2014 population'!$J29/'2011 population'!$J29))
+('2011 outpatient appointments'!$K29*('2014 population'!$K29/'2011 population'!$K29))
+('2011 outpatient appointments'!$L29*('2014 population'!$L29/'2011 population'!$L29))
+('2011 outpatient appointments'!$M29*('2014 population'!$M29/'2011 population'!$M29))
+('2011 outpatient appointments'!$N29*('2014 population'!$N29/'2011 population'!$N29))
)
)*'2014 GP visits'!$I29</f>
        <v>156274.53648469891</v>
      </c>
      <c r="K29" s="2">
        <f>IF(age_sex_only,
'2014 population'!K29/SUM('2014 population'!$J29:$N29),
('2011 outpatient appointments'!K29*('2014 population'!K29/'2011 population'!K29))
/
(
('2011 outpatient appointments'!$J29*('2014 population'!$J29/'2011 population'!$J29))
+('2011 outpatient appointments'!$K29*('2014 population'!$K29/'2011 population'!$K29))
+('2011 outpatient appointments'!$L29*('2014 population'!$L29/'2011 population'!$L29))
+('2011 outpatient appointments'!$M29*('2014 population'!$M29/'2011 population'!$M29))
+('2011 outpatient appointments'!$N29*('2014 population'!$N29/'2011 population'!$N29))
)
)*'2014 GP visits'!$I29</f>
        <v>141554.55156898388</v>
      </c>
      <c r="L29" s="2">
        <f>IF(age_sex_only,
'2014 population'!L29/SUM('2014 population'!$J29:$N29),
('2011 outpatient appointments'!L29*('2014 population'!L29/'2011 population'!L29))
/
(
('2011 outpatient appointments'!$J29*('2014 population'!$J29/'2011 population'!$J29))
+('2011 outpatient appointments'!$K29*('2014 population'!$K29/'2011 population'!$K29))
+('2011 outpatient appointments'!$L29*('2014 population'!$L29/'2011 population'!$L29))
+('2011 outpatient appointments'!$M29*('2014 population'!$M29/'2011 population'!$M29))
+('2011 outpatient appointments'!$N29*('2014 population'!$N29/'2011 population'!$N29))
)
)*'2014 GP visits'!$I29</f>
        <v>117368.84378403198</v>
      </c>
      <c r="M29" s="2">
        <f>IF(age_sex_only,
'2014 population'!M29/SUM('2014 population'!$J29:$N29),
('2011 outpatient appointments'!M29*('2014 population'!M29/'2011 population'!M29))
/
(
('2011 outpatient appointments'!$J29*('2014 population'!$J29/'2011 population'!$J29))
+('2011 outpatient appointments'!$K29*('2014 population'!$K29/'2011 population'!$K29))
+('2011 outpatient appointments'!$L29*('2014 population'!$L29/'2011 population'!$L29))
+('2011 outpatient appointments'!$M29*('2014 population'!$M29/'2011 population'!$M29))
+('2011 outpatient appointments'!$N29*('2014 population'!$N29/'2011 population'!$N29))
)
)*'2014 GP visits'!$I29</f>
        <v>93328.424030100257</v>
      </c>
      <c r="N29" s="2">
        <f>IF(age_sex_only,
'2014 population'!N29/SUM('2014 population'!$J29:$N29),
('2011 outpatient appointments'!N29*('2014 population'!N29/'2011 population'!N29))
/
(
('2011 outpatient appointments'!$J29*('2014 population'!$J29/'2011 population'!$J29))
+('2011 outpatient appointments'!$K29*('2014 population'!$K29/'2011 population'!$K29))
+('2011 outpatient appointments'!$L29*('2014 population'!$L29/'2011 population'!$L29))
+('2011 outpatient appointments'!$M29*('2014 population'!$M29/'2011 population'!$M29))
+('2011 outpatient appointments'!$N29*('2014 population'!$N29/'2011 population'!$N29))
)
)*'2014 GP visits'!$I29</f>
        <v>81024.998216184904</v>
      </c>
    </row>
    <row r="30" spans="2:14" x14ac:dyDescent="0.25">
      <c r="B30">
        <v>26</v>
      </c>
      <c r="C30" s="56">
        <f>VLOOKUP(B30,'Primary care summary'!$C$19:$E$24,2,TRUE)*SUM('2014 population'!D30:H30)</f>
        <v>1198166.6255329999</v>
      </c>
      <c r="D30" s="2">
        <f>IF(age_sex_only,
'2014 population'!D30/SUM('2014 population'!$D30:$H30),
('2011 outpatient appointments'!D30*('2014 population'!D30/'2011 population'!D30))
/
(
('2011 outpatient appointments'!$D30*('2014 population'!$D30/'2011 population'!$D30))
+('2011 outpatient appointments'!$E30*('2014 population'!$E30/'2011 population'!$E30))
+('2011 outpatient appointments'!$F30*('2014 population'!$F30/'2011 population'!$F30))
+('2011 outpatient appointments'!$G30*('2014 population'!$G30/'2011 population'!$G30))
+('2011 outpatient appointments'!$H30*('2014 population'!$H30/'2011 population'!$H30))
)
)*'2014 GP visits'!$C30</f>
        <v>368743.30881520227</v>
      </c>
      <c r="E30" s="2">
        <f>IF(age_sex_only,
'2014 population'!E30/SUM('2014 population'!$D30:$H30),
('2011 outpatient appointments'!E30*('2014 population'!E30/'2011 population'!E30))
/
(
('2011 outpatient appointments'!$D30*('2014 population'!$D30/'2011 population'!$D30))
+('2011 outpatient appointments'!$E30*('2014 population'!$E30/'2011 population'!$E30))
+('2011 outpatient appointments'!$F30*('2014 population'!$F30/'2011 population'!$F30))
+('2011 outpatient appointments'!$G30*('2014 population'!$G30/'2011 population'!$G30))
+('2011 outpatient appointments'!$H30*('2014 population'!$H30/'2011 population'!$H30))
)
)*'2014 GP visits'!$C30</f>
        <v>300223.05713841005</v>
      </c>
      <c r="F30" s="2">
        <f>IF(age_sex_only,
'2014 population'!F30/SUM('2014 population'!$D30:$H30),
('2011 outpatient appointments'!F30*('2014 population'!F30/'2011 population'!F30))
/
(
('2011 outpatient appointments'!$D30*('2014 population'!$D30/'2011 population'!$D30))
+('2011 outpatient appointments'!$E30*('2014 population'!$E30/'2011 population'!$E30))
+('2011 outpatient appointments'!$F30*('2014 population'!$F30/'2011 population'!$F30))
+('2011 outpatient appointments'!$G30*('2014 population'!$G30/'2011 population'!$G30))
+('2011 outpatient appointments'!$H30*('2014 population'!$H30/'2011 population'!$H30))
)
)*'2014 GP visits'!$C30</f>
        <v>223191.87048607611</v>
      </c>
      <c r="G30" s="2">
        <f>IF(age_sex_only,
'2014 population'!G30/SUM('2014 population'!$D30:$H30),
('2011 outpatient appointments'!G30*('2014 population'!G30/'2011 population'!G30))
/
(
('2011 outpatient appointments'!$D30*('2014 population'!$D30/'2011 population'!$D30))
+('2011 outpatient appointments'!$E30*('2014 population'!$E30/'2011 population'!$E30))
+('2011 outpatient appointments'!$F30*('2014 population'!$F30/'2011 population'!$F30))
+('2011 outpatient appointments'!$G30*('2014 population'!$G30/'2011 population'!$G30))
+('2011 outpatient appointments'!$H30*('2014 population'!$H30/'2011 population'!$H30))
)
)*'2014 GP visits'!$C30</f>
        <v>175286.99001241312</v>
      </c>
      <c r="H30" s="2">
        <f>IF(age_sex_only,
'2014 population'!H30/SUM('2014 population'!$D30:$H30),
('2011 outpatient appointments'!H30*('2014 population'!H30/'2011 population'!H30))
/
(
('2011 outpatient appointments'!$D30*('2014 population'!$D30/'2011 population'!$D30))
+('2011 outpatient appointments'!$E30*('2014 population'!$E30/'2011 population'!$E30))
+('2011 outpatient appointments'!$F30*('2014 population'!$F30/'2011 population'!$F30))
+('2011 outpatient appointments'!$G30*('2014 population'!$G30/'2011 population'!$G30))
+('2011 outpatient appointments'!$H30*('2014 population'!$H30/'2011 population'!$H30))
)
)*'2014 GP visits'!$C30</f>
        <v>130721.39908089818</v>
      </c>
      <c r="I30" s="56">
        <f>VLOOKUP(B30,'Primary care summary'!$C$19:$E$24,3,TRUE)*SUM('2014 population'!J30:N30)</f>
        <v>594289.50279599999</v>
      </c>
      <c r="J30" s="2">
        <f>IF(age_sex_only,
'2014 population'!J30/SUM('2014 population'!$J30:$N30),
('2011 outpatient appointments'!J30*('2014 population'!J30/'2011 population'!J30))
/
(
('2011 outpatient appointments'!$J30*('2014 population'!$J30/'2011 population'!$J30))
+('2011 outpatient appointments'!$K30*('2014 population'!$K30/'2011 population'!$K30))
+('2011 outpatient appointments'!$L30*('2014 population'!$L30/'2011 population'!$L30))
+('2011 outpatient appointments'!$M30*('2014 population'!$M30/'2011 population'!$M30))
+('2011 outpatient appointments'!$N30*('2014 population'!$N30/'2011 population'!$N30))
)
)*'2014 GP visits'!$I30</f>
        <v>159575.11192986541</v>
      </c>
      <c r="K30" s="2">
        <f>IF(age_sex_only,
'2014 population'!K30/SUM('2014 population'!$J30:$N30),
('2011 outpatient appointments'!K30*('2014 population'!K30/'2011 population'!K30))
/
(
('2011 outpatient appointments'!$J30*('2014 population'!$J30/'2011 population'!$J30))
+('2011 outpatient appointments'!$K30*('2014 population'!$K30/'2011 population'!$K30))
+('2011 outpatient appointments'!$L30*('2014 population'!$L30/'2011 population'!$L30))
+('2011 outpatient appointments'!$M30*('2014 population'!$M30/'2011 population'!$M30))
+('2011 outpatient appointments'!$N30*('2014 population'!$N30/'2011 population'!$N30))
)
)*'2014 GP visits'!$I30</f>
        <v>144315.67685782505</v>
      </c>
      <c r="L30" s="2">
        <f>IF(age_sex_only,
'2014 population'!L30/SUM('2014 population'!$J30:$N30),
('2011 outpatient appointments'!L30*('2014 population'!L30/'2011 population'!L30))
/
(
('2011 outpatient appointments'!$J30*('2014 population'!$J30/'2011 population'!$J30))
+('2011 outpatient appointments'!$K30*('2014 population'!$K30/'2011 population'!$K30))
+('2011 outpatient appointments'!$L30*('2014 population'!$L30/'2011 population'!$L30))
+('2011 outpatient appointments'!$M30*('2014 population'!$M30/'2011 population'!$M30))
+('2011 outpatient appointments'!$N30*('2014 population'!$N30/'2011 population'!$N30))
)
)*'2014 GP visits'!$I30</f>
        <v>117009.51098960036</v>
      </c>
      <c r="M30" s="2">
        <f>IF(age_sex_only,
'2014 population'!M30/SUM('2014 population'!$J30:$N30),
('2011 outpatient appointments'!M30*('2014 population'!M30/'2011 population'!M30))
/
(
('2011 outpatient appointments'!$J30*('2014 population'!$J30/'2011 population'!$J30))
+('2011 outpatient appointments'!$K30*('2014 population'!$K30/'2011 population'!$K30))
+('2011 outpatient appointments'!$L30*('2014 population'!$L30/'2011 population'!$L30))
+('2011 outpatient appointments'!$M30*('2014 population'!$M30/'2011 population'!$M30))
+('2011 outpatient appointments'!$N30*('2014 population'!$N30/'2011 population'!$N30))
)
)*'2014 GP visits'!$I30</f>
        <v>95574.97091667795</v>
      </c>
      <c r="N30" s="2">
        <f>IF(age_sex_only,
'2014 population'!N30/SUM('2014 population'!$J30:$N30),
('2011 outpatient appointments'!N30*('2014 population'!N30/'2011 population'!N30))
/
(
('2011 outpatient appointments'!$J30*('2014 population'!$J30/'2011 population'!$J30))
+('2011 outpatient appointments'!$K30*('2014 population'!$K30/'2011 population'!$K30))
+('2011 outpatient appointments'!$L30*('2014 population'!$L30/'2011 population'!$L30))
+('2011 outpatient appointments'!$M30*('2014 population'!$M30/'2011 population'!$M30))
+('2011 outpatient appointments'!$N30*('2014 population'!$N30/'2011 population'!$N30))
)
)*'2014 GP visits'!$I30</f>
        <v>77814.232102031237</v>
      </c>
    </row>
    <row r="31" spans="2:14" x14ac:dyDescent="0.25">
      <c r="B31">
        <v>27</v>
      </c>
      <c r="C31" s="56">
        <f>VLOOKUP(B31,'Primary care summary'!$C$19:$E$24,2,TRUE)*SUM('2014 population'!D31:H31)</f>
        <v>1184826.6263289999</v>
      </c>
      <c r="D31" s="2">
        <f>IF(age_sex_only,
'2014 population'!D31/SUM('2014 population'!$D31:$H31),
('2011 outpatient appointments'!D31*('2014 population'!D31/'2011 population'!D31))
/
(
('2011 outpatient appointments'!$D31*('2014 population'!$D31/'2011 population'!$D31))
+('2011 outpatient appointments'!$E31*('2014 population'!$E31/'2011 population'!$E31))
+('2011 outpatient appointments'!$F31*('2014 population'!$F31/'2011 population'!$F31))
+('2011 outpatient appointments'!$G31*('2014 population'!$G31/'2011 population'!$G31))
+('2011 outpatient appointments'!$H31*('2014 population'!$H31/'2011 population'!$H31))
)
)*'2014 GP visits'!$C31</f>
        <v>364884.93359839136</v>
      </c>
      <c r="E31" s="2">
        <f>IF(age_sex_only,
'2014 population'!E31/SUM('2014 population'!$D31:$H31),
('2011 outpatient appointments'!E31*('2014 population'!E31/'2011 population'!E31))
/
(
('2011 outpatient appointments'!$D31*('2014 population'!$D31/'2011 population'!$D31))
+('2011 outpatient appointments'!$E31*('2014 population'!$E31/'2011 population'!$E31))
+('2011 outpatient appointments'!$F31*('2014 population'!$F31/'2011 population'!$F31))
+('2011 outpatient appointments'!$G31*('2014 population'!$G31/'2011 population'!$G31))
+('2011 outpatient appointments'!$H31*('2014 population'!$H31/'2011 population'!$H31))
)
)*'2014 GP visits'!$C31</f>
        <v>297535.66688321548</v>
      </c>
      <c r="F31" s="2">
        <f>IF(age_sex_only,
'2014 population'!F31/SUM('2014 population'!$D31:$H31),
('2011 outpatient appointments'!F31*('2014 population'!F31/'2011 population'!F31))
/
(
('2011 outpatient appointments'!$D31*('2014 population'!$D31/'2011 population'!$D31))
+('2011 outpatient appointments'!$E31*('2014 population'!$E31/'2011 population'!$E31))
+('2011 outpatient appointments'!$F31*('2014 population'!$F31/'2011 population'!$F31))
+('2011 outpatient appointments'!$G31*('2014 population'!$G31/'2011 population'!$G31))
+('2011 outpatient appointments'!$H31*('2014 population'!$H31/'2011 population'!$H31))
)
)*'2014 GP visits'!$C31</f>
        <v>219231.23949193064</v>
      </c>
      <c r="G31" s="2">
        <f>IF(age_sex_only,
'2014 population'!G31/SUM('2014 population'!$D31:$H31),
('2011 outpatient appointments'!G31*('2014 population'!G31/'2011 population'!G31))
/
(
('2011 outpatient appointments'!$D31*('2014 population'!$D31/'2011 population'!$D31))
+('2011 outpatient appointments'!$E31*('2014 population'!$E31/'2011 population'!$E31))
+('2011 outpatient appointments'!$F31*('2014 population'!$F31/'2011 population'!$F31))
+('2011 outpatient appointments'!$G31*('2014 population'!$G31/'2011 population'!$G31))
+('2011 outpatient appointments'!$H31*('2014 population'!$H31/'2011 population'!$H31))
)
)*'2014 GP visits'!$C31</f>
        <v>174837.19453635576</v>
      </c>
      <c r="H31" s="2">
        <f>IF(age_sex_only,
'2014 population'!H31/SUM('2014 population'!$D31:$H31),
('2011 outpatient appointments'!H31*('2014 population'!H31/'2011 population'!H31))
/
(
('2011 outpatient appointments'!$D31*('2014 population'!$D31/'2011 population'!$D31))
+('2011 outpatient appointments'!$E31*('2014 population'!$E31/'2011 population'!$E31))
+('2011 outpatient appointments'!$F31*('2014 population'!$F31/'2011 population'!$F31))
+('2011 outpatient appointments'!$G31*('2014 population'!$G31/'2011 population'!$G31))
+('2011 outpatient appointments'!$H31*('2014 population'!$H31/'2011 population'!$H31))
)
)*'2014 GP visits'!$C31</f>
        <v>128337.59181910685</v>
      </c>
      <c r="I31" s="56">
        <f>VLOOKUP(B31,'Primary care summary'!$C$19:$E$24,3,TRUE)*SUM('2014 population'!J31:N31)</f>
        <v>576740.62802399998</v>
      </c>
      <c r="J31" s="2">
        <f>IF(age_sex_only,
'2014 population'!J31/SUM('2014 population'!$J31:$N31),
('2011 outpatient appointments'!J31*('2014 population'!J31/'2011 population'!J31))
/
(
('2011 outpatient appointments'!$J31*('2014 population'!$J31/'2011 population'!$J31))
+('2011 outpatient appointments'!$K31*('2014 population'!$K31/'2011 population'!$K31))
+('2011 outpatient appointments'!$L31*('2014 population'!$L31/'2011 population'!$L31))
+('2011 outpatient appointments'!$M31*('2014 population'!$M31/'2011 population'!$M31))
+('2011 outpatient appointments'!$N31*('2014 population'!$N31/'2011 population'!$N31))
)
)*'2014 GP visits'!$I31</f>
        <v>160315.83951391373</v>
      </c>
      <c r="K31" s="2">
        <f>IF(age_sex_only,
'2014 population'!K31/SUM('2014 population'!$J31:$N31),
('2011 outpatient appointments'!K31*('2014 population'!K31/'2011 population'!K31))
/
(
('2011 outpatient appointments'!$J31*('2014 population'!$J31/'2011 population'!$J31))
+('2011 outpatient appointments'!$K31*('2014 population'!$K31/'2011 population'!$K31))
+('2011 outpatient appointments'!$L31*('2014 population'!$L31/'2011 population'!$L31))
+('2011 outpatient appointments'!$M31*('2014 population'!$M31/'2011 population'!$M31))
+('2011 outpatient appointments'!$N31*('2014 population'!$N31/'2011 population'!$N31))
)
)*'2014 GP visits'!$I31</f>
        <v>143925.79519700617</v>
      </c>
      <c r="L31" s="2">
        <f>IF(age_sex_only,
'2014 population'!L31/SUM('2014 population'!$J31:$N31),
('2011 outpatient appointments'!L31*('2014 population'!L31/'2011 population'!L31))
/
(
('2011 outpatient appointments'!$J31*('2014 population'!$J31/'2011 population'!$J31))
+('2011 outpatient appointments'!$K31*('2014 population'!$K31/'2011 population'!$K31))
+('2011 outpatient appointments'!$L31*('2014 population'!$L31/'2011 population'!$L31))
+('2011 outpatient appointments'!$M31*('2014 population'!$M31/'2011 population'!$M31))
+('2011 outpatient appointments'!$N31*('2014 population'!$N31/'2011 population'!$N31))
)
)*'2014 GP visits'!$I31</f>
        <v>112499.21919298625</v>
      </c>
      <c r="M31" s="2">
        <f>IF(age_sex_only,
'2014 population'!M31/SUM('2014 population'!$J31:$N31),
('2011 outpatient appointments'!M31*('2014 population'!M31/'2011 population'!M31))
/
(
('2011 outpatient appointments'!$J31*('2014 population'!$J31/'2011 population'!$J31))
+('2011 outpatient appointments'!$K31*('2014 population'!$K31/'2011 population'!$K31))
+('2011 outpatient appointments'!$L31*('2014 population'!$L31/'2011 population'!$L31))
+('2011 outpatient appointments'!$M31*('2014 population'!$M31/'2011 population'!$M31))
+('2011 outpatient appointments'!$N31*('2014 population'!$N31/'2011 population'!$N31))
)
)*'2014 GP visits'!$I31</f>
        <v>88813.424776420245</v>
      </c>
      <c r="N31" s="2">
        <f>IF(age_sex_only,
'2014 population'!N31/SUM('2014 population'!$J31:$N31),
('2011 outpatient appointments'!N31*('2014 population'!N31/'2011 population'!N31))
/
(
('2011 outpatient appointments'!$J31*('2014 population'!$J31/'2011 population'!$J31))
+('2011 outpatient appointments'!$K31*('2014 population'!$K31/'2011 population'!$K31))
+('2011 outpatient appointments'!$L31*('2014 population'!$L31/'2011 population'!$L31))
+('2011 outpatient appointments'!$M31*('2014 population'!$M31/'2011 population'!$M31))
+('2011 outpatient appointments'!$N31*('2014 population'!$N31/'2011 population'!$N31))
)
)*'2014 GP visits'!$I31</f>
        <v>71186.349343673603</v>
      </c>
    </row>
    <row r="32" spans="2:14" x14ac:dyDescent="0.25">
      <c r="B32">
        <v>28</v>
      </c>
      <c r="C32" s="56">
        <f>VLOOKUP(B32,'Primary care summary'!$C$19:$E$24,2,TRUE)*SUM('2014 population'!D32:H32)</f>
        <v>1187103.251313</v>
      </c>
      <c r="D32" s="2">
        <f>IF(age_sex_only,
'2014 population'!D32/SUM('2014 population'!$D32:$H32),
('2011 outpatient appointments'!D32*('2014 population'!D32/'2011 population'!D32))
/
(
('2011 outpatient appointments'!$D32*('2014 population'!$D32/'2011 population'!$D32))
+('2011 outpatient appointments'!$E32*('2014 population'!$E32/'2011 population'!$E32))
+('2011 outpatient appointments'!$F32*('2014 population'!$F32/'2011 population'!$F32))
+('2011 outpatient appointments'!$G32*('2014 population'!$G32/'2011 population'!$G32))
+('2011 outpatient appointments'!$H32*('2014 population'!$H32/'2011 population'!$H32))
)
)*'2014 GP visits'!$C32</f>
        <v>347296.95300561492</v>
      </c>
      <c r="E32" s="2">
        <f>IF(age_sex_only,
'2014 population'!E32/SUM('2014 population'!$D32:$H32),
('2011 outpatient appointments'!E32*('2014 population'!E32/'2011 population'!E32))
/
(
('2011 outpatient appointments'!$D32*('2014 population'!$D32/'2011 population'!$D32))
+('2011 outpatient appointments'!$E32*('2014 population'!$E32/'2011 population'!$E32))
+('2011 outpatient appointments'!$F32*('2014 population'!$F32/'2011 population'!$F32))
+('2011 outpatient appointments'!$G32*('2014 population'!$G32/'2011 population'!$G32))
+('2011 outpatient appointments'!$H32*('2014 population'!$H32/'2011 population'!$H32))
)
)*'2014 GP visits'!$C32</f>
        <v>297696.94458943215</v>
      </c>
      <c r="F32" s="2">
        <f>IF(age_sex_only,
'2014 population'!F32/SUM('2014 population'!$D32:$H32),
('2011 outpatient appointments'!F32*('2014 population'!F32/'2011 population'!F32))
/
(
('2011 outpatient appointments'!$D32*('2014 population'!$D32/'2011 population'!$D32))
+('2011 outpatient appointments'!$E32*('2014 population'!$E32/'2011 population'!$E32))
+('2011 outpatient appointments'!$F32*('2014 population'!$F32/'2011 population'!$F32))
+('2011 outpatient appointments'!$G32*('2014 population'!$G32/'2011 population'!$G32))
+('2011 outpatient appointments'!$H32*('2014 population'!$H32/'2011 population'!$H32))
)
)*'2014 GP visits'!$C32</f>
        <v>223613.60939829372</v>
      </c>
      <c r="G32" s="2">
        <f>IF(age_sex_only,
'2014 population'!G32/SUM('2014 population'!$D32:$H32),
('2011 outpatient appointments'!G32*('2014 population'!G32/'2011 population'!G32))
/
(
('2011 outpatient appointments'!$D32*('2014 population'!$D32/'2011 population'!$D32))
+('2011 outpatient appointments'!$E32*('2014 population'!$E32/'2011 population'!$E32))
+('2011 outpatient appointments'!$F32*('2014 population'!$F32/'2011 population'!$F32))
+('2011 outpatient appointments'!$G32*('2014 population'!$G32/'2011 population'!$G32))
+('2011 outpatient appointments'!$H32*('2014 population'!$H32/'2011 population'!$H32))
)
)*'2014 GP visits'!$C32</f>
        <v>183538.77249007771</v>
      </c>
      <c r="H32" s="2">
        <f>IF(age_sex_only,
'2014 population'!H32/SUM('2014 population'!$D32:$H32),
('2011 outpatient appointments'!H32*('2014 population'!H32/'2011 population'!H32))
/
(
('2011 outpatient appointments'!$D32*('2014 population'!$D32/'2011 population'!$D32))
+('2011 outpatient appointments'!$E32*('2014 population'!$E32/'2011 population'!$E32))
+('2011 outpatient appointments'!$F32*('2014 population'!$F32/'2011 population'!$F32))
+('2011 outpatient appointments'!$G32*('2014 population'!$G32/'2011 population'!$G32))
+('2011 outpatient appointments'!$H32*('2014 population'!$H32/'2011 population'!$H32))
)
)*'2014 GP visits'!$C32</f>
        <v>134956.97182958139</v>
      </c>
      <c r="I32" s="56">
        <f>VLOOKUP(B32,'Primary care summary'!$C$19:$E$24,3,TRUE)*SUM('2014 population'!J32:N32)</f>
        <v>590540.44658400002</v>
      </c>
      <c r="J32" s="2">
        <f>IF(age_sex_only,
'2014 population'!J32/SUM('2014 population'!$J32:$N32),
('2011 outpatient appointments'!J32*('2014 population'!J32/'2011 population'!J32))
/
(
('2011 outpatient appointments'!$J32*('2014 population'!$J32/'2011 population'!$J32))
+('2011 outpatient appointments'!$K32*('2014 population'!$K32/'2011 population'!$K32))
+('2011 outpatient appointments'!$L32*('2014 population'!$L32/'2011 population'!$L32))
+('2011 outpatient appointments'!$M32*('2014 population'!$M32/'2011 population'!$M32))
+('2011 outpatient appointments'!$N32*('2014 population'!$N32/'2011 population'!$N32))
)
)*'2014 GP visits'!$I32</f>
        <v>164710.7519365323</v>
      </c>
      <c r="K32" s="2">
        <f>IF(age_sex_only,
'2014 population'!K32/SUM('2014 population'!$J32:$N32),
('2011 outpatient appointments'!K32*('2014 population'!K32/'2011 population'!K32))
/
(
('2011 outpatient appointments'!$J32*('2014 population'!$J32/'2011 population'!$J32))
+('2011 outpatient appointments'!$K32*('2014 population'!$K32/'2011 population'!$K32))
+('2011 outpatient appointments'!$L32*('2014 population'!$L32/'2011 population'!$L32))
+('2011 outpatient appointments'!$M32*('2014 population'!$M32/'2011 population'!$M32))
+('2011 outpatient appointments'!$N32*('2014 population'!$N32/'2011 population'!$N32))
)
)*'2014 GP visits'!$I32</f>
        <v>148419.45719510023</v>
      </c>
      <c r="L32" s="2">
        <f>IF(age_sex_only,
'2014 population'!L32/SUM('2014 population'!$J32:$N32),
('2011 outpatient appointments'!L32*('2014 population'!L32/'2011 population'!L32))
/
(
('2011 outpatient appointments'!$J32*('2014 population'!$J32/'2011 population'!$J32))
+('2011 outpatient appointments'!$K32*('2014 population'!$K32/'2011 population'!$K32))
+('2011 outpatient appointments'!$L32*('2014 population'!$L32/'2011 population'!$L32))
+('2011 outpatient appointments'!$M32*('2014 population'!$M32/'2011 population'!$M32))
+('2011 outpatient appointments'!$N32*('2014 population'!$N32/'2011 population'!$N32))
)
)*'2014 GP visits'!$I32</f>
        <v>115425.63163094019</v>
      </c>
      <c r="M32" s="2">
        <f>IF(age_sex_only,
'2014 population'!M32/SUM('2014 population'!$J32:$N32),
('2011 outpatient appointments'!M32*('2014 population'!M32/'2011 population'!M32))
/
(
('2011 outpatient appointments'!$J32*('2014 population'!$J32/'2011 population'!$J32))
+('2011 outpatient appointments'!$K32*('2014 population'!$K32/'2011 population'!$K32))
+('2011 outpatient appointments'!$L32*('2014 population'!$L32/'2011 population'!$L32))
+('2011 outpatient appointments'!$M32*('2014 population'!$M32/'2011 population'!$M32))
+('2011 outpatient appointments'!$N32*('2014 population'!$N32/'2011 population'!$N32))
)
)*'2014 GP visits'!$I32</f>
        <v>90532.980433695018</v>
      </c>
      <c r="N32" s="2">
        <f>IF(age_sex_only,
'2014 population'!N32/SUM('2014 population'!$J32:$N32),
('2011 outpatient appointments'!N32*('2014 population'!N32/'2011 population'!N32))
/
(
('2011 outpatient appointments'!$J32*('2014 population'!$J32/'2011 population'!$J32))
+('2011 outpatient appointments'!$K32*('2014 population'!$K32/'2011 population'!$K32))
+('2011 outpatient appointments'!$L32*('2014 population'!$L32/'2011 population'!$L32))
+('2011 outpatient appointments'!$M32*('2014 population'!$M32/'2011 population'!$M32))
+('2011 outpatient appointments'!$N32*('2014 population'!$N32/'2011 population'!$N32))
)
)*'2014 GP visits'!$I32</f>
        <v>71451.625387732274</v>
      </c>
    </row>
    <row r="33" spans="2:14" x14ac:dyDescent="0.25">
      <c r="B33">
        <v>29</v>
      </c>
      <c r="C33" s="56">
        <f>VLOOKUP(B33,'Primary care summary'!$C$19:$E$24,2,TRUE)*SUM('2014 population'!D33:H33)</f>
        <v>1194300.8395700001</v>
      </c>
      <c r="D33" s="2">
        <f>IF(age_sex_only,
'2014 population'!D33/SUM('2014 population'!$D33:$H33),
('2011 outpatient appointments'!D33*('2014 population'!D33/'2011 population'!D33))
/
(
('2011 outpatient appointments'!$D33*('2014 population'!$D33/'2011 population'!$D33))
+('2011 outpatient appointments'!$E33*('2014 population'!$E33/'2011 population'!$E33))
+('2011 outpatient appointments'!$F33*('2014 population'!$F33/'2011 population'!$F33))
+('2011 outpatient appointments'!$G33*('2014 population'!$G33/'2011 population'!$G33))
+('2011 outpatient appointments'!$H33*('2014 population'!$H33/'2011 population'!$H33))
)
)*'2014 GP visits'!$C33</f>
        <v>340649.03008259356</v>
      </c>
      <c r="E33" s="2">
        <f>IF(age_sex_only,
'2014 population'!E33/SUM('2014 population'!$D33:$H33),
('2011 outpatient appointments'!E33*('2014 population'!E33/'2011 population'!E33))
/
(
('2011 outpatient appointments'!$D33*('2014 population'!$D33/'2011 population'!$D33))
+('2011 outpatient appointments'!$E33*('2014 population'!$E33/'2011 population'!$E33))
+('2011 outpatient appointments'!$F33*('2014 population'!$F33/'2011 population'!$F33))
+('2011 outpatient appointments'!$G33*('2014 population'!$G33/'2011 population'!$G33))
+('2011 outpatient appointments'!$H33*('2014 population'!$H33/'2011 population'!$H33))
)
)*'2014 GP visits'!$C33</f>
        <v>296118.80602386454</v>
      </c>
      <c r="F33" s="2">
        <f>IF(age_sex_only,
'2014 population'!F33/SUM('2014 population'!$D33:$H33),
('2011 outpatient appointments'!F33*('2014 population'!F33/'2011 population'!F33))
/
(
('2011 outpatient appointments'!$D33*('2014 population'!$D33/'2011 population'!$D33))
+('2011 outpatient appointments'!$E33*('2014 population'!$E33/'2011 population'!$E33))
+('2011 outpatient appointments'!$F33*('2014 population'!$F33/'2011 population'!$F33))
+('2011 outpatient appointments'!$G33*('2014 population'!$G33/'2011 population'!$G33))
+('2011 outpatient appointments'!$H33*('2014 population'!$H33/'2011 population'!$H33))
)
)*'2014 GP visits'!$C33</f>
        <v>231223.4808373788</v>
      </c>
      <c r="G33" s="2">
        <f>IF(age_sex_only,
'2014 population'!G33/SUM('2014 population'!$D33:$H33),
('2011 outpatient appointments'!G33*('2014 population'!G33/'2011 population'!G33))
/
(
('2011 outpatient appointments'!$D33*('2014 population'!$D33/'2011 population'!$D33))
+('2011 outpatient appointments'!$E33*('2014 population'!$E33/'2011 population'!$E33))
+('2011 outpatient appointments'!$F33*('2014 population'!$F33/'2011 population'!$F33))
+('2011 outpatient appointments'!$G33*('2014 population'!$G33/'2011 population'!$G33))
+('2011 outpatient appointments'!$H33*('2014 population'!$H33/'2011 population'!$H33))
)
)*'2014 GP visits'!$C33</f>
        <v>185994.99242931034</v>
      </c>
      <c r="H33" s="2">
        <f>IF(age_sex_only,
'2014 population'!H33/SUM('2014 population'!$D33:$H33),
('2011 outpatient appointments'!H33*('2014 population'!H33/'2011 population'!H33))
/
(
('2011 outpatient appointments'!$D33*('2014 population'!$D33/'2011 population'!$D33))
+('2011 outpatient appointments'!$E33*('2014 population'!$E33/'2011 population'!$E33))
+('2011 outpatient appointments'!$F33*('2014 population'!$F33/'2011 population'!$F33))
+('2011 outpatient appointments'!$G33*('2014 population'!$G33/'2011 population'!$G33))
+('2011 outpatient appointments'!$H33*('2014 population'!$H33/'2011 population'!$H33))
)
)*'2014 GP visits'!$C33</f>
        <v>140314.53019685281</v>
      </c>
      <c r="I33" s="56">
        <f>VLOOKUP(B33,'Primary care summary'!$C$19:$E$24,3,TRUE)*SUM('2014 population'!J33:N33)</f>
        <v>594314.82356400008</v>
      </c>
      <c r="J33" s="2">
        <f>IF(age_sex_only,
'2014 population'!J33/SUM('2014 population'!$J33:$N33),
('2011 outpatient appointments'!J33*('2014 population'!J33/'2011 population'!J33))
/
(
('2011 outpatient appointments'!$J33*('2014 population'!$J33/'2011 population'!$J33))
+('2011 outpatient appointments'!$K33*('2014 population'!$K33/'2011 population'!$K33))
+('2011 outpatient appointments'!$L33*('2014 population'!$L33/'2011 population'!$L33))
+('2011 outpatient appointments'!$M33*('2014 population'!$M33/'2011 population'!$M33))
+('2011 outpatient appointments'!$N33*('2014 population'!$N33/'2011 population'!$N33))
)
)*'2014 GP visits'!$I33</f>
        <v>171942.87292595432</v>
      </c>
      <c r="K33" s="2">
        <f>IF(age_sex_only,
'2014 population'!K33/SUM('2014 population'!$J33:$N33),
('2011 outpatient appointments'!K33*('2014 population'!K33/'2011 population'!K33))
/
(
('2011 outpatient appointments'!$J33*('2014 population'!$J33/'2011 population'!$J33))
+('2011 outpatient appointments'!$K33*('2014 population'!$K33/'2011 population'!$K33))
+('2011 outpatient appointments'!$L33*('2014 population'!$L33/'2011 population'!$L33))
+('2011 outpatient appointments'!$M33*('2014 population'!$M33/'2011 population'!$M33))
+('2011 outpatient appointments'!$N33*('2014 population'!$N33/'2011 population'!$N33))
)
)*'2014 GP visits'!$I33</f>
        <v>152002.47667260037</v>
      </c>
      <c r="L33" s="2">
        <f>IF(age_sex_only,
'2014 population'!L33/SUM('2014 population'!$J33:$N33),
('2011 outpatient appointments'!L33*('2014 population'!L33/'2011 population'!L33))
/
(
('2011 outpatient appointments'!$J33*('2014 population'!$J33/'2011 population'!$J33))
+('2011 outpatient appointments'!$K33*('2014 population'!$K33/'2011 population'!$K33))
+('2011 outpatient appointments'!$L33*('2014 population'!$L33/'2011 population'!$L33))
+('2011 outpatient appointments'!$M33*('2014 population'!$M33/'2011 population'!$M33))
+('2011 outpatient appointments'!$N33*('2014 population'!$N33/'2011 population'!$N33))
)
)*'2014 GP visits'!$I33</f>
        <v>116048.44064546643</v>
      </c>
      <c r="M33" s="2">
        <f>IF(age_sex_only,
'2014 population'!M33/SUM('2014 population'!$J33:$N33),
('2011 outpatient appointments'!M33*('2014 population'!M33/'2011 population'!M33))
/
(
('2011 outpatient appointments'!$J33*('2014 population'!$J33/'2011 population'!$J33))
+('2011 outpatient appointments'!$K33*('2014 population'!$K33/'2011 population'!$K33))
+('2011 outpatient appointments'!$L33*('2014 population'!$L33/'2011 population'!$L33))
+('2011 outpatient appointments'!$M33*('2014 population'!$M33/'2011 population'!$M33))
+('2011 outpatient appointments'!$N33*('2014 population'!$N33/'2011 population'!$N33))
)
)*'2014 GP visits'!$I33</f>
        <v>87936.244659465388</v>
      </c>
      <c r="N33" s="2">
        <f>IF(age_sex_only,
'2014 population'!N33/SUM('2014 population'!$J33:$N33),
('2011 outpatient appointments'!N33*('2014 population'!N33/'2011 population'!N33))
/
(
('2011 outpatient appointments'!$J33*('2014 population'!$J33/'2011 population'!$J33))
+('2011 outpatient appointments'!$K33*('2014 population'!$K33/'2011 population'!$K33))
+('2011 outpatient appointments'!$L33*('2014 population'!$L33/'2011 population'!$L33))
+('2011 outpatient appointments'!$M33*('2014 population'!$M33/'2011 population'!$M33))
+('2011 outpatient appointments'!$N33*('2014 population'!$N33/'2011 population'!$N33))
)
)*'2014 GP visits'!$I33</f>
        <v>66384.788660513557</v>
      </c>
    </row>
    <row r="34" spans="2:14" x14ac:dyDescent="0.25">
      <c r="B34">
        <v>30</v>
      </c>
      <c r="C34" s="56">
        <f>VLOOKUP(B34,'Primary care summary'!$C$19:$E$24,2,TRUE)*SUM('2014 population'!D34:H34)</f>
        <v>1175323.635525</v>
      </c>
      <c r="D34" s="2">
        <f>IF(age_sex_only,
'2014 population'!D34/SUM('2014 population'!$D34:$H34),
('2011 outpatient appointments'!D34*('2014 population'!D34/'2011 population'!D34))
/
(
('2011 outpatient appointments'!$D34*('2014 population'!$D34/'2011 population'!$D34))
+('2011 outpatient appointments'!$E34*('2014 population'!$E34/'2011 population'!$E34))
+('2011 outpatient appointments'!$F34*('2014 population'!$F34/'2011 population'!$F34))
+('2011 outpatient appointments'!$G34*('2014 population'!$G34/'2011 population'!$G34))
+('2011 outpatient appointments'!$H34*('2014 population'!$H34/'2011 population'!$H34))
)
)*'2014 GP visits'!$C34</f>
        <v>331409.4140996082</v>
      </c>
      <c r="E34" s="2">
        <f>IF(age_sex_only,
'2014 population'!E34/SUM('2014 population'!$D34:$H34),
('2011 outpatient appointments'!E34*('2014 population'!E34/'2011 population'!E34))
/
(
('2011 outpatient appointments'!$D34*('2014 population'!$D34/'2011 population'!$D34))
+('2011 outpatient appointments'!$E34*('2014 population'!$E34/'2011 population'!$E34))
+('2011 outpatient appointments'!$F34*('2014 population'!$F34/'2011 population'!$F34))
+('2011 outpatient appointments'!$G34*('2014 population'!$G34/'2011 population'!$G34))
+('2011 outpatient appointments'!$H34*('2014 population'!$H34/'2011 population'!$H34))
)
)*'2014 GP visits'!$C34</f>
        <v>287808.82761045266</v>
      </c>
      <c r="F34" s="2">
        <f>IF(age_sex_only,
'2014 population'!F34/SUM('2014 population'!$D34:$H34),
('2011 outpatient appointments'!F34*('2014 population'!F34/'2011 population'!F34))
/
(
('2011 outpatient appointments'!$D34*('2014 population'!$D34/'2011 population'!$D34))
+('2011 outpatient appointments'!$E34*('2014 population'!$E34/'2011 population'!$E34))
+('2011 outpatient appointments'!$F34*('2014 population'!$F34/'2011 population'!$F34))
+('2011 outpatient appointments'!$G34*('2014 population'!$G34/'2011 population'!$G34))
+('2011 outpatient appointments'!$H34*('2014 population'!$H34/'2011 population'!$H34))
)
)*'2014 GP visits'!$C34</f>
        <v>228920.56758109297</v>
      </c>
      <c r="G34" s="2">
        <f>IF(age_sex_only,
'2014 population'!G34/SUM('2014 population'!$D34:$H34),
('2011 outpatient appointments'!G34*('2014 population'!G34/'2011 population'!G34))
/
(
('2011 outpatient appointments'!$D34*('2014 population'!$D34/'2011 population'!$D34))
+('2011 outpatient appointments'!$E34*('2014 population'!$E34/'2011 population'!$E34))
+('2011 outpatient appointments'!$F34*('2014 population'!$F34/'2011 population'!$F34))
+('2011 outpatient appointments'!$G34*('2014 population'!$G34/'2011 population'!$G34))
+('2011 outpatient appointments'!$H34*('2014 population'!$H34/'2011 population'!$H34))
)
)*'2014 GP visits'!$C34</f>
        <v>185210.13318168995</v>
      </c>
      <c r="H34" s="2">
        <f>IF(age_sex_only,
'2014 population'!H34/SUM('2014 population'!$D34:$H34),
('2011 outpatient appointments'!H34*('2014 population'!H34/'2011 population'!H34))
/
(
('2011 outpatient appointments'!$D34*('2014 population'!$D34/'2011 population'!$D34))
+('2011 outpatient appointments'!$E34*('2014 population'!$E34/'2011 population'!$E34))
+('2011 outpatient appointments'!$F34*('2014 population'!$F34/'2011 population'!$F34))
+('2011 outpatient appointments'!$G34*('2014 population'!$G34/'2011 population'!$G34))
+('2011 outpatient appointments'!$H34*('2014 population'!$H34/'2011 population'!$H34))
)
)*'2014 GP visits'!$C34</f>
        <v>141974.69305215639</v>
      </c>
      <c r="I34" s="56">
        <f>VLOOKUP(B34,'Primary care summary'!$C$19:$E$24,3,TRUE)*SUM('2014 population'!J34:N34)</f>
        <v>578437.11947999999</v>
      </c>
      <c r="J34" s="2">
        <f>IF(age_sex_only,
'2014 population'!J34/SUM('2014 population'!$J34:$N34),
('2011 outpatient appointments'!J34*('2014 population'!J34/'2011 population'!J34))
/
(
('2011 outpatient appointments'!$J34*('2014 population'!$J34/'2011 population'!$J34))
+('2011 outpatient appointments'!$K34*('2014 population'!$K34/'2011 population'!$K34))
+('2011 outpatient appointments'!$L34*('2014 population'!$L34/'2011 population'!$L34))
+('2011 outpatient appointments'!$M34*('2014 population'!$M34/'2011 population'!$M34))
+('2011 outpatient appointments'!$N34*('2014 population'!$N34/'2011 population'!$N34))
)
)*'2014 GP visits'!$I34</f>
        <v>171491.84903739113</v>
      </c>
      <c r="K34" s="2">
        <f>IF(age_sex_only,
'2014 population'!K34/SUM('2014 population'!$J34:$N34),
('2011 outpatient appointments'!K34*('2014 population'!K34/'2011 population'!K34))
/
(
('2011 outpatient appointments'!$J34*('2014 population'!$J34/'2011 population'!$J34))
+('2011 outpatient appointments'!$K34*('2014 population'!$K34/'2011 population'!$K34))
+('2011 outpatient appointments'!$L34*('2014 population'!$L34/'2011 population'!$L34))
+('2011 outpatient appointments'!$M34*('2014 population'!$M34/'2011 population'!$M34))
+('2011 outpatient appointments'!$N34*('2014 population'!$N34/'2011 population'!$N34))
)
)*'2014 GP visits'!$I34</f>
        <v>145670.60091416811</v>
      </c>
      <c r="L34" s="2">
        <f>IF(age_sex_only,
'2014 population'!L34/SUM('2014 population'!$J34:$N34),
('2011 outpatient appointments'!L34*('2014 population'!L34/'2011 population'!L34))
/
(
('2011 outpatient appointments'!$J34*('2014 population'!$J34/'2011 population'!$J34))
+('2011 outpatient appointments'!$K34*('2014 population'!$K34/'2011 population'!$K34))
+('2011 outpatient appointments'!$L34*('2014 population'!$L34/'2011 population'!$L34))
+('2011 outpatient appointments'!$M34*('2014 population'!$M34/'2011 population'!$M34))
+('2011 outpatient appointments'!$N34*('2014 population'!$N34/'2011 population'!$N34))
)
)*'2014 GP visits'!$I34</f>
        <v>113198.48867345833</v>
      </c>
      <c r="M34" s="2">
        <f>IF(age_sex_only,
'2014 population'!M34/SUM('2014 population'!$J34:$N34),
('2011 outpatient appointments'!M34*('2014 population'!M34/'2011 population'!M34))
/
(
('2011 outpatient appointments'!$J34*('2014 population'!$J34/'2011 population'!$J34))
+('2011 outpatient appointments'!$K34*('2014 population'!$K34/'2011 population'!$K34))
+('2011 outpatient appointments'!$L34*('2014 population'!$L34/'2011 population'!$L34))
+('2011 outpatient appointments'!$M34*('2014 population'!$M34/'2011 population'!$M34))
+('2011 outpatient appointments'!$N34*('2014 population'!$N34/'2011 population'!$N34))
)
)*'2014 GP visits'!$I34</f>
        <v>84762.3915199865</v>
      </c>
      <c r="N34" s="2">
        <f>IF(age_sex_only,
'2014 population'!N34/SUM('2014 population'!$J34:$N34),
('2011 outpatient appointments'!N34*('2014 population'!N34/'2011 population'!N34))
/
(
('2011 outpatient appointments'!$J34*('2014 population'!$J34/'2011 population'!$J34))
+('2011 outpatient appointments'!$K34*('2014 population'!$K34/'2011 population'!$K34))
+('2011 outpatient appointments'!$L34*('2014 population'!$L34/'2011 population'!$L34))
+('2011 outpatient appointments'!$M34*('2014 population'!$M34/'2011 population'!$M34))
+('2011 outpatient appointments'!$N34*('2014 population'!$N34/'2011 population'!$N34))
)
)*'2014 GP visits'!$I34</f>
        <v>63313.789334995934</v>
      </c>
    </row>
    <row r="35" spans="2:14" x14ac:dyDescent="0.25">
      <c r="B35">
        <v>31</v>
      </c>
      <c r="C35" s="56">
        <f>VLOOKUP(B35,'Primary care summary'!$C$19:$E$24,2,TRUE)*SUM('2014 population'!D35:H35)</f>
        <v>1189047.3355689999</v>
      </c>
      <c r="D35" s="2">
        <f>IF(age_sex_only,
'2014 population'!D35/SUM('2014 population'!$D35:$H35),
('2011 outpatient appointments'!D35*('2014 population'!D35/'2011 population'!D35))
/
(
('2011 outpatient appointments'!$D35*('2014 population'!$D35/'2011 population'!$D35))
+('2011 outpatient appointments'!$E35*('2014 population'!$E35/'2011 population'!$E35))
+('2011 outpatient appointments'!$F35*('2014 population'!$F35/'2011 population'!$F35))
+('2011 outpatient appointments'!$G35*('2014 population'!$G35/'2011 population'!$G35))
+('2011 outpatient appointments'!$H35*('2014 population'!$H35/'2011 population'!$H35))
)
)*'2014 GP visits'!$C35</f>
        <v>314422.85392098932</v>
      </c>
      <c r="E35" s="2">
        <f>IF(age_sex_only,
'2014 population'!E35/SUM('2014 population'!$D35:$H35),
('2011 outpatient appointments'!E35*('2014 population'!E35/'2011 population'!E35))
/
(
('2011 outpatient appointments'!$D35*('2014 population'!$D35/'2011 population'!$D35))
+('2011 outpatient appointments'!$E35*('2014 population'!$E35/'2011 population'!$E35))
+('2011 outpatient appointments'!$F35*('2014 population'!$F35/'2011 population'!$F35))
+('2011 outpatient appointments'!$G35*('2014 population'!$G35/'2011 population'!$G35))
+('2011 outpatient appointments'!$H35*('2014 population'!$H35/'2011 population'!$H35))
)
)*'2014 GP visits'!$C35</f>
        <v>288257.82597728947</v>
      </c>
      <c r="F35" s="2">
        <f>IF(age_sex_only,
'2014 population'!F35/SUM('2014 population'!$D35:$H35),
('2011 outpatient appointments'!F35*('2014 population'!F35/'2011 population'!F35))
/
(
('2011 outpatient appointments'!$D35*('2014 population'!$D35/'2011 population'!$D35))
+('2011 outpatient appointments'!$E35*('2014 population'!$E35/'2011 population'!$E35))
+('2011 outpatient appointments'!$F35*('2014 population'!$F35/'2011 population'!$F35))
+('2011 outpatient appointments'!$G35*('2014 population'!$G35/'2011 population'!$G35))
+('2011 outpatient appointments'!$H35*('2014 population'!$H35/'2011 population'!$H35))
)
)*'2014 GP visits'!$C35</f>
        <v>236466.17325673331</v>
      </c>
      <c r="G35" s="2">
        <f>IF(age_sex_only,
'2014 population'!G35/SUM('2014 population'!$D35:$H35),
('2011 outpatient appointments'!G35*('2014 population'!G35/'2011 population'!G35))
/
(
('2011 outpatient appointments'!$D35*('2014 population'!$D35/'2011 population'!$D35))
+('2011 outpatient appointments'!$E35*('2014 population'!$E35/'2011 population'!$E35))
+('2011 outpatient appointments'!$F35*('2014 population'!$F35/'2011 population'!$F35))
+('2011 outpatient appointments'!$G35*('2014 population'!$G35/'2011 population'!$G35))
+('2011 outpatient appointments'!$H35*('2014 population'!$H35/'2011 population'!$H35))
)
)*'2014 GP visits'!$C35</f>
        <v>193089.42978374625</v>
      </c>
      <c r="H35" s="2">
        <f>IF(age_sex_only,
'2014 population'!H35/SUM('2014 population'!$D35:$H35),
('2011 outpatient appointments'!H35*('2014 population'!H35/'2011 population'!H35))
/
(
('2011 outpatient appointments'!$D35*('2014 population'!$D35/'2011 population'!$D35))
+('2011 outpatient appointments'!$E35*('2014 population'!$E35/'2011 population'!$E35))
+('2011 outpatient appointments'!$F35*('2014 population'!$F35/'2011 population'!$F35))
+('2011 outpatient appointments'!$G35*('2014 population'!$G35/'2011 population'!$G35))
+('2011 outpatient appointments'!$H35*('2014 population'!$H35/'2011 population'!$H35))
)
)*'2014 GP visits'!$C35</f>
        <v>156811.05263024152</v>
      </c>
      <c r="I35" s="56">
        <f>VLOOKUP(B35,'Primary care summary'!$C$19:$E$24,3,TRUE)*SUM('2014 population'!J35:N35)</f>
        <v>582784.37883599999</v>
      </c>
      <c r="J35" s="2">
        <f>IF(age_sex_only,
'2014 population'!J35/SUM('2014 population'!$J35:$N35),
('2011 outpatient appointments'!J35*('2014 population'!J35/'2011 population'!J35))
/
(
('2011 outpatient appointments'!$J35*('2014 population'!$J35/'2011 population'!$J35))
+('2011 outpatient appointments'!$K35*('2014 population'!$K35/'2011 population'!$K35))
+('2011 outpatient appointments'!$L35*('2014 population'!$L35/'2011 population'!$L35))
+('2011 outpatient appointments'!$M35*('2014 population'!$M35/'2011 population'!$M35))
+('2011 outpatient appointments'!$N35*('2014 population'!$N35/'2011 population'!$N35))
)
)*'2014 GP visits'!$I35</f>
        <v>169888.43678989648</v>
      </c>
      <c r="K35" s="2">
        <f>IF(age_sex_only,
'2014 population'!K35/SUM('2014 population'!$J35:$N35),
('2011 outpatient appointments'!K35*('2014 population'!K35/'2011 population'!K35))
/
(
('2011 outpatient appointments'!$J35*('2014 population'!$J35/'2011 population'!$J35))
+('2011 outpatient appointments'!$K35*('2014 population'!$K35/'2011 population'!$K35))
+('2011 outpatient appointments'!$L35*('2014 population'!$L35/'2011 population'!$L35))
+('2011 outpatient appointments'!$M35*('2014 population'!$M35/'2011 population'!$M35))
+('2011 outpatient appointments'!$N35*('2014 population'!$N35/'2011 population'!$N35))
)
)*'2014 GP visits'!$I35</f>
        <v>147218.48999396039</v>
      </c>
      <c r="L35" s="2">
        <f>IF(age_sex_only,
'2014 population'!L35/SUM('2014 population'!$J35:$N35),
('2011 outpatient appointments'!L35*('2014 population'!L35/'2011 population'!L35))
/
(
('2011 outpatient appointments'!$J35*('2014 population'!$J35/'2011 population'!$J35))
+('2011 outpatient appointments'!$K35*('2014 population'!$K35/'2011 population'!$K35))
+('2011 outpatient appointments'!$L35*('2014 population'!$L35/'2011 population'!$L35))
+('2011 outpatient appointments'!$M35*('2014 population'!$M35/'2011 population'!$M35))
+('2011 outpatient appointments'!$N35*('2014 population'!$N35/'2011 population'!$N35))
)
)*'2014 GP visits'!$I35</f>
        <v>116478.57391202607</v>
      </c>
      <c r="M35" s="2">
        <f>IF(age_sex_only,
'2014 population'!M35/SUM('2014 population'!$J35:$N35),
('2011 outpatient appointments'!M35*('2014 population'!M35/'2011 population'!M35))
/
(
('2011 outpatient appointments'!$J35*('2014 population'!$J35/'2011 population'!$J35))
+('2011 outpatient appointments'!$K35*('2014 population'!$K35/'2011 population'!$K35))
+('2011 outpatient appointments'!$L35*('2014 population'!$L35/'2011 population'!$L35))
+('2011 outpatient appointments'!$M35*('2014 population'!$M35/'2011 population'!$M35))
+('2011 outpatient appointments'!$N35*('2014 population'!$N35/'2011 population'!$N35))
)
)*'2014 GP visits'!$I35</f>
        <v>85685.164372726314</v>
      </c>
      <c r="N35" s="2">
        <f>IF(age_sex_only,
'2014 population'!N35/SUM('2014 population'!$J35:$N35),
('2011 outpatient appointments'!N35*('2014 population'!N35/'2011 population'!N35))
/
(
('2011 outpatient appointments'!$J35*('2014 population'!$J35/'2011 population'!$J35))
+('2011 outpatient appointments'!$K35*('2014 population'!$K35/'2011 population'!$K35))
+('2011 outpatient appointments'!$L35*('2014 population'!$L35/'2011 population'!$L35))
+('2011 outpatient appointments'!$M35*('2014 population'!$M35/'2011 population'!$M35))
+('2011 outpatient appointments'!$N35*('2014 population'!$N35/'2011 population'!$N35))
)
)*'2014 GP visits'!$I35</f>
        <v>63513.713767390749</v>
      </c>
    </row>
    <row r="36" spans="2:14" x14ac:dyDescent="0.25">
      <c r="B36">
        <v>32</v>
      </c>
      <c r="C36" s="56">
        <f>VLOOKUP(B36,'Primary care summary'!$C$19:$E$24,2,TRUE)*SUM('2014 population'!D36:H36)</f>
        <v>1191531.7985079999</v>
      </c>
      <c r="D36" s="2">
        <f>IF(age_sex_only,
'2014 population'!D36/SUM('2014 population'!$D36:$H36),
('2011 outpatient appointments'!D36*('2014 population'!D36/'2011 population'!D36))
/
(
('2011 outpatient appointments'!$D36*('2014 population'!$D36/'2011 population'!$D36))
+('2011 outpatient appointments'!$E36*('2014 population'!$E36/'2011 population'!$E36))
+('2011 outpatient appointments'!$F36*('2014 population'!$F36/'2011 population'!$F36))
+('2011 outpatient appointments'!$G36*('2014 population'!$G36/'2011 population'!$G36))
+('2011 outpatient appointments'!$H36*('2014 population'!$H36/'2011 population'!$H36))
)
)*'2014 GP visits'!$C36</f>
        <v>316256.50548178935</v>
      </c>
      <c r="E36" s="2">
        <f>IF(age_sex_only,
'2014 population'!E36/SUM('2014 population'!$D36:$H36),
('2011 outpatient appointments'!E36*('2014 population'!E36/'2011 population'!E36))
/
(
('2011 outpatient appointments'!$D36*('2014 population'!$D36/'2011 population'!$D36))
+('2011 outpatient appointments'!$E36*('2014 population'!$E36/'2011 population'!$E36))
+('2011 outpatient appointments'!$F36*('2014 population'!$F36/'2011 population'!$F36))
+('2011 outpatient appointments'!$G36*('2014 population'!$G36/'2011 population'!$G36))
+('2011 outpatient appointments'!$H36*('2014 population'!$H36/'2011 population'!$H36))
)
)*'2014 GP visits'!$C36</f>
        <v>279017.91474552243</v>
      </c>
      <c r="F36" s="2">
        <f>IF(age_sex_only,
'2014 population'!F36/SUM('2014 population'!$D36:$H36),
('2011 outpatient appointments'!F36*('2014 population'!F36/'2011 population'!F36))
/
(
('2011 outpatient appointments'!$D36*('2014 population'!$D36/'2011 population'!$D36))
+('2011 outpatient appointments'!$E36*('2014 population'!$E36/'2011 population'!$E36))
+('2011 outpatient appointments'!$F36*('2014 population'!$F36/'2011 population'!$F36))
+('2011 outpatient appointments'!$G36*('2014 population'!$G36/'2011 population'!$G36))
+('2011 outpatient appointments'!$H36*('2014 population'!$H36/'2011 population'!$H36))
)
)*'2014 GP visits'!$C36</f>
        <v>232666.57931328009</v>
      </c>
      <c r="G36" s="2">
        <f>IF(age_sex_only,
'2014 population'!G36/SUM('2014 population'!$D36:$H36),
('2011 outpatient appointments'!G36*('2014 population'!G36/'2011 population'!G36))
/
(
('2011 outpatient appointments'!$D36*('2014 population'!$D36/'2011 population'!$D36))
+('2011 outpatient appointments'!$E36*('2014 population'!$E36/'2011 population'!$E36))
+('2011 outpatient appointments'!$F36*('2014 population'!$F36/'2011 population'!$F36))
+('2011 outpatient appointments'!$G36*('2014 population'!$G36/'2011 population'!$G36))
+('2011 outpatient appointments'!$H36*('2014 population'!$H36/'2011 population'!$H36))
)
)*'2014 GP visits'!$C36</f>
        <v>199269.42280432352</v>
      </c>
      <c r="H36" s="2">
        <f>IF(age_sex_only,
'2014 population'!H36/SUM('2014 population'!$D36:$H36),
('2011 outpatient appointments'!H36*('2014 population'!H36/'2011 population'!H36))
/
(
('2011 outpatient appointments'!$D36*('2014 population'!$D36/'2011 population'!$D36))
+('2011 outpatient appointments'!$E36*('2014 population'!$E36/'2011 population'!$E36))
+('2011 outpatient appointments'!$F36*('2014 population'!$F36/'2011 population'!$F36))
+('2011 outpatient appointments'!$G36*('2014 population'!$G36/'2011 population'!$G36))
+('2011 outpatient appointments'!$H36*('2014 population'!$H36/'2011 population'!$H36))
)
)*'2014 GP visits'!$C36</f>
        <v>164321.37616308447</v>
      </c>
      <c r="I36" s="56">
        <f>VLOOKUP(B36,'Primary care summary'!$C$19:$E$24,3,TRUE)*SUM('2014 population'!J36:N36)</f>
        <v>581339.51251200004</v>
      </c>
      <c r="J36" s="2">
        <f>IF(age_sex_only,
'2014 population'!J36/SUM('2014 population'!$J36:$N36),
('2011 outpatient appointments'!J36*('2014 population'!J36/'2011 population'!J36))
/
(
('2011 outpatient appointments'!$J36*('2014 population'!$J36/'2011 population'!$J36))
+('2011 outpatient appointments'!$K36*('2014 population'!$K36/'2011 population'!$K36))
+('2011 outpatient appointments'!$L36*('2014 population'!$L36/'2011 population'!$L36))
+('2011 outpatient appointments'!$M36*('2014 population'!$M36/'2011 population'!$M36))
+('2011 outpatient appointments'!$N36*('2014 population'!$N36/'2011 population'!$N36))
)
)*'2014 GP visits'!$I36</f>
        <v>171842.70646379027</v>
      </c>
      <c r="K36" s="2">
        <f>IF(age_sex_only,
'2014 population'!K36/SUM('2014 population'!$J36:$N36),
('2011 outpatient appointments'!K36*('2014 population'!K36/'2011 population'!K36))
/
(
('2011 outpatient appointments'!$J36*('2014 population'!$J36/'2011 population'!$J36))
+('2011 outpatient appointments'!$K36*('2014 population'!$K36/'2011 population'!$K36))
+('2011 outpatient appointments'!$L36*('2014 population'!$L36/'2011 population'!$L36))
+('2011 outpatient appointments'!$M36*('2014 population'!$M36/'2011 population'!$M36))
+('2011 outpatient appointments'!$N36*('2014 population'!$N36/'2011 population'!$N36))
)
)*'2014 GP visits'!$I36</f>
        <v>145374.49009381662</v>
      </c>
      <c r="L36" s="2">
        <f>IF(age_sex_only,
'2014 population'!L36/SUM('2014 population'!$J36:$N36),
('2011 outpatient appointments'!L36*('2014 population'!L36/'2011 population'!L36))
/
(
('2011 outpatient appointments'!$J36*('2014 population'!$J36/'2011 population'!$J36))
+('2011 outpatient appointments'!$K36*('2014 population'!$K36/'2011 population'!$K36))
+('2011 outpatient appointments'!$L36*('2014 population'!$L36/'2011 population'!$L36))
+('2011 outpatient appointments'!$M36*('2014 population'!$M36/'2011 population'!$M36))
+('2011 outpatient appointments'!$N36*('2014 population'!$N36/'2011 population'!$N36))
)
)*'2014 GP visits'!$I36</f>
        <v>113485.75155470561</v>
      </c>
      <c r="M36" s="2">
        <f>IF(age_sex_only,
'2014 population'!M36/SUM('2014 population'!$J36:$N36),
('2011 outpatient appointments'!M36*('2014 population'!M36/'2011 population'!M36))
/
(
('2011 outpatient appointments'!$J36*('2014 population'!$J36/'2011 population'!$J36))
+('2011 outpatient appointments'!$K36*('2014 population'!$K36/'2011 population'!$K36))
+('2011 outpatient appointments'!$L36*('2014 population'!$L36/'2011 population'!$L36))
+('2011 outpatient appointments'!$M36*('2014 population'!$M36/'2011 population'!$M36))
+('2011 outpatient appointments'!$N36*('2014 population'!$N36/'2011 population'!$N36))
)
)*'2014 GP visits'!$I36</f>
        <v>85747.247649929966</v>
      </c>
      <c r="N36" s="2">
        <f>IF(age_sex_only,
'2014 population'!N36/SUM('2014 population'!$J36:$N36),
('2011 outpatient appointments'!N36*('2014 population'!N36/'2011 population'!N36))
/
(
('2011 outpatient appointments'!$J36*('2014 population'!$J36/'2011 population'!$J36))
+('2011 outpatient appointments'!$K36*('2014 population'!$K36/'2011 population'!$K36))
+('2011 outpatient appointments'!$L36*('2014 population'!$L36/'2011 population'!$L36))
+('2011 outpatient appointments'!$M36*('2014 population'!$M36/'2011 population'!$M36))
+('2011 outpatient appointments'!$N36*('2014 population'!$N36/'2011 population'!$N36))
)
)*'2014 GP visits'!$I36</f>
        <v>64889.316749757636</v>
      </c>
    </row>
    <row r="37" spans="2:14" x14ac:dyDescent="0.25">
      <c r="B37">
        <v>33</v>
      </c>
      <c r="C37" s="56">
        <f>VLOOKUP(B37,'Primary care summary'!$C$19:$E$24,2,TRUE)*SUM('2014 population'!D37:H37)</f>
        <v>1199906.0693409999</v>
      </c>
      <c r="D37" s="2">
        <f>IF(age_sex_only,
'2014 population'!D37/SUM('2014 population'!$D37:$H37),
('2011 outpatient appointments'!D37*('2014 population'!D37/'2011 population'!D37))
/
(
('2011 outpatient appointments'!$D37*('2014 population'!$D37/'2011 population'!$D37))
+('2011 outpatient appointments'!$E37*('2014 population'!$E37/'2011 population'!$E37))
+('2011 outpatient appointments'!$F37*('2014 population'!$F37/'2011 population'!$F37))
+('2011 outpatient appointments'!$G37*('2014 population'!$G37/'2011 population'!$G37))
+('2011 outpatient appointments'!$H37*('2014 population'!$H37/'2011 population'!$H37))
)
)*'2014 GP visits'!$C37</f>
        <v>304594.10626746272</v>
      </c>
      <c r="E37" s="2">
        <f>IF(age_sex_only,
'2014 population'!E37/SUM('2014 population'!$D37:$H37),
('2011 outpatient appointments'!E37*('2014 population'!E37/'2011 population'!E37))
/
(
('2011 outpatient appointments'!$D37*('2014 population'!$D37/'2011 population'!$D37))
+('2011 outpatient appointments'!$E37*('2014 population'!$E37/'2011 population'!$E37))
+('2011 outpatient appointments'!$F37*('2014 population'!$F37/'2011 population'!$F37))
+('2011 outpatient appointments'!$G37*('2014 population'!$G37/'2011 population'!$G37))
+('2011 outpatient appointments'!$H37*('2014 population'!$H37/'2011 population'!$H37))
)
)*'2014 GP visits'!$C37</f>
        <v>279730.40666768036</v>
      </c>
      <c r="F37" s="2">
        <f>IF(age_sex_only,
'2014 population'!F37/SUM('2014 population'!$D37:$H37),
('2011 outpatient appointments'!F37*('2014 population'!F37/'2011 population'!F37))
/
(
('2011 outpatient appointments'!$D37*('2014 population'!$D37/'2011 population'!$D37))
+('2011 outpatient appointments'!$E37*('2014 population'!$E37/'2011 population'!$E37))
+('2011 outpatient appointments'!$F37*('2014 population'!$F37/'2011 population'!$F37))
+('2011 outpatient appointments'!$G37*('2014 population'!$G37/'2011 population'!$G37))
+('2011 outpatient appointments'!$H37*('2014 population'!$H37/'2011 population'!$H37))
)
)*'2014 GP visits'!$C37</f>
        <v>234353.51769503427</v>
      </c>
      <c r="G37" s="2">
        <f>IF(age_sex_only,
'2014 population'!G37/SUM('2014 population'!$D37:$H37),
('2011 outpatient appointments'!G37*('2014 population'!G37/'2011 population'!G37))
/
(
('2011 outpatient appointments'!$D37*('2014 population'!$D37/'2011 population'!$D37))
+('2011 outpatient appointments'!$E37*('2014 population'!$E37/'2011 population'!$E37))
+('2011 outpatient appointments'!$F37*('2014 population'!$F37/'2011 population'!$F37))
+('2011 outpatient appointments'!$G37*('2014 population'!$G37/'2011 population'!$G37))
+('2011 outpatient appointments'!$H37*('2014 population'!$H37/'2011 population'!$H37))
)
)*'2014 GP visits'!$C37</f>
        <v>207100.37002692436</v>
      </c>
      <c r="H37" s="2">
        <f>IF(age_sex_only,
'2014 population'!H37/SUM('2014 population'!$D37:$H37),
('2011 outpatient appointments'!H37*('2014 population'!H37/'2011 population'!H37))
/
(
('2011 outpatient appointments'!$D37*('2014 population'!$D37/'2011 population'!$D37))
+('2011 outpatient appointments'!$E37*('2014 population'!$E37/'2011 population'!$E37))
+('2011 outpatient appointments'!$F37*('2014 population'!$F37/'2011 population'!$F37))
+('2011 outpatient appointments'!$G37*('2014 population'!$G37/'2011 population'!$G37))
+('2011 outpatient appointments'!$H37*('2014 population'!$H37/'2011 population'!$H37))
)
)*'2014 GP visits'!$C37</f>
        <v>174127.66868389832</v>
      </c>
      <c r="I37" s="56">
        <f>VLOOKUP(B37,'Primary care summary'!$C$19:$E$24,3,TRUE)*SUM('2014 population'!J37:N37)</f>
        <v>587179.11463199998</v>
      </c>
      <c r="J37" s="2">
        <f>IF(age_sex_only,
'2014 population'!J37/SUM('2014 population'!$J37:$N37),
('2011 outpatient appointments'!J37*('2014 population'!J37/'2011 population'!J37))
/
(
('2011 outpatient appointments'!$J37*('2014 population'!$J37/'2011 population'!$J37))
+('2011 outpatient appointments'!$K37*('2014 population'!$K37/'2011 population'!$K37))
+('2011 outpatient appointments'!$L37*('2014 population'!$L37/'2011 population'!$L37))
+('2011 outpatient appointments'!$M37*('2014 population'!$M37/'2011 population'!$M37))
+('2011 outpatient appointments'!$N37*('2014 population'!$N37/'2011 population'!$N37))
)
)*'2014 GP visits'!$I37</f>
        <v>169106.93753823204</v>
      </c>
      <c r="K37" s="2">
        <f>IF(age_sex_only,
'2014 population'!K37/SUM('2014 population'!$J37:$N37),
('2011 outpatient appointments'!K37*('2014 population'!K37/'2011 population'!K37))
/
(
('2011 outpatient appointments'!$J37*('2014 population'!$J37/'2011 population'!$J37))
+('2011 outpatient appointments'!$K37*('2014 population'!$K37/'2011 population'!$K37))
+('2011 outpatient appointments'!$L37*('2014 population'!$L37/'2011 population'!$L37))
+('2011 outpatient appointments'!$M37*('2014 population'!$M37/'2011 population'!$M37))
+('2011 outpatient appointments'!$N37*('2014 population'!$N37/'2011 population'!$N37))
)
)*'2014 GP visits'!$I37</f>
        <v>147045.565146582</v>
      </c>
      <c r="L37" s="2">
        <f>IF(age_sex_only,
'2014 population'!L37/SUM('2014 population'!$J37:$N37),
('2011 outpatient appointments'!L37*('2014 population'!L37/'2011 population'!L37))
/
(
('2011 outpatient appointments'!$J37*('2014 population'!$J37/'2011 population'!$J37))
+('2011 outpatient appointments'!$K37*('2014 population'!$K37/'2011 population'!$K37))
+('2011 outpatient appointments'!$L37*('2014 population'!$L37/'2011 population'!$L37))
+('2011 outpatient appointments'!$M37*('2014 population'!$M37/'2011 population'!$M37))
+('2011 outpatient appointments'!$N37*('2014 population'!$N37/'2011 population'!$N37))
)
)*'2014 GP visits'!$I37</f>
        <v>116677.75242317645</v>
      </c>
      <c r="M37" s="2">
        <f>IF(age_sex_only,
'2014 population'!M37/SUM('2014 population'!$J37:$N37),
('2011 outpatient appointments'!M37*('2014 population'!M37/'2011 population'!M37))
/
(
('2011 outpatient appointments'!$J37*('2014 population'!$J37/'2011 population'!$J37))
+('2011 outpatient appointments'!$K37*('2014 population'!$K37/'2011 population'!$K37))
+('2011 outpatient appointments'!$L37*('2014 population'!$L37/'2011 population'!$L37))
+('2011 outpatient appointments'!$M37*('2014 population'!$M37/'2011 population'!$M37))
+('2011 outpatient appointments'!$N37*('2014 population'!$N37/'2011 population'!$N37))
)
)*'2014 GP visits'!$I37</f>
        <v>89300.830482432677</v>
      </c>
      <c r="N37" s="2">
        <f>IF(age_sex_only,
'2014 population'!N37/SUM('2014 population'!$J37:$N37),
('2011 outpatient appointments'!N37*('2014 population'!N37/'2011 population'!N37))
/
(
('2011 outpatient appointments'!$J37*('2014 population'!$J37/'2011 population'!$J37))
+('2011 outpatient appointments'!$K37*('2014 population'!$K37/'2011 population'!$K37))
+('2011 outpatient appointments'!$L37*('2014 population'!$L37/'2011 population'!$L37))
+('2011 outpatient appointments'!$M37*('2014 population'!$M37/'2011 population'!$M37))
+('2011 outpatient appointments'!$N37*('2014 population'!$N37/'2011 population'!$N37))
)
)*'2014 GP visits'!$I37</f>
        <v>65048.029041576774</v>
      </c>
    </row>
    <row r="38" spans="2:14" x14ac:dyDescent="0.25">
      <c r="B38">
        <v>34</v>
      </c>
      <c r="C38" s="56">
        <f>VLOOKUP(B38,'Primary care summary'!$C$19:$E$24,2,TRUE)*SUM('2014 population'!D38:H38)</f>
        <v>1200820.5563429999</v>
      </c>
      <c r="D38" s="2">
        <f>IF(age_sex_only,
'2014 population'!D38/SUM('2014 population'!$D38:$H38),
('2011 outpatient appointments'!D38*('2014 population'!D38/'2011 population'!D38))
/
(
('2011 outpatient appointments'!$D38*('2014 population'!$D38/'2011 population'!$D38))
+('2011 outpatient appointments'!$E38*('2014 population'!$E38/'2011 population'!$E38))
+('2011 outpatient appointments'!$F38*('2014 population'!$F38/'2011 population'!$F38))
+('2011 outpatient appointments'!$G38*('2014 population'!$G38/'2011 population'!$G38))
+('2011 outpatient appointments'!$H38*('2014 population'!$H38/'2011 population'!$H38))
)
)*'2014 GP visits'!$C38</f>
        <v>302118.49642694963</v>
      </c>
      <c r="E38" s="2">
        <f>IF(age_sex_only,
'2014 population'!E38/SUM('2014 population'!$D38:$H38),
('2011 outpatient appointments'!E38*('2014 population'!E38/'2011 population'!E38))
/
(
('2011 outpatient appointments'!$D38*('2014 population'!$D38/'2011 population'!$D38))
+('2011 outpatient appointments'!$E38*('2014 population'!$E38/'2011 population'!$E38))
+('2011 outpatient appointments'!$F38*('2014 population'!$F38/'2011 population'!$F38))
+('2011 outpatient appointments'!$G38*('2014 population'!$G38/'2011 population'!$G38))
+('2011 outpatient appointments'!$H38*('2014 population'!$H38/'2011 population'!$H38))
)
)*'2014 GP visits'!$C38</f>
        <v>280097.36606552557</v>
      </c>
      <c r="F38" s="2">
        <f>IF(age_sex_only,
'2014 population'!F38/SUM('2014 population'!$D38:$H38),
('2011 outpatient appointments'!F38*('2014 population'!F38/'2011 population'!F38))
/
(
('2011 outpatient appointments'!$D38*('2014 population'!$D38/'2011 population'!$D38))
+('2011 outpatient appointments'!$E38*('2014 population'!$E38/'2011 population'!$E38))
+('2011 outpatient appointments'!$F38*('2014 population'!$F38/'2011 population'!$F38))
+('2011 outpatient appointments'!$G38*('2014 population'!$G38/'2011 population'!$G38))
+('2011 outpatient appointments'!$H38*('2014 population'!$H38/'2011 population'!$H38))
)
)*'2014 GP visits'!$C38</f>
        <v>233419.79177827196</v>
      </c>
      <c r="G38" s="2">
        <f>IF(age_sex_only,
'2014 population'!G38/SUM('2014 population'!$D38:$H38),
('2011 outpatient appointments'!G38*('2014 population'!G38/'2011 population'!G38))
/
(
('2011 outpatient appointments'!$D38*('2014 population'!$D38/'2011 population'!$D38))
+('2011 outpatient appointments'!$E38*('2014 population'!$E38/'2011 population'!$E38))
+('2011 outpatient appointments'!$F38*('2014 population'!$F38/'2011 population'!$F38))
+('2011 outpatient appointments'!$G38*('2014 population'!$G38/'2011 population'!$G38))
+('2011 outpatient appointments'!$H38*('2014 population'!$H38/'2011 population'!$H38))
)
)*'2014 GP visits'!$C38</f>
        <v>202824.2827263005</v>
      </c>
      <c r="H38" s="2">
        <f>IF(age_sex_only,
'2014 population'!H38/SUM('2014 population'!$D38:$H38),
('2011 outpatient appointments'!H38*('2014 population'!H38/'2011 population'!H38))
/
(
('2011 outpatient appointments'!$D38*('2014 population'!$D38/'2011 population'!$D38))
+('2011 outpatient appointments'!$E38*('2014 population'!$E38/'2011 population'!$E38))
+('2011 outpatient appointments'!$F38*('2014 population'!$F38/'2011 population'!$F38))
+('2011 outpatient appointments'!$G38*('2014 population'!$G38/'2011 population'!$G38))
+('2011 outpatient appointments'!$H38*('2014 population'!$H38/'2011 population'!$H38))
)
)*'2014 GP visits'!$C38</f>
        <v>182360.61934595217</v>
      </c>
      <c r="I38" s="56">
        <f>VLOOKUP(B38,'Primary care summary'!$C$19:$E$24,3,TRUE)*SUM('2014 population'!J38:N38)</f>
        <v>588970.558968</v>
      </c>
      <c r="J38" s="2">
        <f>IF(age_sex_only,
'2014 population'!J38/SUM('2014 population'!$J38:$N38),
('2011 outpatient appointments'!J38*('2014 population'!J38/'2011 population'!J38))
/
(
('2011 outpatient appointments'!$J38*('2014 population'!$J38/'2011 population'!$J38))
+('2011 outpatient appointments'!$K38*('2014 population'!$K38/'2011 population'!$K38))
+('2011 outpatient appointments'!$L38*('2014 population'!$L38/'2011 population'!$L38))
+('2011 outpatient appointments'!$M38*('2014 population'!$M38/'2011 population'!$M38))
+('2011 outpatient appointments'!$N38*('2014 population'!$N38/'2011 population'!$N38))
)
)*'2014 GP visits'!$I38</f>
        <v>170040.82873884708</v>
      </c>
      <c r="K38" s="2">
        <f>IF(age_sex_only,
'2014 population'!K38/SUM('2014 population'!$J38:$N38),
('2011 outpatient appointments'!K38*('2014 population'!K38/'2011 population'!K38))
/
(
('2011 outpatient appointments'!$J38*('2014 population'!$J38/'2011 population'!$J38))
+('2011 outpatient appointments'!$K38*('2014 population'!$K38/'2011 population'!$K38))
+('2011 outpatient appointments'!$L38*('2014 population'!$L38/'2011 population'!$L38))
+('2011 outpatient appointments'!$M38*('2014 population'!$M38/'2011 population'!$M38))
+('2011 outpatient appointments'!$N38*('2014 population'!$N38/'2011 population'!$N38))
)
)*'2014 GP visits'!$I38</f>
        <v>148068.56220307475</v>
      </c>
      <c r="L38" s="2">
        <f>IF(age_sex_only,
'2014 population'!L38/SUM('2014 population'!$J38:$N38),
('2011 outpatient appointments'!L38*('2014 population'!L38/'2011 population'!L38))
/
(
('2011 outpatient appointments'!$J38*('2014 population'!$J38/'2011 population'!$J38))
+('2011 outpatient appointments'!$K38*('2014 population'!$K38/'2011 population'!$K38))
+('2011 outpatient appointments'!$L38*('2014 population'!$L38/'2011 population'!$L38))
+('2011 outpatient appointments'!$M38*('2014 population'!$M38/'2011 population'!$M38))
+('2011 outpatient appointments'!$N38*('2014 population'!$N38/'2011 population'!$N38))
)
)*'2014 GP visits'!$I38</f>
        <v>115458.99110119493</v>
      </c>
      <c r="M38" s="2">
        <f>IF(age_sex_only,
'2014 population'!M38/SUM('2014 population'!$J38:$N38),
('2011 outpatient appointments'!M38*('2014 population'!M38/'2011 population'!M38))
/
(
('2011 outpatient appointments'!$J38*('2014 population'!$J38/'2011 population'!$J38))
+('2011 outpatient appointments'!$K38*('2014 population'!$K38/'2011 population'!$K38))
+('2011 outpatient appointments'!$L38*('2014 population'!$L38/'2011 population'!$L38))
+('2011 outpatient appointments'!$M38*('2014 population'!$M38/'2011 population'!$M38))
+('2011 outpatient appointments'!$N38*('2014 population'!$N38/'2011 population'!$N38))
)
)*'2014 GP visits'!$I38</f>
        <v>88554.903351493107</v>
      </c>
      <c r="N38" s="2">
        <f>IF(age_sex_only,
'2014 population'!N38/SUM('2014 population'!$J38:$N38),
('2011 outpatient appointments'!N38*('2014 population'!N38/'2011 population'!N38))
/
(
('2011 outpatient appointments'!$J38*('2014 population'!$J38/'2011 population'!$J38))
+('2011 outpatient appointments'!$K38*('2014 population'!$K38/'2011 population'!$K38))
+('2011 outpatient appointments'!$L38*('2014 population'!$L38/'2011 population'!$L38))
+('2011 outpatient appointments'!$M38*('2014 population'!$M38/'2011 population'!$M38))
+('2011 outpatient appointments'!$N38*('2014 population'!$N38/'2011 population'!$N38))
)
)*'2014 GP visits'!$I38</f>
        <v>66847.273573390179</v>
      </c>
    </row>
    <row r="39" spans="2:14" x14ac:dyDescent="0.25">
      <c r="B39">
        <v>35</v>
      </c>
      <c r="C39" s="56">
        <f>VLOOKUP(B39,'Primary care summary'!$C$19:$E$24,2,TRUE)*SUM('2014 population'!D39:H39)</f>
        <v>1148774.7349040001</v>
      </c>
      <c r="D39" s="2">
        <f>IF(age_sex_only,
'2014 population'!D39/SUM('2014 population'!$D39:$H39),
('2011 outpatient appointments'!D39*('2014 population'!D39/'2011 population'!D39))
/
(
('2011 outpatient appointments'!$D39*('2014 population'!$D39/'2011 population'!$D39))
+('2011 outpatient appointments'!$E39*('2014 population'!$E39/'2011 population'!$E39))
+('2011 outpatient appointments'!$F39*('2014 population'!$F39/'2011 population'!$F39))
+('2011 outpatient appointments'!$G39*('2014 population'!$G39/'2011 population'!$G39))
+('2011 outpatient appointments'!$H39*('2014 population'!$H39/'2011 population'!$H39))
)
)*'2014 GP visits'!$C39</f>
        <v>282266.16839497472</v>
      </c>
      <c r="E39" s="2">
        <f>IF(age_sex_only,
'2014 population'!E39/SUM('2014 population'!$D39:$H39),
('2011 outpatient appointments'!E39*('2014 population'!E39/'2011 population'!E39))
/
(
('2011 outpatient appointments'!$D39*('2014 population'!$D39/'2011 population'!$D39))
+('2011 outpatient appointments'!$E39*('2014 population'!$E39/'2011 population'!$E39))
+('2011 outpatient appointments'!$F39*('2014 population'!$F39/'2011 population'!$F39))
+('2011 outpatient appointments'!$G39*('2014 population'!$G39/'2011 population'!$G39))
+('2011 outpatient appointments'!$H39*('2014 population'!$H39/'2011 population'!$H39))
)
)*'2014 GP visits'!$C39</f>
        <v>263350.48214738298</v>
      </c>
      <c r="F39" s="2">
        <f>IF(age_sex_only,
'2014 population'!F39/SUM('2014 population'!$D39:$H39),
('2011 outpatient appointments'!F39*('2014 population'!F39/'2011 population'!F39))
/
(
('2011 outpatient appointments'!$D39*('2014 population'!$D39/'2011 population'!$D39))
+('2011 outpatient appointments'!$E39*('2014 population'!$E39/'2011 population'!$E39))
+('2011 outpatient appointments'!$F39*('2014 population'!$F39/'2011 population'!$F39))
+('2011 outpatient appointments'!$G39*('2014 population'!$G39/'2011 population'!$G39))
+('2011 outpatient appointments'!$H39*('2014 population'!$H39/'2011 population'!$H39))
)
)*'2014 GP visits'!$C39</f>
        <v>221137.44247481038</v>
      </c>
      <c r="G39" s="2">
        <f>IF(age_sex_only,
'2014 population'!G39/SUM('2014 population'!$D39:$H39),
('2011 outpatient appointments'!G39*('2014 population'!G39/'2011 population'!G39))
/
(
('2011 outpatient appointments'!$D39*('2014 population'!$D39/'2011 population'!$D39))
+('2011 outpatient appointments'!$E39*('2014 population'!$E39/'2011 population'!$E39))
+('2011 outpatient appointments'!$F39*('2014 population'!$F39/'2011 population'!$F39))
+('2011 outpatient appointments'!$G39*('2014 population'!$G39/'2011 population'!$G39))
+('2011 outpatient appointments'!$H39*('2014 population'!$H39/'2011 population'!$H39))
)
)*'2014 GP visits'!$C39</f>
        <v>202349.51038228915</v>
      </c>
      <c r="H39" s="2">
        <f>IF(age_sex_only,
'2014 population'!H39/SUM('2014 population'!$D39:$H39),
('2011 outpatient appointments'!H39*('2014 population'!H39/'2011 population'!H39))
/
(
('2011 outpatient appointments'!$D39*('2014 population'!$D39/'2011 population'!$D39))
+('2011 outpatient appointments'!$E39*('2014 population'!$E39/'2011 population'!$E39))
+('2011 outpatient appointments'!$F39*('2014 population'!$F39/'2011 population'!$F39))
+('2011 outpatient appointments'!$G39*('2014 population'!$G39/'2011 population'!$G39))
+('2011 outpatient appointments'!$H39*('2014 population'!$H39/'2011 population'!$H39))
)
)*'2014 GP visits'!$C39</f>
        <v>179671.13150454298</v>
      </c>
      <c r="I39" s="56">
        <f>VLOOKUP(B39,'Primary care summary'!$C$19:$E$24,3,TRUE)*SUM('2014 population'!J39:N39)</f>
        <v>566473.05660000001</v>
      </c>
      <c r="J39" s="2">
        <f>IF(age_sex_only,
'2014 population'!J39/SUM('2014 population'!$J39:$N39),
('2011 outpatient appointments'!J39*('2014 population'!J39/'2011 population'!J39))
/
(
('2011 outpatient appointments'!$J39*('2014 population'!$J39/'2011 population'!$J39))
+('2011 outpatient appointments'!$K39*('2014 population'!$K39/'2011 population'!$K39))
+('2011 outpatient appointments'!$L39*('2014 population'!$L39/'2011 population'!$L39))
+('2011 outpatient appointments'!$M39*('2014 population'!$M39/'2011 population'!$M39))
+('2011 outpatient appointments'!$N39*('2014 population'!$N39/'2011 population'!$N39))
)
)*'2014 GP visits'!$I39</f>
        <v>162219.01571860138</v>
      </c>
      <c r="K39" s="2">
        <f>IF(age_sex_only,
'2014 population'!K39/SUM('2014 population'!$J39:$N39),
('2011 outpatient appointments'!K39*('2014 population'!K39/'2011 population'!K39))
/
(
('2011 outpatient appointments'!$J39*('2014 population'!$J39/'2011 population'!$J39))
+('2011 outpatient appointments'!$K39*('2014 population'!$K39/'2011 population'!$K39))
+('2011 outpatient appointments'!$L39*('2014 population'!$L39/'2011 population'!$L39))
+('2011 outpatient appointments'!$M39*('2014 population'!$M39/'2011 population'!$M39))
+('2011 outpatient appointments'!$N39*('2014 population'!$N39/'2011 population'!$N39))
)
)*'2014 GP visits'!$I39</f>
        <v>136423.91060551163</v>
      </c>
      <c r="L39" s="2">
        <f>IF(age_sex_only,
'2014 population'!L39/SUM('2014 population'!$J39:$N39),
('2011 outpatient appointments'!L39*('2014 population'!L39/'2011 population'!L39))
/
(
('2011 outpatient appointments'!$J39*('2014 population'!$J39/'2011 population'!$J39))
+('2011 outpatient appointments'!$K39*('2014 population'!$K39/'2011 population'!$K39))
+('2011 outpatient appointments'!$L39*('2014 population'!$L39/'2011 population'!$L39))
+('2011 outpatient appointments'!$M39*('2014 population'!$M39/'2011 population'!$M39))
+('2011 outpatient appointments'!$N39*('2014 population'!$N39/'2011 population'!$N39))
)
)*'2014 GP visits'!$I39</f>
        <v>110810.08649501886</v>
      </c>
      <c r="M39" s="2">
        <f>IF(age_sex_only,
'2014 population'!M39/SUM('2014 population'!$J39:$N39),
('2011 outpatient appointments'!M39*('2014 population'!M39/'2011 population'!M39))
/
(
('2011 outpatient appointments'!$J39*('2014 population'!$J39/'2011 population'!$J39))
+('2011 outpatient appointments'!$K39*('2014 population'!$K39/'2011 population'!$K39))
+('2011 outpatient appointments'!$L39*('2014 population'!$L39/'2011 population'!$L39))
+('2011 outpatient appointments'!$M39*('2014 population'!$M39/'2011 population'!$M39))
+('2011 outpatient appointments'!$N39*('2014 population'!$N39/'2011 population'!$N39))
)
)*'2014 GP visits'!$I39</f>
        <v>87335.433742573936</v>
      </c>
      <c r="N39" s="2">
        <f>IF(age_sex_only,
'2014 population'!N39/SUM('2014 population'!$J39:$N39),
('2011 outpatient appointments'!N39*('2014 population'!N39/'2011 population'!N39))
/
(
('2011 outpatient appointments'!$J39*('2014 population'!$J39/'2011 population'!$J39))
+('2011 outpatient appointments'!$K39*('2014 population'!$K39/'2011 population'!$K39))
+('2011 outpatient appointments'!$L39*('2014 population'!$L39/'2011 population'!$L39))
+('2011 outpatient appointments'!$M39*('2014 population'!$M39/'2011 population'!$M39))
+('2011 outpatient appointments'!$N39*('2014 population'!$N39/'2011 population'!$N39))
)
)*'2014 GP visits'!$I39</f>
        <v>69684.61003829418</v>
      </c>
    </row>
    <row r="40" spans="2:14" x14ac:dyDescent="0.25">
      <c r="B40">
        <v>36</v>
      </c>
      <c r="C40" s="56">
        <f>VLOOKUP(B40,'Primary care summary'!$C$19:$E$24,2,TRUE)*SUM('2014 population'!D40:H40)</f>
        <v>1069316.6859539999</v>
      </c>
      <c r="D40" s="2">
        <f>IF(age_sex_only,
'2014 population'!D40/SUM('2014 population'!$D40:$H40),
('2011 outpatient appointments'!D40*('2014 population'!D40/'2011 population'!D40))
/
(
('2011 outpatient appointments'!$D40*('2014 population'!$D40/'2011 population'!$D40))
+('2011 outpatient appointments'!$E40*('2014 population'!$E40/'2011 population'!$E40))
+('2011 outpatient appointments'!$F40*('2014 population'!$F40/'2011 population'!$F40))
+('2011 outpatient appointments'!$G40*('2014 population'!$G40/'2011 population'!$G40))
+('2011 outpatient appointments'!$H40*('2014 population'!$H40/'2011 population'!$H40))
)
)*'2014 GP visits'!$C40</f>
        <v>265834.05062712281</v>
      </c>
      <c r="E40" s="2">
        <f>IF(age_sex_only,
'2014 population'!E40/SUM('2014 population'!$D40:$H40),
('2011 outpatient appointments'!E40*('2014 population'!E40/'2011 population'!E40))
/
(
('2011 outpatient appointments'!$D40*('2014 population'!$D40/'2011 population'!$D40))
+('2011 outpatient appointments'!$E40*('2014 population'!$E40/'2011 population'!$E40))
+('2011 outpatient appointments'!$F40*('2014 population'!$F40/'2011 population'!$F40))
+('2011 outpatient appointments'!$G40*('2014 population'!$G40/'2011 population'!$G40))
+('2011 outpatient appointments'!$H40*('2014 population'!$H40/'2011 population'!$H40))
)
)*'2014 GP visits'!$C40</f>
        <v>243095.82864913362</v>
      </c>
      <c r="F40" s="2">
        <f>IF(age_sex_only,
'2014 population'!F40/SUM('2014 population'!$D40:$H40),
('2011 outpatient appointments'!F40*('2014 population'!F40/'2011 population'!F40))
/
(
('2011 outpatient appointments'!$D40*('2014 population'!$D40/'2011 population'!$D40))
+('2011 outpatient appointments'!$E40*('2014 population'!$E40/'2011 population'!$E40))
+('2011 outpatient appointments'!$F40*('2014 population'!$F40/'2011 population'!$F40))
+('2011 outpatient appointments'!$G40*('2014 population'!$G40/'2011 population'!$G40))
+('2011 outpatient appointments'!$H40*('2014 population'!$H40/'2011 population'!$H40))
)
)*'2014 GP visits'!$C40</f>
        <v>205010.64203370904</v>
      </c>
      <c r="G40" s="2">
        <f>IF(age_sex_only,
'2014 population'!G40/SUM('2014 population'!$D40:$H40),
('2011 outpatient appointments'!G40*('2014 population'!G40/'2011 population'!G40))
/
(
('2011 outpatient appointments'!$D40*('2014 population'!$D40/'2011 population'!$D40))
+('2011 outpatient appointments'!$E40*('2014 population'!$E40/'2011 population'!$E40))
+('2011 outpatient appointments'!$F40*('2014 population'!$F40/'2011 population'!$F40))
+('2011 outpatient appointments'!$G40*('2014 population'!$G40/'2011 population'!$G40))
+('2011 outpatient appointments'!$H40*('2014 population'!$H40/'2011 population'!$H40))
)
)*'2014 GP visits'!$C40</f>
        <v>185439.62265813333</v>
      </c>
      <c r="H40" s="2">
        <f>IF(age_sex_only,
'2014 population'!H40/SUM('2014 population'!$D40:$H40),
('2011 outpatient appointments'!H40*('2014 population'!H40/'2011 population'!H40))
/
(
('2011 outpatient appointments'!$D40*('2014 population'!$D40/'2011 population'!$D40))
+('2011 outpatient appointments'!$E40*('2014 population'!$E40/'2011 population'!$E40))
+('2011 outpatient appointments'!$F40*('2014 population'!$F40/'2011 population'!$F40))
+('2011 outpatient appointments'!$G40*('2014 population'!$G40/'2011 population'!$G40))
+('2011 outpatient appointments'!$H40*('2014 population'!$H40/'2011 population'!$H40))
)
)*'2014 GP visits'!$C40</f>
        <v>169936.54198590116</v>
      </c>
      <c r="I40" s="56">
        <f>VLOOKUP(B40,'Primary care summary'!$C$19:$E$24,3,TRUE)*SUM('2014 population'!J40:N40)</f>
        <v>529275.26586000004</v>
      </c>
      <c r="J40" s="2">
        <f>IF(age_sex_only,
'2014 population'!J40/SUM('2014 population'!$J40:$N40),
('2011 outpatient appointments'!J40*('2014 population'!J40/'2011 population'!J40))
/
(
('2011 outpatient appointments'!$J40*('2014 population'!$J40/'2011 population'!$J40))
+('2011 outpatient appointments'!$K40*('2014 population'!$K40/'2011 population'!$K40))
+('2011 outpatient appointments'!$L40*('2014 population'!$L40/'2011 population'!$L40))
+('2011 outpatient appointments'!$M40*('2014 population'!$M40/'2011 population'!$M40))
+('2011 outpatient appointments'!$N40*('2014 population'!$N40/'2011 population'!$N40))
)
)*'2014 GP visits'!$I40</f>
        <v>153690.07984963714</v>
      </c>
      <c r="K40" s="2">
        <f>IF(age_sex_only,
'2014 population'!K40/SUM('2014 population'!$J40:$N40),
('2011 outpatient appointments'!K40*('2014 population'!K40/'2011 population'!K40))
/
(
('2011 outpatient appointments'!$J40*('2014 population'!$J40/'2011 population'!$J40))
+('2011 outpatient appointments'!$K40*('2014 population'!$K40/'2011 population'!$K40))
+('2011 outpatient appointments'!$L40*('2014 population'!$L40/'2011 population'!$L40))
+('2011 outpatient appointments'!$M40*('2014 population'!$M40/'2011 population'!$M40))
+('2011 outpatient appointments'!$N40*('2014 population'!$N40/'2011 population'!$N40))
)
)*'2014 GP visits'!$I40</f>
        <v>128212.6588719908</v>
      </c>
      <c r="L40" s="2">
        <f>IF(age_sex_only,
'2014 population'!L40/SUM('2014 population'!$J40:$N40),
('2011 outpatient appointments'!L40*('2014 population'!L40/'2011 population'!L40))
/
(
('2011 outpatient appointments'!$J40*('2014 population'!$J40/'2011 population'!$J40))
+('2011 outpatient appointments'!$K40*('2014 population'!$K40/'2011 population'!$K40))
+('2011 outpatient appointments'!$L40*('2014 population'!$L40/'2011 population'!$L40))
+('2011 outpatient appointments'!$M40*('2014 population'!$M40/'2011 population'!$M40))
+('2011 outpatient appointments'!$N40*('2014 population'!$N40/'2011 population'!$N40))
)
)*'2014 GP visits'!$I40</f>
        <v>102121.0115778819</v>
      </c>
      <c r="M40" s="2">
        <f>IF(age_sex_only,
'2014 population'!M40/SUM('2014 population'!$J40:$N40),
('2011 outpatient appointments'!M40*('2014 population'!M40/'2011 population'!M40))
/
(
('2011 outpatient appointments'!$J40*('2014 population'!$J40/'2011 population'!$J40))
+('2011 outpatient appointments'!$K40*('2014 population'!$K40/'2011 population'!$K40))
+('2011 outpatient appointments'!$L40*('2014 population'!$L40/'2011 population'!$L40))
+('2011 outpatient appointments'!$M40*('2014 population'!$M40/'2011 population'!$M40))
+('2011 outpatient appointments'!$N40*('2014 population'!$N40/'2011 population'!$N40))
)
)*'2014 GP visits'!$I40</f>
        <v>79823.752013232035</v>
      </c>
      <c r="N40" s="2">
        <f>IF(age_sex_only,
'2014 population'!N40/SUM('2014 population'!$J40:$N40),
('2011 outpatient appointments'!N40*('2014 population'!N40/'2011 population'!N40))
/
(
('2011 outpatient appointments'!$J40*('2014 population'!$J40/'2011 population'!$J40))
+('2011 outpatient appointments'!$K40*('2014 population'!$K40/'2011 population'!$K40))
+('2011 outpatient appointments'!$L40*('2014 population'!$L40/'2011 population'!$L40))
+('2011 outpatient appointments'!$M40*('2014 population'!$M40/'2011 population'!$M40))
+('2011 outpatient appointments'!$N40*('2014 population'!$N40/'2011 population'!$N40))
)
)*'2014 GP visits'!$I40</f>
        <v>65427.763547258117</v>
      </c>
    </row>
    <row r="41" spans="2:14" x14ac:dyDescent="0.25">
      <c r="B41">
        <v>37</v>
      </c>
      <c r="C41" s="56">
        <f>VLOOKUP(B41,'Primary care summary'!$C$19:$E$24,2,TRUE)*SUM('2014 population'!D41:H41)</f>
        <v>1052213.221011</v>
      </c>
      <c r="D41" s="2">
        <f>IF(age_sex_only,
'2014 population'!D41/SUM('2014 population'!$D41:$H41),
('2011 outpatient appointments'!D41*('2014 population'!D41/'2011 population'!D41))
/
(
('2011 outpatient appointments'!$D41*('2014 population'!$D41/'2011 population'!$D41))
+('2011 outpatient appointments'!$E41*('2014 population'!$E41/'2011 population'!$E41))
+('2011 outpatient appointments'!$F41*('2014 population'!$F41/'2011 population'!$F41))
+('2011 outpatient appointments'!$G41*('2014 population'!$G41/'2011 population'!$G41))
+('2011 outpatient appointments'!$H41*('2014 population'!$H41/'2011 population'!$H41))
)
)*'2014 GP visits'!$C41</f>
        <v>257895.92301541471</v>
      </c>
      <c r="E41" s="2">
        <f>IF(age_sex_only,
'2014 population'!E41/SUM('2014 population'!$D41:$H41),
('2011 outpatient appointments'!E41*('2014 population'!E41/'2011 population'!E41))
/
(
('2011 outpatient appointments'!$D41*('2014 population'!$D41/'2011 population'!$D41))
+('2011 outpatient appointments'!$E41*('2014 population'!$E41/'2011 population'!$E41))
+('2011 outpatient appointments'!$F41*('2014 population'!$F41/'2011 population'!$F41))
+('2011 outpatient appointments'!$G41*('2014 population'!$G41/'2011 population'!$G41))
+('2011 outpatient appointments'!$H41*('2014 population'!$H41/'2011 population'!$H41))
)
)*'2014 GP visits'!$C41</f>
        <v>237388.56442960718</v>
      </c>
      <c r="F41" s="2">
        <f>IF(age_sex_only,
'2014 population'!F41/SUM('2014 population'!$D41:$H41),
('2011 outpatient appointments'!F41*('2014 population'!F41/'2011 population'!F41))
/
(
('2011 outpatient appointments'!$D41*('2014 population'!$D41/'2011 population'!$D41))
+('2011 outpatient appointments'!$E41*('2014 population'!$E41/'2011 population'!$E41))
+('2011 outpatient appointments'!$F41*('2014 population'!$F41/'2011 population'!$F41))
+('2011 outpatient appointments'!$G41*('2014 population'!$G41/'2011 population'!$G41))
+('2011 outpatient appointments'!$H41*('2014 population'!$H41/'2011 population'!$H41))
)
)*'2014 GP visits'!$C41</f>
        <v>201320.24468415338</v>
      </c>
      <c r="G41" s="2">
        <f>IF(age_sex_only,
'2014 population'!G41/SUM('2014 population'!$D41:$H41),
('2011 outpatient appointments'!G41*('2014 population'!G41/'2011 population'!G41))
/
(
('2011 outpatient appointments'!$D41*('2014 population'!$D41/'2011 population'!$D41))
+('2011 outpatient appointments'!$E41*('2014 population'!$E41/'2011 population'!$E41))
+('2011 outpatient appointments'!$F41*('2014 population'!$F41/'2011 population'!$F41))
+('2011 outpatient appointments'!$G41*('2014 population'!$G41/'2011 population'!$G41))
+('2011 outpatient appointments'!$H41*('2014 population'!$H41/'2011 population'!$H41))
)
)*'2014 GP visits'!$C41</f>
        <v>185141.11597961313</v>
      </c>
      <c r="H41" s="2">
        <f>IF(age_sex_only,
'2014 population'!H41/SUM('2014 population'!$D41:$H41),
('2011 outpatient appointments'!H41*('2014 population'!H41/'2011 population'!H41))
/
(
('2011 outpatient appointments'!$D41*('2014 population'!$D41/'2011 population'!$D41))
+('2011 outpatient appointments'!$E41*('2014 population'!$E41/'2011 population'!$E41))
+('2011 outpatient appointments'!$F41*('2014 population'!$F41/'2011 population'!$F41))
+('2011 outpatient appointments'!$G41*('2014 population'!$G41/'2011 population'!$G41))
+('2011 outpatient appointments'!$H41*('2014 population'!$H41/'2011 population'!$H41))
)
)*'2014 GP visits'!$C41</f>
        <v>170467.37290221141</v>
      </c>
      <c r="I41" s="56">
        <f>VLOOKUP(B41,'Primary care summary'!$C$19:$E$24,3,TRUE)*SUM('2014 population'!J41:N41)</f>
        <v>520949.48083200003</v>
      </c>
      <c r="J41" s="2">
        <f>IF(age_sex_only,
'2014 population'!J41/SUM('2014 population'!$J41:$N41),
('2011 outpatient appointments'!J41*('2014 population'!J41/'2011 population'!J41))
/
(
('2011 outpatient appointments'!$J41*('2014 population'!$J41/'2011 population'!$J41))
+('2011 outpatient appointments'!$K41*('2014 population'!$K41/'2011 population'!$K41))
+('2011 outpatient appointments'!$L41*('2014 population'!$L41/'2011 population'!$L41))
+('2011 outpatient appointments'!$M41*('2014 population'!$M41/'2011 population'!$M41))
+('2011 outpatient appointments'!$N41*('2014 population'!$N41/'2011 population'!$N41))
)
)*'2014 GP visits'!$I41</f>
        <v>152229.40819506196</v>
      </c>
      <c r="K41" s="2">
        <f>IF(age_sex_only,
'2014 population'!K41/SUM('2014 population'!$J41:$N41),
('2011 outpatient appointments'!K41*('2014 population'!K41/'2011 population'!K41))
/
(
('2011 outpatient appointments'!$J41*('2014 population'!$J41/'2011 population'!$J41))
+('2011 outpatient appointments'!$K41*('2014 population'!$K41/'2011 population'!$K41))
+('2011 outpatient appointments'!$L41*('2014 population'!$L41/'2011 population'!$L41))
+('2011 outpatient appointments'!$M41*('2014 population'!$M41/'2011 population'!$M41))
+('2011 outpatient appointments'!$N41*('2014 population'!$N41/'2011 population'!$N41))
)
)*'2014 GP visits'!$I41</f>
        <v>124756.55714426494</v>
      </c>
      <c r="L41" s="2">
        <f>IF(age_sex_only,
'2014 population'!L41/SUM('2014 population'!$J41:$N41),
('2011 outpatient appointments'!L41*('2014 population'!L41/'2011 population'!L41))
/
(
('2011 outpatient appointments'!$J41*('2014 population'!$J41/'2011 population'!$J41))
+('2011 outpatient appointments'!$K41*('2014 population'!$K41/'2011 population'!$K41))
+('2011 outpatient appointments'!$L41*('2014 population'!$L41/'2011 population'!$L41))
+('2011 outpatient appointments'!$M41*('2014 population'!$M41/'2011 population'!$M41))
+('2011 outpatient appointments'!$N41*('2014 population'!$N41/'2011 population'!$N41))
)
)*'2014 GP visits'!$I41</f>
        <v>95638.614433418596</v>
      </c>
      <c r="M41" s="2">
        <f>IF(age_sex_only,
'2014 population'!M41/SUM('2014 population'!$J41:$N41),
('2011 outpatient appointments'!M41*('2014 population'!M41/'2011 population'!M41))
/
(
('2011 outpatient appointments'!$J41*('2014 population'!$J41/'2011 population'!$J41))
+('2011 outpatient appointments'!$K41*('2014 population'!$K41/'2011 population'!$K41))
+('2011 outpatient appointments'!$L41*('2014 population'!$L41/'2011 population'!$L41))
+('2011 outpatient appointments'!$M41*('2014 population'!$M41/'2011 population'!$M41))
+('2011 outpatient appointments'!$N41*('2014 population'!$N41/'2011 population'!$N41))
)
)*'2014 GP visits'!$I41</f>
        <v>81157.514736325757</v>
      </c>
      <c r="N41" s="2">
        <f>IF(age_sex_only,
'2014 population'!N41/SUM('2014 population'!$J41:$N41),
('2011 outpatient appointments'!N41*('2014 population'!N41/'2011 population'!N41))
/
(
('2011 outpatient appointments'!$J41*('2014 population'!$J41/'2011 population'!$J41))
+('2011 outpatient appointments'!$K41*('2014 population'!$K41/'2011 population'!$K41))
+('2011 outpatient appointments'!$L41*('2014 population'!$L41/'2011 population'!$L41))
+('2011 outpatient appointments'!$M41*('2014 population'!$M41/'2011 population'!$M41))
+('2011 outpatient appointments'!$N41*('2014 population'!$N41/'2011 population'!$N41))
)
)*'2014 GP visits'!$I41</f>
        <v>67167.386322928738</v>
      </c>
    </row>
    <row r="42" spans="2:14" x14ac:dyDescent="0.25">
      <c r="B42">
        <v>38</v>
      </c>
      <c r="C42" s="56">
        <f>VLOOKUP(B42,'Primary care summary'!$C$19:$E$24,2,TRUE)*SUM('2014 population'!D42:H42)</f>
        <v>1074154.5140449998</v>
      </c>
      <c r="D42" s="2">
        <f>IF(age_sex_only,
'2014 population'!D42/SUM('2014 population'!$D42:$H42),
('2011 outpatient appointments'!D42*('2014 population'!D42/'2011 population'!D42))
/
(
('2011 outpatient appointments'!$D42*('2014 population'!$D42/'2011 population'!$D42))
+('2011 outpatient appointments'!$E42*('2014 population'!$E42/'2011 population'!$E42))
+('2011 outpatient appointments'!$F42*('2014 population'!$F42/'2011 population'!$F42))
+('2011 outpatient appointments'!$G42*('2014 population'!$G42/'2011 population'!$G42))
+('2011 outpatient appointments'!$H42*('2014 population'!$H42/'2011 population'!$H42))
)
)*'2014 GP visits'!$C42</f>
        <v>265973.28177756182</v>
      </c>
      <c r="E42" s="2">
        <f>IF(age_sex_only,
'2014 population'!E42/SUM('2014 population'!$D42:$H42),
('2011 outpatient appointments'!E42*('2014 population'!E42/'2011 population'!E42))
/
(
('2011 outpatient appointments'!$D42*('2014 population'!$D42/'2011 population'!$D42))
+('2011 outpatient appointments'!$E42*('2014 population'!$E42/'2011 population'!$E42))
+('2011 outpatient appointments'!$F42*('2014 population'!$F42/'2011 population'!$F42))
+('2011 outpatient appointments'!$G42*('2014 population'!$G42/'2011 population'!$G42))
+('2011 outpatient appointments'!$H42*('2014 population'!$H42/'2011 population'!$H42))
)
)*'2014 GP visits'!$C42</f>
        <v>241039.14258154487</v>
      </c>
      <c r="F42" s="2">
        <f>IF(age_sex_only,
'2014 population'!F42/SUM('2014 population'!$D42:$H42),
('2011 outpatient appointments'!F42*('2014 population'!F42/'2011 population'!F42))
/
(
('2011 outpatient appointments'!$D42*('2014 population'!$D42/'2011 population'!$D42))
+('2011 outpatient appointments'!$E42*('2014 population'!$E42/'2011 population'!$E42))
+('2011 outpatient appointments'!$F42*('2014 population'!$F42/'2011 population'!$F42))
+('2011 outpatient appointments'!$G42*('2014 population'!$G42/'2011 population'!$G42))
+('2011 outpatient appointments'!$H42*('2014 population'!$H42/'2011 population'!$H42))
)
)*'2014 GP visits'!$C42</f>
        <v>207061.18077210471</v>
      </c>
      <c r="G42" s="2">
        <f>IF(age_sex_only,
'2014 population'!G42/SUM('2014 population'!$D42:$H42),
('2011 outpatient appointments'!G42*('2014 population'!G42/'2011 population'!G42))
/
(
('2011 outpatient appointments'!$D42*('2014 population'!$D42/'2011 population'!$D42))
+('2011 outpatient appointments'!$E42*('2014 population'!$E42/'2011 population'!$E42))
+('2011 outpatient appointments'!$F42*('2014 population'!$F42/'2011 population'!$F42))
+('2011 outpatient appointments'!$G42*('2014 population'!$G42/'2011 population'!$G42))
+('2011 outpatient appointments'!$H42*('2014 population'!$H42/'2011 population'!$H42))
)
)*'2014 GP visits'!$C42</f>
        <v>184840.60310007364</v>
      </c>
      <c r="H42" s="2">
        <f>IF(age_sex_only,
'2014 population'!H42/SUM('2014 population'!$D42:$H42),
('2011 outpatient appointments'!H42*('2014 population'!H42/'2011 population'!H42))
/
(
('2011 outpatient appointments'!$D42*('2014 population'!$D42/'2011 population'!$D42))
+('2011 outpatient appointments'!$E42*('2014 population'!$E42/'2011 population'!$E42))
+('2011 outpatient appointments'!$F42*('2014 population'!$F42/'2011 population'!$F42))
+('2011 outpatient appointments'!$G42*('2014 population'!$G42/'2011 population'!$G42))
+('2011 outpatient appointments'!$H42*('2014 population'!$H42/'2011 population'!$H42))
)
)*'2014 GP visits'!$C42</f>
        <v>175240.30581371472</v>
      </c>
      <c r="I42" s="56">
        <f>VLOOKUP(B42,'Primary care summary'!$C$19:$E$24,3,TRUE)*SUM('2014 population'!J42:N42)</f>
        <v>527735.44665599999</v>
      </c>
      <c r="J42" s="2">
        <f>IF(age_sex_only,
'2014 population'!J42/SUM('2014 population'!$J42:$N42),
('2011 outpatient appointments'!J42*('2014 population'!J42/'2011 population'!J42))
/
(
('2011 outpatient appointments'!$J42*('2014 population'!$J42/'2011 population'!$J42))
+('2011 outpatient appointments'!$K42*('2014 population'!$K42/'2011 population'!$K42))
+('2011 outpatient appointments'!$L42*('2014 population'!$L42/'2011 population'!$L42))
+('2011 outpatient appointments'!$M42*('2014 population'!$M42/'2011 population'!$M42))
+('2011 outpatient appointments'!$N42*('2014 population'!$N42/'2011 population'!$N42))
)
)*'2014 GP visits'!$I42</f>
        <v>154616.82117364262</v>
      </c>
      <c r="K42" s="2">
        <f>IF(age_sex_only,
'2014 population'!K42/SUM('2014 population'!$J42:$N42),
('2011 outpatient appointments'!K42*('2014 population'!K42/'2011 population'!K42))
/
(
('2011 outpatient appointments'!$J42*('2014 population'!$J42/'2011 population'!$J42))
+('2011 outpatient appointments'!$K42*('2014 population'!$K42/'2011 population'!$K42))
+('2011 outpatient appointments'!$L42*('2014 population'!$L42/'2011 population'!$L42))
+('2011 outpatient appointments'!$M42*('2014 population'!$M42/'2011 population'!$M42))
+('2011 outpatient appointments'!$N42*('2014 population'!$N42/'2011 population'!$N42))
)
)*'2014 GP visits'!$I42</f>
        <v>123290.19433580311</v>
      </c>
      <c r="L42" s="2">
        <f>IF(age_sex_only,
'2014 population'!L42/SUM('2014 population'!$J42:$N42),
('2011 outpatient appointments'!L42*('2014 population'!L42/'2011 population'!L42))
/
(
('2011 outpatient appointments'!$J42*('2014 population'!$J42/'2011 population'!$J42))
+('2011 outpatient appointments'!$K42*('2014 population'!$K42/'2011 population'!$K42))
+('2011 outpatient appointments'!$L42*('2014 population'!$L42/'2011 population'!$L42))
+('2011 outpatient appointments'!$M42*('2014 population'!$M42/'2011 population'!$M42))
+('2011 outpatient appointments'!$N42*('2014 population'!$N42/'2011 population'!$N42))
)
)*'2014 GP visits'!$I42</f>
        <v>101969.25052065533</v>
      </c>
      <c r="M42" s="2">
        <f>IF(age_sex_only,
'2014 population'!M42/SUM('2014 population'!$J42:$N42),
('2011 outpatient appointments'!M42*('2014 population'!M42/'2011 population'!M42))
/
(
('2011 outpatient appointments'!$J42*('2014 population'!$J42/'2011 population'!$J42))
+('2011 outpatient appointments'!$K42*('2014 population'!$K42/'2011 population'!$K42))
+('2011 outpatient appointments'!$L42*('2014 population'!$L42/'2011 population'!$L42))
+('2011 outpatient appointments'!$M42*('2014 population'!$M42/'2011 population'!$M42))
+('2011 outpatient appointments'!$N42*('2014 population'!$N42/'2011 population'!$N42))
)
)*'2014 GP visits'!$I42</f>
        <v>79888.573976271087</v>
      </c>
      <c r="N42" s="2">
        <f>IF(age_sex_only,
'2014 population'!N42/SUM('2014 population'!$J42:$N42),
('2011 outpatient appointments'!N42*('2014 population'!N42/'2011 population'!N42))
/
(
('2011 outpatient appointments'!$J42*('2014 population'!$J42/'2011 population'!$J42))
+('2011 outpatient appointments'!$K42*('2014 population'!$K42/'2011 population'!$K42))
+('2011 outpatient appointments'!$L42*('2014 population'!$L42/'2011 population'!$L42))
+('2011 outpatient appointments'!$M42*('2014 population'!$M42/'2011 population'!$M42))
+('2011 outpatient appointments'!$N42*('2014 population'!$N42/'2011 population'!$N42))
)
)*'2014 GP visits'!$I42</f>
        <v>67970.606649627895</v>
      </c>
    </row>
    <row r="43" spans="2:14" x14ac:dyDescent="0.25">
      <c r="B43">
        <v>39</v>
      </c>
      <c r="C43" s="56">
        <f>VLOOKUP(B43,'Primary care summary'!$C$19:$E$24,2,TRUE)*SUM('2014 population'!D43:H43)</f>
        <v>1095238.8752029999</v>
      </c>
      <c r="D43" s="2">
        <f>IF(age_sex_only,
'2014 population'!D43/SUM('2014 population'!$D43:$H43),
('2011 outpatient appointments'!D43*('2014 population'!D43/'2011 population'!D43))
/
(
('2011 outpatient appointments'!$D43*('2014 population'!$D43/'2011 population'!$D43))
+('2011 outpatient appointments'!$E43*('2014 population'!$E43/'2011 population'!$E43))
+('2011 outpatient appointments'!$F43*('2014 population'!$F43/'2011 population'!$F43))
+('2011 outpatient appointments'!$G43*('2014 population'!$G43/'2011 population'!$G43))
+('2011 outpatient appointments'!$H43*('2014 population'!$H43/'2011 population'!$H43))
)
)*'2014 GP visits'!$C43</f>
        <v>264953.29806347186</v>
      </c>
      <c r="E43" s="2">
        <f>IF(age_sex_only,
'2014 population'!E43/SUM('2014 population'!$D43:$H43),
('2011 outpatient appointments'!E43*('2014 population'!E43/'2011 population'!E43))
/
(
('2011 outpatient appointments'!$D43*('2014 population'!$D43/'2011 population'!$D43))
+('2011 outpatient appointments'!$E43*('2014 population'!$E43/'2011 population'!$E43))
+('2011 outpatient appointments'!$F43*('2014 population'!$F43/'2011 population'!$F43))
+('2011 outpatient appointments'!$G43*('2014 population'!$G43/'2011 population'!$G43))
+('2011 outpatient appointments'!$H43*('2014 population'!$H43/'2011 population'!$H43))
)
)*'2014 GP visits'!$C43</f>
        <v>245885.47789242628</v>
      </c>
      <c r="F43" s="2">
        <f>IF(age_sex_only,
'2014 population'!F43/SUM('2014 population'!$D43:$H43),
('2011 outpatient appointments'!F43*('2014 population'!F43/'2011 population'!F43))
/
(
('2011 outpatient appointments'!$D43*('2014 population'!$D43/'2011 population'!$D43))
+('2011 outpatient appointments'!$E43*('2014 population'!$E43/'2011 population'!$E43))
+('2011 outpatient appointments'!$F43*('2014 population'!$F43/'2011 population'!$F43))
+('2011 outpatient appointments'!$G43*('2014 population'!$G43/'2011 population'!$G43))
+('2011 outpatient appointments'!$H43*('2014 population'!$H43/'2011 population'!$H43))
)
)*'2014 GP visits'!$C43</f>
        <v>207865.12138207344</v>
      </c>
      <c r="G43" s="2">
        <f>IF(age_sex_only,
'2014 population'!G43/SUM('2014 population'!$D43:$H43),
('2011 outpatient appointments'!G43*('2014 population'!G43/'2011 population'!G43))
/
(
('2011 outpatient appointments'!$D43*('2014 population'!$D43/'2011 population'!$D43))
+('2011 outpatient appointments'!$E43*('2014 population'!$E43/'2011 population'!$E43))
+('2011 outpatient appointments'!$F43*('2014 population'!$F43/'2011 population'!$F43))
+('2011 outpatient appointments'!$G43*('2014 population'!$G43/'2011 population'!$G43))
+('2011 outpatient appointments'!$H43*('2014 population'!$H43/'2011 population'!$H43))
)
)*'2014 GP visits'!$C43</f>
        <v>192076.01956259011</v>
      </c>
      <c r="H43" s="2">
        <f>IF(age_sex_only,
'2014 population'!H43/SUM('2014 population'!$D43:$H43),
('2011 outpatient appointments'!H43*('2014 population'!H43/'2011 population'!H43))
/
(
('2011 outpatient appointments'!$D43*('2014 population'!$D43/'2011 population'!$D43))
+('2011 outpatient appointments'!$E43*('2014 population'!$E43/'2011 population'!$E43))
+('2011 outpatient appointments'!$F43*('2014 population'!$F43/'2011 population'!$F43))
+('2011 outpatient appointments'!$G43*('2014 population'!$G43/'2011 population'!$G43))
+('2011 outpatient appointments'!$H43*('2014 population'!$H43/'2011 population'!$H43))
)
)*'2014 GP visits'!$C43</f>
        <v>184458.95830243814</v>
      </c>
      <c r="I43" s="56">
        <f>VLOOKUP(B43,'Primary care summary'!$C$19:$E$24,3,TRUE)*SUM('2014 population'!J43:N43)</f>
        <v>537626.37165600003</v>
      </c>
      <c r="J43" s="2">
        <f>IF(age_sex_only,
'2014 population'!J43/SUM('2014 population'!$J43:$N43),
('2011 outpatient appointments'!J43*('2014 population'!J43/'2011 population'!J43))
/
(
('2011 outpatient appointments'!$J43*('2014 population'!$J43/'2011 population'!$J43))
+('2011 outpatient appointments'!$K43*('2014 population'!$K43/'2011 population'!$K43))
+('2011 outpatient appointments'!$L43*('2014 population'!$L43/'2011 population'!$L43))
+('2011 outpatient appointments'!$M43*('2014 population'!$M43/'2011 population'!$M43))
+('2011 outpatient appointments'!$N43*('2014 population'!$N43/'2011 population'!$N43))
)
)*'2014 GP visits'!$I43</f>
        <v>154144.30204635946</v>
      </c>
      <c r="K43" s="2">
        <f>IF(age_sex_only,
'2014 population'!K43/SUM('2014 population'!$J43:$N43),
('2011 outpatient appointments'!K43*('2014 population'!K43/'2011 population'!K43))
/
(
('2011 outpatient appointments'!$J43*('2014 population'!$J43/'2011 population'!$J43))
+('2011 outpatient appointments'!$K43*('2014 population'!$K43/'2011 population'!$K43))
+('2011 outpatient appointments'!$L43*('2014 population'!$L43/'2011 population'!$L43))
+('2011 outpatient appointments'!$M43*('2014 population'!$M43/'2011 population'!$M43))
+('2011 outpatient appointments'!$N43*('2014 population'!$N43/'2011 population'!$N43))
)
)*'2014 GP visits'!$I43</f>
        <v>126698.4725238481</v>
      </c>
      <c r="L43" s="2">
        <f>IF(age_sex_only,
'2014 population'!L43/SUM('2014 population'!$J43:$N43),
('2011 outpatient appointments'!L43*('2014 population'!L43/'2011 population'!L43))
/
(
('2011 outpatient appointments'!$J43*('2014 population'!$J43/'2011 population'!$J43))
+('2011 outpatient appointments'!$K43*('2014 population'!$K43/'2011 population'!$K43))
+('2011 outpatient appointments'!$L43*('2014 population'!$L43/'2011 population'!$L43))
+('2011 outpatient appointments'!$M43*('2014 population'!$M43/'2011 population'!$M43))
+('2011 outpatient appointments'!$N43*('2014 population'!$N43/'2011 population'!$N43))
)
)*'2014 GP visits'!$I43</f>
        <v>100965.51910042996</v>
      </c>
      <c r="M43" s="2">
        <f>IF(age_sex_only,
'2014 population'!M43/SUM('2014 population'!$J43:$N43),
('2011 outpatient appointments'!M43*('2014 population'!M43/'2011 population'!M43))
/
(
('2011 outpatient appointments'!$J43*('2014 population'!$J43/'2011 population'!$J43))
+('2011 outpatient appointments'!$K43*('2014 population'!$K43/'2011 population'!$K43))
+('2011 outpatient appointments'!$L43*('2014 population'!$L43/'2011 population'!$L43))
+('2011 outpatient appointments'!$M43*('2014 population'!$M43/'2011 population'!$M43))
+('2011 outpatient appointments'!$N43*('2014 population'!$N43/'2011 population'!$N43))
)
)*'2014 GP visits'!$I43</f>
        <v>83405.642802794915</v>
      </c>
      <c r="N43" s="2">
        <f>IF(age_sex_only,
'2014 population'!N43/SUM('2014 population'!$J43:$N43),
('2011 outpatient appointments'!N43*('2014 population'!N43/'2011 population'!N43))
/
(
('2011 outpatient appointments'!$J43*('2014 population'!$J43/'2011 population'!$J43))
+('2011 outpatient appointments'!$K43*('2014 population'!$K43/'2011 population'!$K43))
+('2011 outpatient appointments'!$L43*('2014 population'!$L43/'2011 population'!$L43))
+('2011 outpatient appointments'!$M43*('2014 population'!$M43/'2011 population'!$M43))
+('2011 outpatient appointments'!$N43*('2014 population'!$N43/'2011 population'!$N43))
)
)*'2014 GP visits'!$I43</f>
        <v>72412.435182567526</v>
      </c>
    </row>
    <row r="44" spans="2:14" x14ac:dyDescent="0.25">
      <c r="B44">
        <v>40</v>
      </c>
      <c r="C44" s="56">
        <f>VLOOKUP(B44,'Primary care summary'!$C$19:$E$24,2,TRUE)*SUM('2014 population'!D44:H44)</f>
        <v>1116818.8499459999</v>
      </c>
      <c r="D44" s="2">
        <f>IF(age_sex_only,
'2014 population'!D44/SUM('2014 population'!$D44:$H44),
('2011 outpatient appointments'!D44*('2014 population'!D44/'2011 population'!D44))
/
(
('2011 outpatient appointments'!$D44*('2014 population'!$D44/'2011 population'!$D44))
+('2011 outpatient appointments'!$E44*('2014 population'!$E44/'2011 population'!$E44))
+('2011 outpatient appointments'!$F44*('2014 population'!$F44/'2011 population'!$F44))
+('2011 outpatient appointments'!$G44*('2014 population'!$G44/'2011 population'!$G44))
+('2011 outpatient appointments'!$H44*('2014 population'!$H44/'2011 population'!$H44))
)
)*'2014 GP visits'!$C44</f>
        <v>262627.24015135999</v>
      </c>
      <c r="E44" s="2">
        <f>IF(age_sex_only,
'2014 population'!E44/SUM('2014 population'!$D44:$H44),
('2011 outpatient appointments'!E44*('2014 population'!E44/'2011 population'!E44))
/
(
('2011 outpatient appointments'!$D44*('2014 population'!$D44/'2011 population'!$D44))
+('2011 outpatient appointments'!$E44*('2014 population'!$E44/'2011 population'!$E44))
+('2011 outpatient appointments'!$F44*('2014 population'!$F44/'2011 population'!$F44))
+('2011 outpatient appointments'!$G44*('2014 population'!$G44/'2011 population'!$G44))
+('2011 outpatient appointments'!$H44*('2014 population'!$H44/'2011 population'!$H44))
)
)*'2014 GP visits'!$C44</f>
        <v>247139.11465247616</v>
      </c>
      <c r="F44" s="2">
        <f>IF(age_sex_only,
'2014 population'!F44/SUM('2014 population'!$D44:$H44),
('2011 outpatient appointments'!F44*('2014 population'!F44/'2011 population'!F44))
/
(
('2011 outpatient appointments'!$D44*('2014 population'!$D44/'2011 population'!$D44))
+('2011 outpatient appointments'!$E44*('2014 population'!$E44/'2011 population'!$E44))
+('2011 outpatient appointments'!$F44*('2014 population'!$F44/'2011 population'!$F44))
+('2011 outpatient appointments'!$G44*('2014 population'!$G44/'2011 population'!$G44))
+('2011 outpatient appointments'!$H44*('2014 population'!$H44/'2011 population'!$H44))
)
)*'2014 GP visits'!$C44</f>
        <v>219279.40215531798</v>
      </c>
      <c r="G44" s="2">
        <f>IF(age_sex_only,
'2014 population'!G44/SUM('2014 population'!$D44:$H44),
('2011 outpatient appointments'!G44*('2014 population'!G44/'2011 population'!G44))
/
(
('2011 outpatient appointments'!$D44*('2014 population'!$D44/'2011 population'!$D44))
+('2011 outpatient appointments'!$E44*('2014 population'!$E44/'2011 population'!$E44))
+('2011 outpatient appointments'!$F44*('2014 population'!$F44/'2011 population'!$F44))
+('2011 outpatient appointments'!$G44*('2014 population'!$G44/'2011 population'!$G44))
+('2011 outpatient appointments'!$H44*('2014 population'!$H44/'2011 population'!$H44))
)
)*'2014 GP visits'!$C44</f>
        <v>201490.82555871003</v>
      </c>
      <c r="H44" s="2">
        <f>IF(age_sex_only,
'2014 population'!H44/SUM('2014 population'!$D44:$H44),
('2011 outpatient appointments'!H44*('2014 population'!H44/'2011 population'!H44))
/
(
('2011 outpatient appointments'!$D44*('2014 population'!$D44/'2011 population'!$D44))
+('2011 outpatient appointments'!$E44*('2014 population'!$E44/'2011 population'!$E44))
+('2011 outpatient appointments'!$F44*('2014 population'!$F44/'2011 population'!$F44))
+('2011 outpatient appointments'!$G44*('2014 population'!$G44/'2011 population'!$G44))
+('2011 outpatient appointments'!$H44*('2014 population'!$H44/'2011 population'!$H44))
)
)*'2014 GP visits'!$C44</f>
        <v>186282.26742813576</v>
      </c>
      <c r="I44" s="56">
        <f>VLOOKUP(B44,'Primary care summary'!$C$19:$E$24,3,TRUE)*SUM('2014 population'!J44:N44)</f>
        <v>545277.99123599997</v>
      </c>
      <c r="J44" s="2">
        <f>IF(age_sex_only,
'2014 population'!J44/SUM('2014 population'!$J44:$N44),
('2011 outpatient appointments'!J44*('2014 population'!J44/'2011 population'!J44))
/
(
('2011 outpatient appointments'!$J44*('2014 population'!$J44/'2011 population'!$J44))
+('2011 outpatient appointments'!$K44*('2014 population'!$K44/'2011 population'!$K44))
+('2011 outpatient appointments'!$L44*('2014 population'!$L44/'2011 population'!$L44))
+('2011 outpatient appointments'!$M44*('2014 population'!$M44/'2011 population'!$M44))
+('2011 outpatient appointments'!$N44*('2014 population'!$N44/'2011 population'!$N44))
)
)*'2014 GP visits'!$I44</f>
        <v>151409.26641611572</v>
      </c>
      <c r="K44" s="2">
        <f>IF(age_sex_only,
'2014 population'!K44/SUM('2014 population'!$J44:$N44),
('2011 outpatient appointments'!K44*('2014 population'!K44/'2011 population'!K44))
/
(
('2011 outpatient appointments'!$J44*('2014 population'!$J44/'2011 population'!$J44))
+('2011 outpatient appointments'!$K44*('2014 population'!$K44/'2011 population'!$K44))
+('2011 outpatient appointments'!$L44*('2014 population'!$L44/'2011 population'!$L44))
+('2011 outpatient appointments'!$M44*('2014 population'!$M44/'2011 population'!$M44))
+('2011 outpatient appointments'!$N44*('2014 population'!$N44/'2011 population'!$N44))
)
)*'2014 GP visits'!$I44</f>
        <v>123701.73434813046</v>
      </c>
      <c r="L44" s="2">
        <f>IF(age_sex_only,
'2014 population'!L44/SUM('2014 population'!$J44:$N44),
('2011 outpatient appointments'!L44*('2014 population'!L44/'2011 population'!L44))
/
(
('2011 outpatient appointments'!$J44*('2014 population'!$J44/'2011 population'!$J44))
+('2011 outpatient appointments'!$K44*('2014 population'!$K44/'2011 population'!$K44))
+('2011 outpatient appointments'!$L44*('2014 population'!$L44/'2011 population'!$L44))
+('2011 outpatient appointments'!$M44*('2014 population'!$M44/'2011 population'!$M44))
+('2011 outpatient appointments'!$N44*('2014 population'!$N44/'2011 population'!$N44))
)
)*'2014 GP visits'!$I44</f>
        <v>104768.2900620025</v>
      </c>
      <c r="M44" s="2">
        <f>IF(age_sex_only,
'2014 population'!M44/SUM('2014 population'!$J44:$N44),
('2011 outpatient appointments'!M44*('2014 population'!M44/'2011 population'!M44))
/
(
('2011 outpatient appointments'!$J44*('2014 population'!$J44/'2011 population'!$J44))
+('2011 outpatient appointments'!$K44*('2014 population'!$K44/'2011 population'!$K44))
+('2011 outpatient appointments'!$L44*('2014 population'!$L44/'2011 population'!$L44))
+('2011 outpatient appointments'!$M44*('2014 population'!$M44/'2011 population'!$M44))
+('2011 outpatient appointments'!$N44*('2014 population'!$N44/'2011 population'!$N44))
)
)*'2014 GP visits'!$I44</f>
        <v>88607.499009420222</v>
      </c>
      <c r="N44" s="2">
        <f>IF(age_sex_only,
'2014 population'!N44/SUM('2014 population'!$J44:$N44),
('2011 outpatient appointments'!N44*('2014 population'!N44/'2011 population'!N44))
/
(
('2011 outpatient appointments'!$J44*('2014 population'!$J44/'2011 population'!$J44))
+('2011 outpatient appointments'!$K44*('2014 population'!$K44/'2011 population'!$K44))
+('2011 outpatient appointments'!$L44*('2014 population'!$L44/'2011 population'!$L44))
+('2011 outpatient appointments'!$M44*('2014 population'!$M44/'2011 population'!$M44))
+('2011 outpatient appointments'!$N44*('2014 population'!$N44/'2011 population'!$N44))
)
)*'2014 GP visits'!$I44</f>
        <v>76791.201400331003</v>
      </c>
    </row>
    <row r="45" spans="2:14" x14ac:dyDescent="0.25">
      <c r="B45">
        <v>41</v>
      </c>
      <c r="C45" s="56">
        <f>VLOOKUP(B45,'Primary care summary'!$C$19:$E$24,2,TRUE)*SUM('2014 population'!D45:H45)</f>
        <v>1162642.3227629999</v>
      </c>
      <c r="D45" s="2">
        <f>IF(age_sex_only,
'2014 population'!D45/SUM('2014 population'!$D45:$H45),
('2011 outpatient appointments'!D45*('2014 population'!D45/'2011 population'!D45))
/
(
('2011 outpatient appointments'!$D45*('2014 population'!$D45/'2011 population'!$D45))
+('2011 outpatient appointments'!$E45*('2014 population'!$E45/'2011 population'!$E45))
+('2011 outpatient appointments'!$F45*('2014 population'!$F45/'2011 population'!$F45))
+('2011 outpatient appointments'!$G45*('2014 population'!$G45/'2011 population'!$G45))
+('2011 outpatient appointments'!$H45*('2014 population'!$H45/'2011 population'!$H45))
)
)*'2014 GP visits'!$C45</f>
        <v>280790.28197615041</v>
      </c>
      <c r="E45" s="2">
        <f>IF(age_sex_only,
'2014 population'!E45/SUM('2014 population'!$D45:$H45),
('2011 outpatient appointments'!E45*('2014 population'!E45/'2011 population'!E45))
/
(
('2011 outpatient appointments'!$D45*('2014 population'!$D45/'2011 population'!$D45))
+('2011 outpatient appointments'!$E45*('2014 population'!$E45/'2011 population'!$E45))
+('2011 outpatient appointments'!$F45*('2014 population'!$F45/'2011 population'!$F45))
+('2011 outpatient appointments'!$G45*('2014 population'!$G45/'2011 population'!$G45))
+('2011 outpatient appointments'!$H45*('2014 population'!$H45/'2011 population'!$H45))
)
)*'2014 GP visits'!$C45</f>
        <v>255311.63532256274</v>
      </c>
      <c r="F45" s="2">
        <f>IF(age_sex_only,
'2014 population'!F45/SUM('2014 population'!$D45:$H45),
('2011 outpatient appointments'!F45*('2014 population'!F45/'2011 population'!F45))
/
(
('2011 outpatient appointments'!$D45*('2014 population'!$D45/'2011 population'!$D45))
+('2011 outpatient appointments'!$E45*('2014 population'!$E45/'2011 population'!$E45))
+('2011 outpatient appointments'!$F45*('2014 population'!$F45/'2011 population'!$F45))
+('2011 outpatient appointments'!$G45*('2014 population'!$G45/'2011 population'!$G45))
+('2011 outpatient appointments'!$H45*('2014 population'!$H45/'2011 population'!$H45))
)
)*'2014 GP visits'!$C45</f>
        <v>225614.04016193663</v>
      </c>
      <c r="G45" s="2">
        <f>IF(age_sex_only,
'2014 population'!G45/SUM('2014 population'!$D45:$H45),
('2011 outpatient appointments'!G45*('2014 population'!G45/'2011 population'!G45))
/
(
('2011 outpatient appointments'!$D45*('2014 population'!$D45/'2011 population'!$D45))
+('2011 outpatient appointments'!$E45*('2014 population'!$E45/'2011 population'!$E45))
+('2011 outpatient appointments'!$F45*('2014 population'!$F45/'2011 population'!$F45))
+('2011 outpatient appointments'!$G45*('2014 population'!$G45/'2011 population'!$G45))
+('2011 outpatient appointments'!$H45*('2014 population'!$H45/'2011 population'!$H45))
)
)*'2014 GP visits'!$C45</f>
        <v>205810.62519515649</v>
      </c>
      <c r="H45" s="2">
        <f>IF(age_sex_only,
'2014 population'!H45/SUM('2014 population'!$D45:$H45),
('2011 outpatient appointments'!H45*('2014 population'!H45/'2011 population'!H45))
/
(
('2011 outpatient appointments'!$D45*('2014 population'!$D45/'2011 population'!$D45))
+('2011 outpatient appointments'!$E45*('2014 population'!$E45/'2011 population'!$E45))
+('2011 outpatient appointments'!$F45*('2014 population'!$F45/'2011 population'!$F45))
+('2011 outpatient appointments'!$G45*('2014 population'!$G45/'2011 population'!$G45))
+('2011 outpatient appointments'!$H45*('2014 population'!$H45/'2011 population'!$H45))
)
)*'2014 GP visits'!$C45</f>
        <v>195115.74010719371</v>
      </c>
      <c r="I45" s="56">
        <f>VLOOKUP(B45,'Primary care summary'!$C$19:$E$24,3,TRUE)*SUM('2014 population'!J45:N45)</f>
        <v>569590.67616000003</v>
      </c>
      <c r="J45" s="2">
        <f>IF(age_sex_only,
'2014 population'!J45/SUM('2014 population'!$J45:$N45),
('2011 outpatient appointments'!J45*('2014 population'!J45/'2011 population'!J45))
/
(
('2011 outpatient appointments'!$J45*('2014 population'!$J45/'2011 population'!$J45))
+('2011 outpatient appointments'!$K45*('2014 population'!$K45/'2011 population'!$K45))
+('2011 outpatient appointments'!$L45*('2014 population'!$L45/'2011 population'!$L45))
+('2011 outpatient appointments'!$M45*('2014 population'!$M45/'2011 population'!$M45))
+('2011 outpatient appointments'!$N45*('2014 population'!$N45/'2011 population'!$N45))
)
)*'2014 GP visits'!$I45</f>
        <v>154790.08628870186</v>
      </c>
      <c r="K45" s="2">
        <f>IF(age_sex_only,
'2014 population'!K45/SUM('2014 population'!$J45:$N45),
('2011 outpatient appointments'!K45*('2014 population'!K45/'2011 population'!K45))
/
(
('2011 outpatient appointments'!$J45*('2014 population'!$J45/'2011 population'!$J45))
+('2011 outpatient appointments'!$K45*('2014 population'!$K45/'2011 population'!$K45))
+('2011 outpatient appointments'!$L45*('2014 population'!$L45/'2011 population'!$L45))
+('2011 outpatient appointments'!$M45*('2014 population'!$M45/'2011 population'!$M45))
+('2011 outpatient appointments'!$N45*('2014 population'!$N45/'2011 population'!$N45))
)
)*'2014 GP visits'!$I45</f>
        <v>131618.49639899933</v>
      </c>
      <c r="L45" s="2">
        <f>IF(age_sex_only,
'2014 population'!L45/SUM('2014 population'!$J45:$N45),
('2011 outpatient appointments'!L45*('2014 population'!L45/'2011 population'!L45))
/
(
('2011 outpatient appointments'!$J45*('2014 population'!$J45/'2011 population'!$J45))
+('2011 outpatient appointments'!$K45*('2014 population'!$K45/'2011 population'!$K45))
+('2011 outpatient appointments'!$L45*('2014 population'!$L45/'2011 population'!$L45))
+('2011 outpatient appointments'!$M45*('2014 population'!$M45/'2011 population'!$M45))
+('2011 outpatient appointments'!$N45*('2014 population'!$N45/'2011 population'!$N45))
)
)*'2014 GP visits'!$I45</f>
        <v>106548.95622979307</v>
      </c>
      <c r="M45" s="2">
        <f>IF(age_sex_only,
'2014 population'!M45/SUM('2014 population'!$J45:$N45),
('2011 outpatient appointments'!M45*('2014 population'!M45/'2011 population'!M45))
/
(
('2011 outpatient appointments'!$J45*('2014 population'!$J45/'2011 population'!$J45))
+('2011 outpatient appointments'!$K45*('2014 population'!$K45/'2011 population'!$K45))
+('2011 outpatient appointments'!$L45*('2014 population'!$L45/'2011 population'!$L45))
+('2011 outpatient appointments'!$M45*('2014 population'!$M45/'2011 population'!$M45))
+('2011 outpatient appointments'!$N45*('2014 population'!$N45/'2011 population'!$N45))
)
)*'2014 GP visits'!$I45</f>
        <v>94927.02654821609</v>
      </c>
      <c r="N45" s="2">
        <f>IF(age_sex_only,
'2014 population'!N45/SUM('2014 population'!$J45:$N45),
('2011 outpatient appointments'!N45*('2014 population'!N45/'2011 population'!N45))
/
(
('2011 outpatient appointments'!$J45*('2014 population'!$J45/'2011 population'!$J45))
+('2011 outpatient appointments'!$K45*('2014 population'!$K45/'2011 population'!$K45))
+('2011 outpatient appointments'!$L45*('2014 population'!$L45/'2011 population'!$L45))
+('2011 outpatient appointments'!$M45*('2014 population'!$M45/'2011 population'!$M45))
+('2011 outpatient appointments'!$N45*('2014 population'!$N45/'2011 population'!$N45))
)
)*'2014 GP visits'!$I45</f>
        <v>81706.110694289615</v>
      </c>
    </row>
    <row r="46" spans="2:14" x14ac:dyDescent="0.25">
      <c r="B46">
        <v>42</v>
      </c>
      <c r="C46" s="56">
        <f>VLOOKUP(B46,'Primary care summary'!$C$19:$E$24,2,TRUE)*SUM('2014 population'!D46:H46)</f>
        <v>1211960.6707309999</v>
      </c>
      <c r="D46" s="2">
        <f>IF(age_sex_only,
'2014 population'!D46/SUM('2014 population'!$D46:$H46),
('2011 outpatient appointments'!D46*('2014 population'!D46/'2011 population'!D46))
/
(
('2011 outpatient appointments'!$D46*('2014 population'!$D46/'2011 population'!$D46))
+('2011 outpatient appointments'!$E46*('2014 population'!$E46/'2011 population'!$E46))
+('2011 outpatient appointments'!$F46*('2014 population'!$F46/'2011 population'!$F46))
+('2011 outpatient appointments'!$G46*('2014 population'!$G46/'2011 population'!$G46))
+('2011 outpatient appointments'!$H46*('2014 population'!$H46/'2011 population'!$H46))
)
)*'2014 GP visits'!$C46</f>
        <v>295537.4203803147</v>
      </c>
      <c r="E46" s="2">
        <f>IF(age_sex_only,
'2014 population'!E46/SUM('2014 population'!$D46:$H46),
('2011 outpatient appointments'!E46*('2014 population'!E46/'2011 population'!E46))
/
(
('2011 outpatient appointments'!$D46*('2014 population'!$D46/'2011 population'!$D46))
+('2011 outpatient appointments'!$E46*('2014 population'!$E46/'2011 population'!$E46))
+('2011 outpatient appointments'!$F46*('2014 population'!$F46/'2011 population'!$F46))
+('2011 outpatient appointments'!$G46*('2014 population'!$G46/'2011 population'!$G46))
+('2011 outpatient appointments'!$H46*('2014 population'!$H46/'2011 population'!$H46))
)
)*'2014 GP visits'!$C46</f>
        <v>265925.02105972439</v>
      </c>
      <c r="F46" s="2">
        <f>IF(age_sex_only,
'2014 population'!F46/SUM('2014 population'!$D46:$H46),
('2011 outpatient appointments'!F46*('2014 population'!F46/'2011 population'!F46))
/
(
('2011 outpatient appointments'!$D46*('2014 population'!$D46/'2011 population'!$D46))
+('2011 outpatient appointments'!$E46*('2014 population'!$E46/'2011 population'!$E46))
+('2011 outpatient appointments'!$F46*('2014 population'!$F46/'2011 population'!$F46))
+('2011 outpatient appointments'!$G46*('2014 population'!$G46/'2011 population'!$G46))
+('2011 outpatient appointments'!$H46*('2014 population'!$H46/'2011 population'!$H46))
)
)*'2014 GP visits'!$C46</f>
        <v>234587.48293149332</v>
      </c>
      <c r="G46" s="2">
        <f>IF(age_sex_only,
'2014 population'!G46/SUM('2014 population'!$D46:$H46),
('2011 outpatient appointments'!G46*('2014 population'!G46/'2011 population'!G46))
/
(
('2011 outpatient appointments'!$D46*('2014 population'!$D46/'2011 population'!$D46))
+('2011 outpatient appointments'!$E46*('2014 population'!$E46/'2011 population'!$E46))
+('2011 outpatient appointments'!$F46*('2014 population'!$F46/'2011 population'!$F46))
+('2011 outpatient appointments'!$G46*('2014 population'!$G46/'2011 population'!$G46))
+('2011 outpatient appointments'!$H46*('2014 population'!$H46/'2011 population'!$H46))
)
)*'2014 GP visits'!$C46</f>
        <v>211781.48125352745</v>
      </c>
      <c r="H46" s="2">
        <f>IF(age_sex_only,
'2014 population'!H46/SUM('2014 population'!$D46:$H46),
('2011 outpatient appointments'!H46*('2014 population'!H46/'2011 population'!H46))
/
(
('2011 outpatient appointments'!$D46*('2014 population'!$D46/'2011 population'!$D46))
+('2011 outpatient appointments'!$E46*('2014 population'!$E46/'2011 population'!$E46))
+('2011 outpatient appointments'!$F46*('2014 population'!$F46/'2011 population'!$F46))
+('2011 outpatient appointments'!$G46*('2014 population'!$G46/'2011 population'!$G46))
+('2011 outpatient appointments'!$H46*('2014 population'!$H46/'2011 population'!$H46))
)
)*'2014 GP visits'!$C46</f>
        <v>204129.26510594005</v>
      </c>
      <c r="I46" s="56">
        <f>VLOOKUP(B46,'Primary care summary'!$C$19:$E$24,3,TRUE)*SUM('2014 population'!J46:N46)</f>
        <v>592738.60575600003</v>
      </c>
      <c r="J46" s="2">
        <f>IF(age_sex_only,
'2014 population'!J46/SUM('2014 population'!$J46:$N46),
('2011 outpatient appointments'!J46*('2014 population'!J46/'2011 population'!J46))
/
(
('2011 outpatient appointments'!$J46*('2014 population'!$J46/'2011 population'!$J46))
+('2011 outpatient appointments'!$K46*('2014 population'!$K46/'2011 population'!$K46))
+('2011 outpatient appointments'!$L46*('2014 population'!$L46/'2011 population'!$L46))
+('2011 outpatient appointments'!$M46*('2014 population'!$M46/'2011 population'!$M46))
+('2011 outpatient appointments'!$N46*('2014 population'!$N46/'2011 population'!$N46))
)
)*'2014 GP visits'!$I46</f>
        <v>159038.10957952391</v>
      </c>
      <c r="K46" s="2">
        <f>IF(age_sex_only,
'2014 population'!K46/SUM('2014 population'!$J46:$N46),
('2011 outpatient appointments'!K46*('2014 population'!K46/'2011 population'!K46))
/
(
('2011 outpatient appointments'!$J46*('2014 population'!$J46/'2011 population'!$J46))
+('2011 outpatient appointments'!$K46*('2014 population'!$K46/'2011 population'!$K46))
+('2011 outpatient appointments'!$L46*('2014 population'!$L46/'2011 population'!$L46))
+('2011 outpatient appointments'!$M46*('2014 population'!$M46/'2011 population'!$M46))
+('2011 outpatient appointments'!$N46*('2014 population'!$N46/'2011 population'!$N46))
)
)*'2014 GP visits'!$I46</f>
        <v>133732.0679072451</v>
      </c>
      <c r="L46" s="2">
        <f>IF(age_sex_only,
'2014 population'!L46/SUM('2014 population'!$J46:$N46),
('2011 outpatient appointments'!L46*('2014 population'!L46/'2011 population'!L46))
/
(
('2011 outpatient appointments'!$J46*('2014 population'!$J46/'2011 population'!$J46))
+('2011 outpatient appointments'!$K46*('2014 population'!$K46/'2011 population'!$K46))
+('2011 outpatient appointments'!$L46*('2014 population'!$L46/'2011 population'!$L46))
+('2011 outpatient appointments'!$M46*('2014 population'!$M46/'2011 population'!$M46))
+('2011 outpatient appointments'!$N46*('2014 population'!$N46/'2011 population'!$N46))
)
)*'2014 GP visits'!$I46</f>
        <v>115665.58444532542</v>
      </c>
      <c r="M46" s="2">
        <f>IF(age_sex_only,
'2014 population'!M46/SUM('2014 population'!$J46:$N46),
('2011 outpatient appointments'!M46*('2014 population'!M46/'2011 population'!M46))
/
(
('2011 outpatient appointments'!$J46*('2014 population'!$J46/'2011 population'!$J46))
+('2011 outpatient appointments'!$K46*('2014 population'!$K46/'2011 population'!$K46))
+('2011 outpatient appointments'!$L46*('2014 population'!$L46/'2011 population'!$L46))
+('2011 outpatient appointments'!$M46*('2014 population'!$M46/'2011 population'!$M46))
+('2011 outpatient appointments'!$N46*('2014 population'!$N46/'2011 population'!$N46))
)
)*'2014 GP visits'!$I46</f>
        <v>96858.699837043416</v>
      </c>
      <c r="N46" s="2">
        <f>IF(age_sex_only,
'2014 population'!N46/SUM('2014 population'!$J46:$N46),
('2011 outpatient appointments'!N46*('2014 population'!N46/'2011 population'!N46))
/
(
('2011 outpatient appointments'!$J46*('2014 population'!$J46/'2011 population'!$J46))
+('2011 outpatient appointments'!$K46*('2014 population'!$K46/'2011 population'!$K46))
+('2011 outpatient appointments'!$L46*('2014 population'!$L46/'2011 population'!$L46))
+('2011 outpatient appointments'!$M46*('2014 population'!$M46/'2011 population'!$M46))
+('2011 outpatient appointments'!$N46*('2014 population'!$N46/'2011 population'!$N46))
)
)*'2014 GP visits'!$I46</f>
        <v>87444.143986862124</v>
      </c>
    </row>
    <row r="47" spans="2:14" x14ac:dyDescent="0.25">
      <c r="B47">
        <v>43</v>
      </c>
      <c r="C47" s="56">
        <f>VLOOKUP(B47,'Primary care summary'!$C$19:$E$24,2,TRUE)*SUM('2014 population'!D47:H47)</f>
        <v>1258282.9546399999</v>
      </c>
      <c r="D47" s="2">
        <f>IF(age_sex_only,
'2014 population'!D47/SUM('2014 population'!$D47:$H47),
('2011 outpatient appointments'!D47*('2014 population'!D47/'2011 population'!D47))
/
(
('2011 outpatient appointments'!$D47*('2014 population'!$D47/'2011 population'!$D47))
+('2011 outpatient appointments'!$E47*('2014 population'!$E47/'2011 population'!$E47))
+('2011 outpatient appointments'!$F47*('2014 population'!$F47/'2011 population'!$F47))
+('2011 outpatient appointments'!$G47*('2014 population'!$G47/'2011 population'!$G47))
+('2011 outpatient appointments'!$H47*('2014 population'!$H47/'2011 population'!$H47))
)
)*'2014 GP visits'!$C47</f>
        <v>311033.46876946732</v>
      </c>
      <c r="E47" s="2">
        <f>IF(age_sex_only,
'2014 population'!E47/SUM('2014 population'!$D47:$H47),
('2011 outpatient appointments'!E47*('2014 population'!E47/'2011 population'!E47))
/
(
('2011 outpatient appointments'!$D47*('2014 population'!$D47/'2011 population'!$D47))
+('2011 outpatient appointments'!$E47*('2014 population'!$E47/'2011 population'!$E47))
+('2011 outpatient appointments'!$F47*('2014 population'!$F47/'2011 population'!$F47))
+('2011 outpatient appointments'!$G47*('2014 population'!$G47/'2011 population'!$G47))
+('2011 outpatient appointments'!$H47*('2014 population'!$H47/'2011 population'!$H47))
)
)*'2014 GP visits'!$C47</f>
        <v>274403.69826804585</v>
      </c>
      <c r="F47" s="2">
        <f>IF(age_sex_only,
'2014 population'!F47/SUM('2014 population'!$D47:$H47),
('2011 outpatient appointments'!F47*('2014 population'!F47/'2011 population'!F47))
/
(
('2011 outpatient appointments'!$D47*('2014 population'!$D47/'2011 population'!$D47))
+('2011 outpatient appointments'!$E47*('2014 population'!$E47/'2011 population'!$E47))
+('2011 outpatient appointments'!$F47*('2014 population'!$F47/'2011 population'!$F47))
+('2011 outpatient appointments'!$G47*('2014 population'!$G47/'2011 population'!$G47))
+('2011 outpatient appointments'!$H47*('2014 population'!$H47/'2011 population'!$H47))
)
)*'2014 GP visits'!$C47</f>
        <v>241957.83716769025</v>
      </c>
      <c r="G47" s="2">
        <f>IF(age_sex_only,
'2014 population'!G47/SUM('2014 population'!$D47:$H47),
('2011 outpatient appointments'!G47*('2014 population'!G47/'2011 population'!G47))
/
(
('2011 outpatient appointments'!$D47*('2014 population'!$D47/'2011 population'!$D47))
+('2011 outpatient appointments'!$E47*('2014 population'!$E47/'2011 population'!$E47))
+('2011 outpatient appointments'!$F47*('2014 population'!$F47/'2011 population'!$F47))
+('2011 outpatient appointments'!$G47*('2014 population'!$G47/'2011 population'!$G47))
+('2011 outpatient appointments'!$H47*('2014 population'!$H47/'2011 population'!$H47))
)
)*'2014 GP visits'!$C47</f>
        <v>221306.59840149581</v>
      </c>
      <c r="H47" s="2">
        <f>IF(age_sex_only,
'2014 population'!H47/SUM('2014 population'!$D47:$H47),
('2011 outpatient appointments'!H47*('2014 population'!H47/'2011 population'!H47))
/
(
('2011 outpatient appointments'!$D47*('2014 population'!$D47/'2011 population'!$D47))
+('2011 outpatient appointments'!$E47*('2014 population'!$E47/'2011 population'!$E47))
+('2011 outpatient appointments'!$F47*('2014 population'!$F47/'2011 population'!$F47))
+('2011 outpatient appointments'!$G47*('2014 population'!$G47/'2011 population'!$G47))
+('2011 outpatient appointments'!$H47*('2014 population'!$H47/'2011 population'!$H47))
)
)*'2014 GP visits'!$C47</f>
        <v>209581.35203330044</v>
      </c>
      <c r="I47" s="56">
        <f>VLOOKUP(B47,'Primary care summary'!$C$19:$E$24,3,TRUE)*SUM('2014 population'!J47:N47)</f>
        <v>607894.66795200005</v>
      </c>
      <c r="J47" s="2">
        <f>IF(age_sex_only,
'2014 population'!J47/SUM('2014 population'!$J47:$N47),
('2011 outpatient appointments'!J47*('2014 population'!J47/'2011 population'!J47))
/
(
('2011 outpatient appointments'!$J47*('2014 population'!$J47/'2011 population'!$J47))
+('2011 outpatient appointments'!$K47*('2014 population'!$K47/'2011 population'!$K47))
+('2011 outpatient appointments'!$L47*('2014 population'!$L47/'2011 population'!$L47))
+('2011 outpatient appointments'!$M47*('2014 population'!$M47/'2011 population'!$M47))
+('2011 outpatient appointments'!$N47*('2014 population'!$N47/'2011 population'!$N47))
)
)*'2014 GP visits'!$I47</f>
        <v>162299.32427879865</v>
      </c>
      <c r="K47" s="2">
        <f>IF(age_sex_only,
'2014 population'!K47/SUM('2014 population'!$J47:$N47),
('2011 outpatient appointments'!K47*('2014 population'!K47/'2011 population'!K47))
/
(
('2011 outpatient appointments'!$J47*('2014 population'!$J47/'2011 population'!$J47))
+('2011 outpatient appointments'!$K47*('2014 population'!$K47/'2011 population'!$K47))
+('2011 outpatient appointments'!$L47*('2014 population'!$L47/'2011 population'!$L47))
+('2011 outpatient appointments'!$M47*('2014 population'!$M47/'2011 population'!$M47))
+('2011 outpatient appointments'!$N47*('2014 population'!$N47/'2011 population'!$N47))
)
)*'2014 GP visits'!$I47</f>
        <v>136889.53387043808</v>
      </c>
      <c r="L47" s="2">
        <f>IF(age_sex_only,
'2014 population'!L47/SUM('2014 population'!$J47:$N47),
('2011 outpatient appointments'!L47*('2014 population'!L47/'2011 population'!L47))
/
(
('2011 outpatient appointments'!$J47*('2014 population'!$J47/'2011 population'!$J47))
+('2011 outpatient appointments'!$K47*('2014 population'!$K47/'2011 population'!$K47))
+('2011 outpatient appointments'!$L47*('2014 population'!$L47/'2011 population'!$L47))
+('2011 outpatient appointments'!$M47*('2014 population'!$M47/'2011 population'!$M47))
+('2011 outpatient appointments'!$N47*('2014 population'!$N47/'2011 population'!$N47))
)
)*'2014 GP visits'!$I47</f>
        <v>118067.43316602288</v>
      </c>
      <c r="M47" s="2">
        <f>IF(age_sex_only,
'2014 population'!M47/SUM('2014 population'!$J47:$N47),
('2011 outpatient appointments'!M47*('2014 population'!M47/'2011 population'!M47))
/
(
('2011 outpatient appointments'!$J47*('2014 population'!$J47/'2011 population'!$J47))
+('2011 outpatient appointments'!$K47*('2014 population'!$K47/'2011 population'!$K47))
+('2011 outpatient appointments'!$L47*('2014 population'!$L47/'2011 population'!$L47))
+('2011 outpatient appointments'!$M47*('2014 population'!$M47/'2011 population'!$M47))
+('2011 outpatient appointments'!$N47*('2014 population'!$N47/'2011 population'!$N47))
)
)*'2014 GP visits'!$I47</f>
        <v>101073.97673307487</v>
      </c>
      <c r="N47" s="2">
        <f>IF(age_sex_only,
'2014 population'!N47/SUM('2014 population'!$J47:$N47),
('2011 outpatient appointments'!N47*('2014 population'!N47/'2011 population'!N47))
/
(
('2011 outpatient appointments'!$J47*('2014 population'!$J47/'2011 population'!$J47))
+('2011 outpatient appointments'!$K47*('2014 population'!$K47/'2011 population'!$K47))
+('2011 outpatient appointments'!$L47*('2014 population'!$L47/'2011 population'!$L47))
+('2011 outpatient appointments'!$M47*('2014 population'!$M47/'2011 population'!$M47))
+('2011 outpatient appointments'!$N47*('2014 population'!$N47/'2011 population'!$N47))
)
)*'2014 GP visits'!$I47</f>
        <v>89564.399903665559</v>
      </c>
    </row>
    <row r="48" spans="2:14" x14ac:dyDescent="0.25">
      <c r="B48">
        <v>44</v>
      </c>
      <c r="C48" s="56">
        <f>VLOOKUP(B48,'Primary care summary'!$C$19:$E$24,2,TRUE)*SUM('2014 population'!D48:H48)</f>
        <v>1226352.649738</v>
      </c>
      <c r="D48" s="2">
        <f>IF(age_sex_only,
'2014 population'!D48/SUM('2014 population'!$D48:$H48),
('2011 outpatient appointments'!D48*('2014 population'!D48/'2011 population'!D48))
/
(
('2011 outpatient appointments'!$D48*('2014 population'!$D48/'2011 population'!$D48))
+('2011 outpatient appointments'!$E48*('2014 population'!$E48/'2011 population'!$E48))
+('2011 outpatient appointments'!$F48*('2014 population'!$F48/'2011 population'!$F48))
+('2011 outpatient appointments'!$G48*('2014 population'!$G48/'2011 population'!$G48))
+('2011 outpatient appointments'!$H48*('2014 population'!$H48/'2011 population'!$H48))
)
)*'2014 GP visits'!$C48</f>
        <v>304359.6982150267</v>
      </c>
      <c r="E48" s="2">
        <f>IF(age_sex_only,
'2014 population'!E48/SUM('2014 population'!$D48:$H48),
('2011 outpatient appointments'!E48*('2014 population'!E48/'2011 population'!E48))
/
(
('2011 outpatient appointments'!$D48*('2014 population'!$D48/'2011 population'!$D48))
+('2011 outpatient appointments'!$E48*('2014 population'!$E48/'2011 population'!$E48))
+('2011 outpatient appointments'!$F48*('2014 population'!$F48/'2011 population'!$F48))
+('2011 outpatient appointments'!$G48*('2014 population'!$G48/'2011 population'!$G48))
+('2011 outpatient appointments'!$H48*('2014 population'!$H48/'2011 population'!$H48))
)
)*'2014 GP visits'!$C48</f>
        <v>267952.93056827382</v>
      </c>
      <c r="F48" s="2">
        <f>IF(age_sex_only,
'2014 population'!F48/SUM('2014 population'!$D48:$H48),
('2011 outpatient appointments'!F48*('2014 population'!F48/'2011 population'!F48))
/
(
('2011 outpatient appointments'!$D48*('2014 population'!$D48/'2011 population'!$D48))
+('2011 outpatient appointments'!$E48*('2014 population'!$E48/'2011 population'!$E48))
+('2011 outpatient appointments'!$F48*('2014 population'!$F48/'2011 population'!$F48))
+('2011 outpatient appointments'!$G48*('2014 population'!$G48/'2011 population'!$G48))
+('2011 outpatient appointments'!$H48*('2014 population'!$H48/'2011 population'!$H48))
)
)*'2014 GP visits'!$C48</f>
        <v>237834.8399790382</v>
      </c>
      <c r="G48" s="2">
        <f>IF(age_sex_only,
'2014 population'!G48/SUM('2014 population'!$D48:$H48),
('2011 outpatient appointments'!G48*('2014 population'!G48/'2011 population'!G48))
/
(
('2011 outpatient appointments'!$D48*('2014 population'!$D48/'2011 population'!$D48))
+('2011 outpatient appointments'!$E48*('2014 population'!$E48/'2011 population'!$E48))
+('2011 outpatient appointments'!$F48*('2014 population'!$F48/'2011 population'!$F48))
+('2011 outpatient appointments'!$G48*('2014 population'!$G48/'2011 population'!$G48))
+('2011 outpatient appointments'!$H48*('2014 population'!$H48/'2011 population'!$H48))
)
)*'2014 GP visits'!$C48</f>
        <v>215572.77372936197</v>
      </c>
      <c r="H48" s="2">
        <f>IF(age_sex_only,
'2014 population'!H48/SUM('2014 population'!$D48:$H48),
('2011 outpatient appointments'!H48*('2014 population'!H48/'2011 population'!H48))
/
(
('2011 outpatient appointments'!$D48*('2014 population'!$D48/'2011 population'!$D48))
+('2011 outpatient appointments'!$E48*('2014 population'!$E48/'2011 population'!$E48))
+('2011 outpatient appointments'!$F48*('2014 population'!$F48/'2011 population'!$F48))
+('2011 outpatient appointments'!$G48*('2014 population'!$G48/'2011 population'!$G48))
+('2011 outpatient appointments'!$H48*('2014 population'!$H48/'2011 population'!$H48))
)
)*'2014 GP visits'!$C48</f>
        <v>200632.40724629918</v>
      </c>
      <c r="I48" s="56">
        <f>VLOOKUP(B48,'Primary care summary'!$C$19:$E$24,3,TRUE)*SUM('2014 population'!J48:N48)</f>
        <v>593901.77853600006</v>
      </c>
      <c r="J48" s="2">
        <f>IF(age_sex_only,
'2014 population'!J48/SUM('2014 population'!$J48:$N48),
('2011 outpatient appointments'!J48*('2014 population'!J48/'2011 population'!J48))
/
(
('2011 outpatient appointments'!$J48*('2014 population'!$J48/'2011 population'!$J48))
+('2011 outpatient appointments'!$K48*('2014 population'!$K48/'2011 population'!$K48))
+('2011 outpatient appointments'!$L48*('2014 population'!$L48/'2011 population'!$L48))
+('2011 outpatient appointments'!$M48*('2014 population'!$M48/'2011 population'!$M48))
+('2011 outpatient appointments'!$N48*('2014 population'!$N48/'2011 population'!$N48))
)
)*'2014 GP visits'!$I48</f>
        <v>162870.38522132783</v>
      </c>
      <c r="K48" s="2">
        <f>IF(age_sex_only,
'2014 population'!K48/SUM('2014 population'!$J48:$N48),
('2011 outpatient appointments'!K48*('2014 population'!K48/'2011 population'!K48))
/
(
('2011 outpatient appointments'!$J48*('2014 population'!$J48/'2011 population'!$J48))
+('2011 outpatient appointments'!$K48*('2014 population'!$K48/'2011 population'!$K48))
+('2011 outpatient appointments'!$L48*('2014 population'!$L48/'2011 population'!$L48))
+('2011 outpatient appointments'!$M48*('2014 population'!$M48/'2011 population'!$M48))
+('2011 outpatient appointments'!$N48*('2014 population'!$N48/'2011 population'!$N48))
)
)*'2014 GP visits'!$I48</f>
        <v>130823.78485675737</v>
      </c>
      <c r="L48" s="2">
        <f>IF(age_sex_only,
'2014 population'!L48/SUM('2014 population'!$J48:$N48),
('2011 outpatient appointments'!L48*('2014 population'!L48/'2011 population'!L48))
/
(
('2011 outpatient appointments'!$J48*('2014 population'!$J48/'2011 population'!$J48))
+('2011 outpatient appointments'!$K48*('2014 population'!$K48/'2011 population'!$K48))
+('2011 outpatient appointments'!$L48*('2014 population'!$L48/'2011 population'!$L48))
+('2011 outpatient appointments'!$M48*('2014 population'!$M48/'2011 population'!$M48))
+('2011 outpatient appointments'!$N48*('2014 population'!$N48/'2011 population'!$N48))
)
)*'2014 GP visits'!$I48</f>
        <v>113692.09889515898</v>
      </c>
      <c r="M48" s="2">
        <f>IF(age_sex_only,
'2014 population'!M48/SUM('2014 population'!$J48:$N48),
('2011 outpatient appointments'!M48*('2014 population'!M48/'2011 population'!M48))
/
(
('2011 outpatient appointments'!$J48*('2014 population'!$J48/'2011 population'!$J48))
+('2011 outpatient appointments'!$K48*('2014 population'!$K48/'2011 population'!$K48))
+('2011 outpatient appointments'!$L48*('2014 population'!$L48/'2011 population'!$L48))
+('2011 outpatient appointments'!$M48*('2014 population'!$M48/'2011 population'!$M48))
+('2011 outpatient appointments'!$N48*('2014 population'!$N48/'2011 population'!$N48))
)
)*'2014 GP visits'!$I48</f>
        <v>98162.243390870412</v>
      </c>
      <c r="N48" s="2">
        <f>IF(age_sex_only,
'2014 population'!N48/SUM('2014 population'!$J48:$N48),
('2011 outpatient appointments'!N48*('2014 population'!N48/'2011 population'!N48))
/
(
('2011 outpatient appointments'!$J48*('2014 population'!$J48/'2011 population'!$J48))
+('2011 outpatient appointments'!$K48*('2014 population'!$K48/'2011 population'!$K48))
+('2011 outpatient appointments'!$L48*('2014 population'!$L48/'2011 population'!$L48))
+('2011 outpatient appointments'!$M48*('2014 population'!$M48/'2011 population'!$M48))
+('2011 outpatient appointments'!$N48*('2014 population'!$N48/'2011 population'!$N48))
)
)*'2014 GP visits'!$I48</f>
        <v>88353.266171885378</v>
      </c>
    </row>
    <row r="49" spans="2:14" x14ac:dyDescent="0.25">
      <c r="B49">
        <v>45</v>
      </c>
      <c r="C49" s="56">
        <f>VLOOKUP(B49,'Primary care summary'!$C$19:$E$24,2,TRUE)*SUM('2014 population'!D49:H49)</f>
        <v>1585046.5955719999</v>
      </c>
      <c r="D49" s="2">
        <f>IF(age_sex_only,
'2014 population'!D49/SUM('2014 population'!$D49:$H49),
('2011 outpatient appointments'!D49*('2014 population'!D49/'2011 population'!D49))
/
(
('2011 outpatient appointments'!$D49*('2014 population'!$D49/'2011 population'!$D49))
+('2011 outpatient appointments'!$E49*('2014 population'!$E49/'2011 population'!$E49))
+('2011 outpatient appointments'!$F49*('2014 population'!$F49/'2011 population'!$F49))
+('2011 outpatient appointments'!$G49*('2014 population'!$G49/'2011 population'!$G49))
+('2011 outpatient appointments'!$H49*('2014 population'!$H49/'2011 population'!$H49))
)
)*'2014 GP visits'!$C49</f>
        <v>390313.73707038676</v>
      </c>
      <c r="E49" s="2">
        <f>IF(age_sex_only,
'2014 population'!E49/SUM('2014 population'!$D49:$H49),
('2011 outpatient appointments'!E49*('2014 population'!E49/'2011 population'!E49))
/
(
('2011 outpatient appointments'!$D49*('2014 population'!$D49/'2011 population'!$D49))
+('2011 outpatient appointments'!$E49*('2014 population'!$E49/'2011 population'!$E49))
+('2011 outpatient appointments'!$F49*('2014 population'!$F49/'2011 population'!$F49))
+('2011 outpatient appointments'!$G49*('2014 population'!$G49/'2011 population'!$G49))
+('2011 outpatient appointments'!$H49*('2014 population'!$H49/'2011 population'!$H49))
)
)*'2014 GP visits'!$C49</f>
        <v>351556.27290126885</v>
      </c>
      <c r="F49" s="2">
        <f>IF(age_sex_only,
'2014 population'!F49/SUM('2014 population'!$D49:$H49),
('2011 outpatient appointments'!F49*('2014 population'!F49/'2011 population'!F49))
/
(
('2011 outpatient appointments'!$D49*('2014 population'!$D49/'2011 population'!$D49))
+('2011 outpatient appointments'!$E49*('2014 population'!$E49/'2011 population'!$E49))
+('2011 outpatient appointments'!$F49*('2014 population'!$F49/'2011 population'!$F49))
+('2011 outpatient appointments'!$G49*('2014 population'!$G49/'2011 population'!$G49))
+('2011 outpatient appointments'!$H49*('2014 population'!$H49/'2011 population'!$H49))
)
)*'2014 GP visits'!$C49</f>
        <v>311245.70062172419</v>
      </c>
      <c r="G49" s="2">
        <f>IF(age_sex_only,
'2014 population'!G49/SUM('2014 population'!$D49:$H49),
('2011 outpatient appointments'!G49*('2014 population'!G49/'2011 population'!G49))
/
(
('2011 outpatient appointments'!$D49*('2014 population'!$D49/'2011 population'!$D49))
+('2011 outpatient appointments'!$E49*('2014 population'!$E49/'2011 population'!$E49))
+('2011 outpatient appointments'!$F49*('2014 population'!$F49/'2011 population'!$F49))
+('2011 outpatient appointments'!$G49*('2014 population'!$G49/'2011 population'!$G49))
+('2011 outpatient appointments'!$H49*('2014 population'!$H49/'2011 population'!$H49))
)
)*'2014 GP visits'!$C49</f>
        <v>278725.14591898053</v>
      </c>
      <c r="H49" s="2">
        <f>IF(age_sex_only,
'2014 population'!H49/SUM('2014 population'!$D49:$H49),
('2011 outpatient appointments'!H49*('2014 population'!H49/'2011 population'!H49))
/
(
('2011 outpatient appointments'!$D49*('2014 population'!$D49/'2011 population'!$D49))
+('2011 outpatient appointments'!$E49*('2014 population'!$E49/'2011 population'!$E49))
+('2011 outpatient appointments'!$F49*('2014 population'!$F49/'2011 population'!$F49))
+('2011 outpatient appointments'!$G49*('2014 population'!$G49/'2011 population'!$G49))
+('2011 outpatient appointments'!$H49*('2014 population'!$H49/'2011 population'!$H49))
)
)*'2014 GP visits'!$C49</f>
        <v>253205.73905963963</v>
      </c>
      <c r="I49" s="56">
        <f>VLOOKUP(B49,'Primary care summary'!$C$19:$E$24,3,TRUE)*SUM('2014 population'!J49:N49)</f>
        <v>1059144.706888</v>
      </c>
      <c r="J49" s="2">
        <f>IF(age_sex_only,
'2014 population'!J49/SUM('2014 population'!$J49:$N49),
('2011 outpatient appointments'!J49*('2014 population'!J49/'2011 population'!J49))
/
(
('2011 outpatient appointments'!$J49*('2014 population'!$J49/'2011 population'!$J49))
+('2011 outpatient appointments'!$K49*('2014 population'!$K49/'2011 population'!$K49))
+('2011 outpatient appointments'!$L49*('2014 population'!$L49/'2011 population'!$L49))
+('2011 outpatient appointments'!$M49*('2014 population'!$M49/'2011 population'!$M49))
+('2011 outpatient appointments'!$N49*('2014 population'!$N49/'2011 population'!$N49))
)
)*'2014 GP visits'!$I49</f>
        <v>280614.85802755924</v>
      </c>
      <c r="K49" s="2">
        <f>IF(age_sex_only,
'2014 population'!K49/SUM('2014 population'!$J49:$N49),
('2011 outpatient appointments'!K49*('2014 population'!K49/'2011 population'!K49))
/
(
('2011 outpatient appointments'!$J49*('2014 population'!$J49/'2011 population'!$J49))
+('2011 outpatient appointments'!$K49*('2014 population'!$K49/'2011 population'!$K49))
+('2011 outpatient appointments'!$L49*('2014 population'!$L49/'2011 population'!$L49))
+('2011 outpatient appointments'!$M49*('2014 population'!$M49/'2011 population'!$M49))
+('2011 outpatient appointments'!$N49*('2014 population'!$N49/'2011 population'!$N49))
)
)*'2014 GP visits'!$I49</f>
        <v>238116.46431580366</v>
      </c>
      <c r="L49" s="2">
        <f>IF(age_sex_only,
'2014 population'!L49/SUM('2014 population'!$J49:$N49),
('2011 outpatient appointments'!L49*('2014 population'!L49/'2011 population'!L49))
/
(
('2011 outpatient appointments'!$J49*('2014 population'!$J49/'2011 population'!$J49))
+('2011 outpatient appointments'!$K49*('2014 population'!$K49/'2011 population'!$K49))
+('2011 outpatient appointments'!$L49*('2014 population'!$L49/'2011 population'!$L49))
+('2011 outpatient appointments'!$M49*('2014 population'!$M49/'2011 population'!$M49))
+('2011 outpatient appointments'!$N49*('2014 population'!$N49/'2011 population'!$N49))
)
)*'2014 GP visits'!$I49</f>
        <v>202965.54721002313</v>
      </c>
      <c r="M49" s="2">
        <f>IF(age_sex_only,
'2014 population'!M49/SUM('2014 population'!$J49:$N49),
('2011 outpatient appointments'!M49*('2014 population'!M49/'2011 population'!M49))
/
(
('2011 outpatient appointments'!$J49*('2014 population'!$J49/'2011 population'!$J49))
+('2011 outpatient appointments'!$K49*('2014 population'!$K49/'2011 population'!$K49))
+('2011 outpatient appointments'!$L49*('2014 population'!$L49/'2011 population'!$L49))
+('2011 outpatient appointments'!$M49*('2014 population'!$M49/'2011 population'!$M49))
+('2011 outpatient appointments'!$N49*('2014 population'!$N49/'2011 population'!$N49))
)
)*'2014 GP visits'!$I49</f>
        <v>178904.85087558892</v>
      </c>
      <c r="N49" s="2">
        <f>IF(age_sex_only,
'2014 population'!N49/SUM('2014 population'!$J49:$N49),
('2011 outpatient appointments'!N49*('2014 population'!N49/'2011 population'!N49))
/
(
('2011 outpatient appointments'!$J49*('2014 population'!$J49/'2011 population'!$J49))
+('2011 outpatient appointments'!$K49*('2014 population'!$K49/'2011 population'!$K49))
+('2011 outpatient appointments'!$L49*('2014 population'!$L49/'2011 population'!$L49))
+('2011 outpatient appointments'!$M49*('2014 population'!$M49/'2011 population'!$M49))
+('2011 outpatient appointments'!$N49*('2014 population'!$N49/'2011 population'!$N49))
)
)*'2014 GP visits'!$I49</f>
        <v>158542.98645902504</v>
      </c>
    </row>
    <row r="50" spans="2:14" x14ac:dyDescent="0.25">
      <c r="B50">
        <v>46</v>
      </c>
      <c r="C50" s="56">
        <f>VLOOKUP(B50,'Primary care summary'!$C$19:$E$24,2,TRUE)*SUM('2014 population'!D50:H50)</f>
        <v>1582857.616505</v>
      </c>
      <c r="D50" s="2">
        <f>IF(age_sex_only,
'2014 population'!D50/SUM('2014 population'!$D50:$H50),
('2011 outpatient appointments'!D50*('2014 population'!D50/'2011 population'!D50))
/
(
('2011 outpatient appointments'!$D50*('2014 population'!$D50/'2011 population'!$D50))
+('2011 outpatient appointments'!$E50*('2014 population'!$E50/'2011 population'!$E50))
+('2011 outpatient appointments'!$F50*('2014 population'!$F50/'2011 population'!$F50))
+('2011 outpatient appointments'!$G50*('2014 population'!$G50/'2011 population'!$G50))
+('2011 outpatient appointments'!$H50*('2014 population'!$H50/'2011 population'!$H50))
)
)*'2014 GP visits'!$C50</f>
        <v>378745.18344888347</v>
      </c>
      <c r="E50" s="2">
        <f>IF(age_sex_only,
'2014 population'!E50/SUM('2014 population'!$D50:$H50),
('2011 outpatient appointments'!E50*('2014 population'!E50/'2011 population'!E50))
/
(
('2011 outpatient appointments'!$D50*('2014 population'!$D50/'2011 population'!$D50))
+('2011 outpatient appointments'!$E50*('2014 population'!$E50/'2011 population'!$E50))
+('2011 outpatient appointments'!$F50*('2014 population'!$F50/'2011 population'!$F50))
+('2011 outpatient appointments'!$G50*('2014 population'!$G50/'2011 population'!$G50))
+('2011 outpatient appointments'!$H50*('2014 population'!$H50/'2011 population'!$H50))
)
)*'2014 GP visits'!$C50</f>
        <v>350002.95962201175</v>
      </c>
      <c r="F50" s="2">
        <f>IF(age_sex_only,
'2014 population'!F50/SUM('2014 population'!$D50:$H50),
('2011 outpatient appointments'!F50*('2014 population'!F50/'2011 population'!F50))
/
(
('2011 outpatient appointments'!$D50*('2014 population'!$D50/'2011 population'!$D50))
+('2011 outpatient appointments'!$E50*('2014 population'!$E50/'2011 population'!$E50))
+('2011 outpatient appointments'!$F50*('2014 population'!$F50/'2011 population'!$F50))
+('2011 outpatient appointments'!$G50*('2014 population'!$G50/'2011 population'!$G50))
+('2011 outpatient appointments'!$H50*('2014 population'!$H50/'2011 population'!$H50))
)
)*'2014 GP visits'!$C50</f>
        <v>311707.55917062733</v>
      </c>
      <c r="G50" s="2">
        <f>IF(age_sex_only,
'2014 population'!G50/SUM('2014 population'!$D50:$H50),
('2011 outpatient appointments'!G50*('2014 population'!G50/'2011 population'!G50))
/
(
('2011 outpatient appointments'!$D50*('2014 population'!$D50/'2011 population'!$D50))
+('2011 outpatient appointments'!$E50*('2014 population'!$E50/'2011 population'!$E50))
+('2011 outpatient appointments'!$F50*('2014 population'!$F50/'2011 population'!$F50))
+('2011 outpatient appointments'!$G50*('2014 population'!$G50/'2011 population'!$G50))
+('2011 outpatient appointments'!$H50*('2014 population'!$H50/'2011 population'!$H50))
)
)*'2014 GP visits'!$C50</f>
        <v>284563.05994848761</v>
      </c>
      <c r="H50" s="2">
        <f>IF(age_sex_only,
'2014 population'!H50/SUM('2014 population'!$D50:$H50),
('2011 outpatient appointments'!H50*('2014 population'!H50/'2011 population'!H50))
/
(
('2011 outpatient appointments'!$D50*('2014 population'!$D50/'2011 population'!$D50))
+('2011 outpatient appointments'!$E50*('2014 population'!$E50/'2011 population'!$E50))
+('2011 outpatient appointments'!$F50*('2014 population'!$F50/'2011 population'!$F50))
+('2011 outpatient appointments'!$G50*('2014 population'!$G50/'2011 population'!$G50))
+('2011 outpatient appointments'!$H50*('2014 population'!$H50/'2011 population'!$H50))
)
)*'2014 GP visits'!$C50</f>
        <v>257838.85431498985</v>
      </c>
      <c r="I50" s="56">
        <f>VLOOKUP(B50,'Primary care summary'!$C$19:$E$24,3,TRUE)*SUM('2014 population'!J50:N50)</f>
        <v>1058302.388693</v>
      </c>
      <c r="J50" s="2">
        <f>IF(age_sex_only,
'2014 population'!J50/SUM('2014 population'!$J50:$N50),
('2011 outpatient appointments'!J50*('2014 population'!J50/'2011 population'!J50))
/
(
('2011 outpatient appointments'!$J50*('2014 population'!$J50/'2011 population'!$J50))
+('2011 outpatient appointments'!$K50*('2014 population'!$K50/'2011 population'!$K50))
+('2011 outpatient appointments'!$L50*('2014 population'!$L50/'2011 population'!$L50))
+('2011 outpatient appointments'!$M50*('2014 population'!$M50/'2011 population'!$M50))
+('2011 outpatient appointments'!$N50*('2014 population'!$N50/'2011 population'!$N50))
)
)*'2014 GP visits'!$I50</f>
        <v>280093.47569037025</v>
      </c>
      <c r="K50" s="2">
        <f>IF(age_sex_only,
'2014 population'!K50/SUM('2014 population'!$J50:$N50),
('2011 outpatient appointments'!K50*('2014 population'!K50/'2011 population'!K50))
/
(
('2011 outpatient appointments'!$J50*('2014 population'!$J50/'2011 population'!$J50))
+('2011 outpatient appointments'!$K50*('2014 population'!$K50/'2011 population'!$K50))
+('2011 outpatient appointments'!$L50*('2014 population'!$L50/'2011 population'!$L50))
+('2011 outpatient appointments'!$M50*('2014 population'!$M50/'2011 population'!$M50))
+('2011 outpatient appointments'!$N50*('2014 population'!$N50/'2011 population'!$N50))
)
)*'2014 GP visits'!$I50</f>
        <v>238221.6919031658</v>
      </c>
      <c r="L50" s="2">
        <f>IF(age_sex_only,
'2014 population'!L50/SUM('2014 population'!$J50:$N50),
('2011 outpatient appointments'!L50*('2014 population'!L50/'2011 population'!L50))
/
(
('2011 outpatient appointments'!$J50*('2014 population'!$J50/'2011 population'!$J50))
+('2011 outpatient appointments'!$K50*('2014 population'!$K50/'2011 population'!$K50))
+('2011 outpatient appointments'!$L50*('2014 population'!$L50/'2011 population'!$L50))
+('2011 outpatient appointments'!$M50*('2014 population'!$M50/'2011 population'!$M50))
+('2011 outpatient appointments'!$N50*('2014 population'!$N50/'2011 population'!$N50))
)
)*'2014 GP visits'!$I50</f>
        <v>202057.68375755404</v>
      </c>
      <c r="M50" s="2">
        <f>IF(age_sex_only,
'2014 population'!M50/SUM('2014 population'!$J50:$N50),
('2011 outpatient appointments'!M50*('2014 population'!M50/'2011 population'!M50))
/
(
('2011 outpatient appointments'!$J50*('2014 population'!$J50/'2011 population'!$J50))
+('2011 outpatient appointments'!$K50*('2014 population'!$K50/'2011 population'!$K50))
+('2011 outpatient appointments'!$L50*('2014 population'!$L50/'2011 population'!$L50))
+('2011 outpatient appointments'!$M50*('2014 population'!$M50/'2011 population'!$M50))
+('2011 outpatient appointments'!$N50*('2014 population'!$N50/'2011 population'!$N50))
)
)*'2014 GP visits'!$I50</f>
        <v>177577.47620171137</v>
      </c>
      <c r="N50" s="2">
        <f>IF(age_sex_only,
'2014 population'!N50/SUM('2014 population'!$J50:$N50),
('2011 outpatient appointments'!N50*('2014 population'!N50/'2011 population'!N50))
/
(
('2011 outpatient appointments'!$J50*('2014 population'!$J50/'2011 population'!$J50))
+('2011 outpatient appointments'!$K50*('2014 population'!$K50/'2011 population'!$K50))
+('2011 outpatient appointments'!$L50*('2014 population'!$L50/'2011 population'!$L50))
+('2011 outpatient appointments'!$M50*('2014 population'!$M50/'2011 population'!$M50))
+('2011 outpatient appointments'!$N50*('2014 population'!$N50/'2011 population'!$N50))
)
)*'2014 GP visits'!$I50</f>
        <v>160352.06114019855</v>
      </c>
    </row>
    <row r="51" spans="2:14" x14ac:dyDescent="0.25">
      <c r="B51">
        <v>47</v>
      </c>
      <c r="C51" s="56">
        <f>VLOOKUP(B51,'Primary care summary'!$C$19:$E$24,2,TRUE)*SUM('2014 population'!D51:H51)</f>
        <v>1599978.415948</v>
      </c>
      <c r="D51" s="2">
        <f>IF(age_sex_only,
'2014 population'!D51/SUM('2014 population'!$D51:$H51),
('2011 outpatient appointments'!D51*('2014 population'!D51/'2011 population'!D51))
/
(
('2011 outpatient appointments'!$D51*('2014 population'!$D51/'2011 population'!$D51))
+('2011 outpatient appointments'!$E51*('2014 population'!$E51/'2011 population'!$E51))
+('2011 outpatient appointments'!$F51*('2014 population'!$F51/'2011 population'!$F51))
+('2011 outpatient appointments'!$G51*('2014 population'!$G51/'2011 population'!$G51))
+('2011 outpatient appointments'!$H51*('2014 population'!$H51/'2011 population'!$H51))
)
)*'2014 GP visits'!$C51</f>
        <v>384149.00805800437</v>
      </c>
      <c r="E51" s="2">
        <f>IF(age_sex_only,
'2014 population'!E51/SUM('2014 population'!$D51:$H51),
('2011 outpatient appointments'!E51*('2014 population'!E51/'2011 population'!E51))
/
(
('2011 outpatient appointments'!$D51*('2014 population'!$D51/'2011 population'!$D51))
+('2011 outpatient appointments'!$E51*('2014 population'!$E51/'2011 population'!$E51))
+('2011 outpatient appointments'!$F51*('2014 population'!$F51/'2011 population'!$F51))
+('2011 outpatient appointments'!$G51*('2014 population'!$G51/'2011 population'!$G51))
+('2011 outpatient appointments'!$H51*('2014 population'!$H51/'2011 population'!$H51))
)
)*'2014 GP visits'!$C51</f>
        <v>348067.80007732724</v>
      </c>
      <c r="F51" s="2">
        <f>IF(age_sex_only,
'2014 population'!F51/SUM('2014 population'!$D51:$H51),
('2011 outpatient appointments'!F51*('2014 population'!F51/'2011 population'!F51))
/
(
('2011 outpatient appointments'!$D51*('2014 population'!$D51/'2011 population'!$D51))
+('2011 outpatient appointments'!$E51*('2014 population'!$E51/'2011 population'!$E51))
+('2011 outpatient appointments'!$F51*('2014 population'!$F51/'2011 population'!$F51))
+('2011 outpatient appointments'!$G51*('2014 population'!$G51/'2011 population'!$G51))
+('2011 outpatient appointments'!$H51*('2014 population'!$H51/'2011 population'!$H51))
)
)*'2014 GP visits'!$C51</f>
        <v>318708.91518936859</v>
      </c>
      <c r="G51" s="2">
        <f>IF(age_sex_only,
'2014 population'!G51/SUM('2014 population'!$D51:$H51),
('2011 outpatient appointments'!G51*('2014 population'!G51/'2011 population'!G51))
/
(
('2011 outpatient appointments'!$D51*('2014 population'!$D51/'2011 population'!$D51))
+('2011 outpatient appointments'!$E51*('2014 population'!$E51/'2011 population'!$E51))
+('2011 outpatient appointments'!$F51*('2014 population'!$F51/'2011 population'!$F51))
+('2011 outpatient appointments'!$G51*('2014 population'!$G51/'2011 population'!$G51))
+('2011 outpatient appointments'!$H51*('2014 population'!$H51/'2011 population'!$H51))
)
)*'2014 GP visits'!$C51</f>
        <v>286435.58977568924</v>
      </c>
      <c r="H51" s="2">
        <f>IF(age_sex_only,
'2014 population'!H51/SUM('2014 population'!$D51:$H51),
('2011 outpatient appointments'!H51*('2014 population'!H51/'2011 population'!H51))
/
(
('2011 outpatient appointments'!$D51*('2014 population'!$D51/'2011 population'!$D51))
+('2011 outpatient appointments'!$E51*('2014 population'!$E51/'2011 population'!$E51))
+('2011 outpatient appointments'!$F51*('2014 population'!$F51/'2011 population'!$F51))
+('2011 outpatient appointments'!$G51*('2014 population'!$G51/'2011 population'!$G51))
+('2011 outpatient appointments'!$H51*('2014 population'!$H51/'2011 population'!$H51))
)
)*'2014 GP visits'!$C51</f>
        <v>262617.10284761066</v>
      </c>
      <c r="I51" s="56">
        <f>VLOOKUP(B51,'Primary care summary'!$C$19:$E$24,3,TRUE)*SUM('2014 population'!J51:N51)</f>
        <v>1077496.1967430001</v>
      </c>
      <c r="J51" s="2">
        <f>IF(age_sex_only,
'2014 population'!J51/SUM('2014 population'!$J51:$N51),
('2011 outpatient appointments'!J51*('2014 population'!J51/'2011 population'!J51))
/
(
('2011 outpatient appointments'!$J51*('2014 population'!$J51/'2011 population'!$J51))
+('2011 outpatient appointments'!$K51*('2014 population'!$K51/'2011 population'!$K51))
+('2011 outpatient appointments'!$L51*('2014 population'!$L51/'2011 population'!$L51))
+('2011 outpatient appointments'!$M51*('2014 population'!$M51/'2011 population'!$M51))
+('2011 outpatient appointments'!$N51*('2014 population'!$N51/'2011 population'!$N51))
)
)*'2014 GP visits'!$I51</f>
        <v>277887.93980693456</v>
      </c>
      <c r="K51" s="2">
        <f>IF(age_sex_only,
'2014 population'!K51/SUM('2014 population'!$J51:$N51),
('2011 outpatient appointments'!K51*('2014 population'!K51/'2011 population'!K51))
/
(
('2011 outpatient appointments'!$J51*('2014 population'!$J51/'2011 population'!$J51))
+('2011 outpatient appointments'!$K51*('2014 population'!$K51/'2011 population'!$K51))
+('2011 outpatient appointments'!$L51*('2014 population'!$L51/'2011 population'!$L51))
+('2011 outpatient appointments'!$M51*('2014 population'!$M51/'2011 population'!$M51))
+('2011 outpatient appointments'!$N51*('2014 population'!$N51/'2011 population'!$N51))
)
)*'2014 GP visits'!$I51</f>
        <v>237760.48394143253</v>
      </c>
      <c r="L51" s="2">
        <f>IF(age_sex_only,
'2014 population'!L51/SUM('2014 population'!$J51:$N51),
('2011 outpatient appointments'!L51*('2014 population'!L51/'2011 population'!L51))
/
(
('2011 outpatient appointments'!$J51*('2014 population'!$J51/'2011 population'!$J51))
+('2011 outpatient appointments'!$K51*('2014 population'!$K51/'2011 population'!$K51))
+('2011 outpatient appointments'!$L51*('2014 population'!$L51/'2011 population'!$L51))
+('2011 outpatient appointments'!$M51*('2014 population'!$M51/'2011 population'!$M51))
+('2011 outpatient appointments'!$N51*('2014 population'!$N51/'2011 population'!$N51))
)
)*'2014 GP visits'!$I51</f>
        <v>208944.78153288219</v>
      </c>
      <c r="M51" s="2">
        <f>IF(age_sex_only,
'2014 population'!M51/SUM('2014 population'!$J51:$N51),
('2011 outpatient appointments'!M51*('2014 population'!M51/'2011 population'!M51))
/
(
('2011 outpatient appointments'!$J51*('2014 population'!$J51/'2011 population'!$J51))
+('2011 outpatient appointments'!$K51*('2014 population'!$K51/'2011 population'!$K51))
+('2011 outpatient appointments'!$L51*('2014 population'!$L51/'2011 population'!$L51))
+('2011 outpatient appointments'!$M51*('2014 population'!$M51/'2011 population'!$M51))
+('2011 outpatient appointments'!$N51*('2014 population'!$N51/'2011 population'!$N51))
)
)*'2014 GP visits'!$I51</f>
        <v>187038.19900747703</v>
      </c>
      <c r="N51" s="2">
        <f>IF(age_sex_only,
'2014 population'!N51/SUM('2014 population'!$J51:$N51),
('2011 outpatient appointments'!N51*('2014 population'!N51/'2011 population'!N51))
/
(
('2011 outpatient appointments'!$J51*('2014 population'!$J51/'2011 population'!$J51))
+('2011 outpatient appointments'!$K51*('2014 population'!$K51/'2011 population'!$K51))
+('2011 outpatient appointments'!$L51*('2014 population'!$L51/'2011 population'!$L51))
+('2011 outpatient appointments'!$M51*('2014 population'!$M51/'2011 population'!$M51))
+('2011 outpatient appointments'!$N51*('2014 population'!$N51/'2011 population'!$N51))
)
)*'2014 GP visits'!$I51</f>
        <v>165864.7924542737</v>
      </c>
    </row>
    <row r="52" spans="2:14" x14ac:dyDescent="0.25">
      <c r="B52">
        <v>48</v>
      </c>
      <c r="C52" s="56">
        <f>VLOOKUP(B52,'Primary care summary'!$C$19:$E$24,2,TRUE)*SUM('2014 population'!D52:H52)</f>
        <v>1609863.0875359999</v>
      </c>
      <c r="D52" s="2">
        <f>IF(age_sex_only,
'2014 population'!D52/SUM('2014 population'!$D52:$H52),
('2011 outpatient appointments'!D52*('2014 population'!D52/'2011 population'!D52))
/
(
('2011 outpatient appointments'!$D52*('2014 population'!$D52/'2011 population'!$D52))
+('2011 outpatient appointments'!$E52*('2014 population'!$E52/'2011 population'!$E52))
+('2011 outpatient appointments'!$F52*('2014 population'!$F52/'2011 population'!$F52))
+('2011 outpatient appointments'!$G52*('2014 population'!$G52/'2011 population'!$G52))
+('2011 outpatient appointments'!$H52*('2014 population'!$H52/'2011 population'!$H52))
)
)*'2014 GP visits'!$C52</f>
        <v>378780.41067845642</v>
      </c>
      <c r="E52" s="2">
        <f>IF(age_sex_only,
'2014 population'!E52/SUM('2014 population'!$D52:$H52),
('2011 outpatient appointments'!E52*('2014 population'!E52/'2011 population'!E52))
/
(
('2011 outpatient appointments'!$D52*('2014 population'!$D52/'2011 population'!$D52))
+('2011 outpatient appointments'!$E52*('2014 population'!$E52/'2011 population'!$E52))
+('2011 outpatient appointments'!$F52*('2014 population'!$F52/'2011 population'!$F52))
+('2011 outpatient appointments'!$G52*('2014 population'!$G52/'2011 population'!$G52))
+('2011 outpatient appointments'!$H52*('2014 population'!$H52/'2011 population'!$H52))
)
)*'2014 GP visits'!$C52</f>
        <v>349559.63451718318</v>
      </c>
      <c r="F52" s="2">
        <f>IF(age_sex_only,
'2014 population'!F52/SUM('2014 population'!$D52:$H52),
('2011 outpatient appointments'!F52*('2014 population'!F52/'2011 population'!F52))
/
(
('2011 outpatient appointments'!$D52*('2014 population'!$D52/'2011 population'!$D52))
+('2011 outpatient appointments'!$E52*('2014 population'!$E52/'2011 population'!$E52))
+('2011 outpatient appointments'!$F52*('2014 population'!$F52/'2011 population'!$F52))
+('2011 outpatient appointments'!$G52*('2014 population'!$G52/'2011 population'!$G52))
+('2011 outpatient appointments'!$H52*('2014 population'!$H52/'2011 population'!$H52))
)
)*'2014 GP visits'!$C52</f>
        <v>322041.96764322824</v>
      </c>
      <c r="G52" s="2">
        <f>IF(age_sex_only,
'2014 population'!G52/SUM('2014 population'!$D52:$H52),
('2011 outpatient appointments'!G52*('2014 population'!G52/'2011 population'!G52))
/
(
('2011 outpatient appointments'!$D52*('2014 population'!$D52/'2011 population'!$D52))
+('2011 outpatient appointments'!$E52*('2014 population'!$E52/'2011 population'!$E52))
+('2011 outpatient appointments'!$F52*('2014 population'!$F52/'2011 population'!$F52))
+('2011 outpatient appointments'!$G52*('2014 population'!$G52/'2011 population'!$G52))
+('2011 outpatient appointments'!$H52*('2014 population'!$H52/'2011 population'!$H52))
)
)*'2014 GP visits'!$C52</f>
        <v>289716.30900998926</v>
      </c>
      <c r="H52" s="2">
        <f>IF(age_sex_only,
'2014 population'!H52/SUM('2014 population'!$D52:$H52),
('2011 outpatient appointments'!H52*('2014 population'!H52/'2011 population'!H52))
/
(
('2011 outpatient appointments'!$D52*('2014 population'!$D52/'2011 population'!$D52))
+('2011 outpatient appointments'!$E52*('2014 population'!$E52/'2011 population'!$E52))
+('2011 outpatient appointments'!$F52*('2014 population'!$F52/'2011 population'!$F52))
+('2011 outpatient appointments'!$G52*('2014 population'!$G52/'2011 population'!$G52))
+('2011 outpatient appointments'!$H52*('2014 population'!$H52/'2011 population'!$H52))
)
)*'2014 GP visits'!$C52</f>
        <v>269764.76568714291</v>
      </c>
      <c r="I52" s="56">
        <f>VLOOKUP(B52,'Primary care summary'!$C$19:$E$24,3,TRUE)*SUM('2014 population'!J52:N52)</f>
        <v>1072094.3134990002</v>
      </c>
      <c r="J52" s="2">
        <f>IF(age_sex_only,
'2014 population'!J52/SUM('2014 population'!$J52:$N52),
('2011 outpatient appointments'!J52*('2014 population'!J52/'2011 population'!J52))
/
(
('2011 outpatient appointments'!$J52*('2014 population'!$J52/'2011 population'!$J52))
+('2011 outpatient appointments'!$K52*('2014 population'!$K52/'2011 population'!$K52))
+('2011 outpatient appointments'!$L52*('2014 population'!$L52/'2011 population'!$L52))
+('2011 outpatient appointments'!$M52*('2014 population'!$M52/'2011 population'!$M52))
+('2011 outpatient appointments'!$N52*('2014 population'!$N52/'2011 population'!$N52))
)
)*'2014 GP visits'!$I52</f>
        <v>271414.01337561716</v>
      </c>
      <c r="K52" s="2">
        <f>IF(age_sex_only,
'2014 population'!K52/SUM('2014 population'!$J52:$N52),
('2011 outpatient appointments'!K52*('2014 population'!K52/'2011 population'!K52))
/
(
('2011 outpatient appointments'!$J52*('2014 population'!$J52/'2011 population'!$J52))
+('2011 outpatient appointments'!$K52*('2014 population'!$K52/'2011 population'!$K52))
+('2011 outpatient appointments'!$L52*('2014 population'!$L52/'2011 population'!$L52))
+('2011 outpatient appointments'!$M52*('2014 population'!$M52/'2011 population'!$M52))
+('2011 outpatient appointments'!$N52*('2014 population'!$N52/'2011 population'!$N52))
)
)*'2014 GP visits'!$I52</f>
        <v>239282.63720784735</v>
      </c>
      <c r="L52" s="2">
        <f>IF(age_sex_only,
'2014 population'!L52/SUM('2014 population'!$J52:$N52),
('2011 outpatient appointments'!L52*('2014 population'!L52/'2011 population'!L52))
/
(
('2011 outpatient appointments'!$J52*('2014 population'!$J52/'2011 population'!$J52))
+('2011 outpatient appointments'!$K52*('2014 population'!$K52/'2011 population'!$K52))
+('2011 outpatient appointments'!$L52*('2014 population'!$L52/'2011 population'!$L52))
+('2011 outpatient appointments'!$M52*('2014 population'!$M52/'2011 population'!$M52))
+('2011 outpatient appointments'!$N52*('2014 population'!$N52/'2011 population'!$N52))
)
)*'2014 GP visits'!$I52</f>
        <v>206473.97099745617</v>
      </c>
      <c r="M52" s="2">
        <f>IF(age_sex_only,
'2014 population'!M52/SUM('2014 population'!$J52:$N52),
('2011 outpatient appointments'!M52*('2014 population'!M52/'2011 population'!M52))
/
(
('2011 outpatient appointments'!$J52*('2014 population'!$J52/'2011 population'!$J52))
+('2011 outpatient appointments'!$K52*('2014 population'!$K52/'2011 population'!$K52))
+('2011 outpatient appointments'!$L52*('2014 population'!$L52/'2011 population'!$L52))
+('2011 outpatient appointments'!$M52*('2014 population'!$M52/'2011 population'!$M52))
+('2011 outpatient appointments'!$N52*('2014 population'!$N52/'2011 population'!$N52))
)
)*'2014 GP visits'!$I52</f>
        <v>189361.17351170533</v>
      </c>
      <c r="N52" s="2">
        <f>IF(age_sex_only,
'2014 population'!N52/SUM('2014 population'!$J52:$N52),
('2011 outpatient appointments'!N52*('2014 population'!N52/'2011 population'!N52))
/
(
('2011 outpatient appointments'!$J52*('2014 population'!$J52/'2011 population'!$J52))
+('2011 outpatient appointments'!$K52*('2014 population'!$K52/'2011 population'!$K52))
+('2011 outpatient appointments'!$L52*('2014 population'!$L52/'2011 population'!$L52))
+('2011 outpatient appointments'!$M52*('2014 population'!$M52/'2011 population'!$M52))
+('2011 outpatient appointments'!$N52*('2014 population'!$N52/'2011 population'!$N52))
)
)*'2014 GP visits'!$I52</f>
        <v>165562.51840637415</v>
      </c>
    </row>
    <row r="53" spans="2:14" x14ac:dyDescent="0.25">
      <c r="B53">
        <v>49</v>
      </c>
      <c r="C53" s="56">
        <f>VLOOKUP(B53,'Primary care summary'!$C$19:$E$24,2,TRUE)*SUM('2014 population'!D53:H53)</f>
        <v>1616841.2141750001</v>
      </c>
      <c r="D53" s="2">
        <f>IF(age_sex_only,
'2014 population'!D53/SUM('2014 population'!$D53:$H53),
('2011 outpatient appointments'!D53*('2014 population'!D53/'2011 population'!D53))
/
(
('2011 outpatient appointments'!$D53*('2014 population'!$D53/'2011 population'!$D53))
+('2011 outpatient appointments'!$E53*('2014 population'!$E53/'2011 population'!$E53))
+('2011 outpatient appointments'!$F53*('2014 population'!$F53/'2011 population'!$F53))
+('2011 outpatient appointments'!$G53*('2014 population'!$G53/'2011 population'!$G53))
+('2011 outpatient appointments'!$H53*('2014 population'!$H53/'2011 population'!$H53))
)
)*'2014 GP visits'!$C53</f>
        <v>372463.05229577463</v>
      </c>
      <c r="E53" s="2">
        <f>IF(age_sex_only,
'2014 population'!E53/SUM('2014 population'!$D53:$H53),
('2011 outpatient appointments'!E53*('2014 population'!E53/'2011 population'!E53))
/
(
('2011 outpatient appointments'!$D53*('2014 population'!$D53/'2011 population'!$D53))
+('2011 outpatient appointments'!$E53*('2014 population'!$E53/'2011 population'!$E53))
+('2011 outpatient appointments'!$F53*('2014 population'!$F53/'2011 population'!$F53))
+('2011 outpatient appointments'!$G53*('2014 population'!$G53/'2011 population'!$G53))
+('2011 outpatient appointments'!$H53*('2014 population'!$H53/'2011 population'!$H53))
)
)*'2014 GP visits'!$C53</f>
        <v>354654.83933108085</v>
      </c>
      <c r="F53" s="2">
        <f>IF(age_sex_only,
'2014 population'!F53/SUM('2014 population'!$D53:$H53),
('2011 outpatient appointments'!F53*('2014 population'!F53/'2011 population'!F53))
/
(
('2011 outpatient appointments'!$D53*('2014 population'!$D53/'2011 population'!$D53))
+('2011 outpatient appointments'!$E53*('2014 population'!$E53/'2011 population'!$E53))
+('2011 outpatient appointments'!$F53*('2014 population'!$F53/'2011 population'!$F53))
+('2011 outpatient appointments'!$G53*('2014 population'!$G53/'2011 population'!$G53))
+('2011 outpatient appointments'!$H53*('2014 population'!$H53/'2011 population'!$H53))
)
)*'2014 GP visits'!$C53</f>
        <v>314227.87088393018</v>
      </c>
      <c r="G53" s="2">
        <f>IF(age_sex_only,
'2014 population'!G53/SUM('2014 population'!$D53:$H53),
('2011 outpatient appointments'!G53*('2014 population'!G53/'2011 population'!G53))
/
(
('2011 outpatient appointments'!$D53*('2014 population'!$D53/'2011 population'!$D53))
+('2011 outpatient appointments'!$E53*('2014 population'!$E53/'2011 population'!$E53))
+('2011 outpatient appointments'!$F53*('2014 population'!$F53/'2011 population'!$F53))
+('2011 outpatient appointments'!$G53*('2014 population'!$G53/'2011 population'!$G53))
+('2011 outpatient appointments'!$H53*('2014 population'!$H53/'2011 population'!$H53))
)
)*'2014 GP visits'!$C53</f>
        <v>299660.5456586004</v>
      </c>
      <c r="H53" s="2">
        <f>IF(age_sex_only,
'2014 population'!H53/SUM('2014 population'!$D53:$H53),
('2011 outpatient appointments'!H53*('2014 population'!H53/'2011 population'!H53))
/
(
('2011 outpatient appointments'!$D53*('2014 population'!$D53/'2011 population'!$D53))
+('2011 outpatient appointments'!$E53*('2014 population'!$E53/'2011 population'!$E53))
+('2011 outpatient appointments'!$F53*('2014 population'!$F53/'2011 population'!$F53))
+('2011 outpatient appointments'!$G53*('2014 population'!$G53/'2011 population'!$G53))
+('2011 outpatient appointments'!$H53*('2014 population'!$H53/'2011 population'!$H53))
)
)*'2014 GP visits'!$C53</f>
        <v>275834.90600561397</v>
      </c>
      <c r="I53" s="56">
        <f>VLOOKUP(B53,'Primary care summary'!$C$19:$E$24,3,TRUE)*SUM('2014 population'!J53:N53)</f>
        <v>1077454.7712580001</v>
      </c>
      <c r="J53" s="2">
        <f>IF(age_sex_only,
'2014 population'!J53/SUM('2014 population'!$J53:$N53),
('2011 outpatient appointments'!J53*('2014 population'!J53/'2011 population'!J53))
/
(
('2011 outpatient appointments'!$J53*('2014 population'!$J53/'2011 population'!$J53))
+('2011 outpatient appointments'!$K53*('2014 population'!$K53/'2011 population'!$K53))
+('2011 outpatient appointments'!$L53*('2014 population'!$L53/'2011 population'!$L53))
+('2011 outpatient appointments'!$M53*('2014 population'!$M53/'2011 population'!$M53))
+('2011 outpatient appointments'!$N53*('2014 population'!$N53/'2011 population'!$N53))
)
)*'2014 GP visits'!$I53</f>
        <v>272074.20367234212</v>
      </c>
      <c r="K53" s="2">
        <f>IF(age_sex_only,
'2014 population'!K53/SUM('2014 population'!$J53:$N53),
('2011 outpatient appointments'!K53*('2014 population'!K53/'2011 population'!K53))
/
(
('2011 outpatient appointments'!$J53*('2014 population'!$J53/'2011 population'!$J53))
+('2011 outpatient appointments'!$K53*('2014 population'!$K53/'2011 population'!$K53))
+('2011 outpatient appointments'!$L53*('2014 population'!$L53/'2011 population'!$L53))
+('2011 outpatient appointments'!$M53*('2014 population'!$M53/'2011 population'!$M53))
+('2011 outpatient appointments'!$N53*('2014 population'!$N53/'2011 population'!$N53))
)
)*'2014 GP visits'!$I53</f>
        <v>241216.25745662957</v>
      </c>
      <c r="L53" s="2">
        <f>IF(age_sex_only,
'2014 population'!L53/SUM('2014 population'!$J53:$N53),
('2011 outpatient appointments'!L53*('2014 population'!L53/'2011 population'!L53))
/
(
('2011 outpatient appointments'!$J53*('2014 population'!$J53/'2011 population'!$J53))
+('2011 outpatient appointments'!$K53*('2014 population'!$K53/'2011 population'!$K53))
+('2011 outpatient appointments'!$L53*('2014 population'!$L53/'2011 population'!$L53))
+('2011 outpatient appointments'!$M53*('2014 population'!$M53/'2011 population'!$M53))
+('2011 outpatient appointments'!$N53*('2014 population'!$N53/'2011 population'!$N53))
)
)*'2014 GP visits'!$I53</f>
        <v>207861.34947548923</v>
      </c>
      <c r="M53" s="2">
        <f>IF(age_sex_only,
'2014 population'!M53/SUM('2014 population'!$J53:$N53),
('2011 outpatient appointments'!M53*('2014 population'!M53/'2011 population'!M53))
/
(
('2011 outpatient appointments'!$J53*('2014 population'!$J53/'2011 population'!$J53))
+('2011 outpatient appointments'!$K53*('2014 population'!$K53/'2011 population'!$K53))
+('2011 outpatient appointments'!$L53*('2014 population'!$L53/'2011 population'!$L53))
+('2011 outpatient appointments'!$M53*('2014 population'!$M53/'2011 population'!$M53))
+('2011 outpatient appointments'!$N53*('2014 population'!$N53/'2011 population'!$N53))
)
)*'2014 GP visits'!$I53</f>
        <v>187001.97732783403</v>
      </c>
      <c r="N53" s="2">
        <f>IF(age_sex_only,
'2014 population'!N53/SUM('2014 population'!$J53:$N53),
('2011 outpatient appointments'!N53*('2014 population'!N53/'2011 population'!N53))
/
(
('2011 outpatient appointments'!$J53*('2014 population'!$J53/'2011 population'!$J53))
+('2011 outpatient appointments'!$K53*('2014 population'!$K53/'2011 population'!$K53))
+('2011 outpatient appointments'!$L53*('2014 population'!$L53/'2011 population'!$L53))
+('2011 outpatient appointments'!$M53*('2014 population'!$M53/'2011 population'!$M53))
+('2011 outpatient appointments'!$N53*('2014 population'!$N53/'2011 population'!$N53))
)
)*'2014 GP visits'!$I53</f>
        <v>169300.98332570519</v>
      </c>
    </row>
    <row r="54" spans="2:14" x14ac:dyDescent="0.25">
      <c r="B54">
        <v>50</v>
      </c>
      <c r="C54" s="56">
        <f>VLOOKUP(B54,'Primary care summary'!$C$19:$E$24,2,TRUE)*SUM('2014 population'!D54:H54)</f>
        <v>1599236.662452</v>
      </c>
      <c r="D54" s="2">
        <f>IF(age_sex_only,
'2014 population'!D54/SUM('2014 population'!$D54:$H54),
('2011 outpatient appointments'!D54*('2014 population'!D54/'2011 population'!D54))
/
(
('2011 outpatient appointments'!$D54*('2014 population'!$D54/'2011 population'!$D54))
+('2011 outpatient appointments'!$E54*('2014 population'!$E54/'2011 population'!$E54))
+('2011 outpatient appointments'!$F54*('2014 population'!$F54/'2011 population'!$F54))
+('2011 outpatient appointments'!$G54*('2014 population'!$G54/'2011 population'!$G54))
+('2011 outpatient appointments'!$H54*('2014 population'!$H54/'2011 population'!$H54))
)
)*'2014 GP visits'!$C54</f>
        <v>369565.58829910768</v>
      </c>
      <c r="E54" s="2">
        <f>IF(age_sex_only,
'2014 population'!E54/SUM('2014 population'!$D54:$H54),
('2011 outpatient appointments'!E54*('2014 population'!E54/'2011 population'!E54))
/
(
('2011 outpatient appointments'!$D54*('2014 population'!$D54/'2011 population'!$D54))
+('2011 outpatient appointments'!$E54*('2014 population'!$E54/'2011 population'!$E54))
+('2011 outpatient appointments'!$F54*('2014 population'!$F54/'2011 population'!$F54))
+('2011 outpatient appointments'!$G54*('2014 population'!$G54/'2011 population'!$G54))
+('2011 outpatient appointments'!$H54*('2014 population'!$H54/'2011 population'!$H54))
)
)*'2014 GP visits'!$C54</f>
        <v>339213.82625164662</v>
      </c>
      <c r="F54" s="2">
        <f>IF(age_sex_only,
'2014 population'!F54/SUM('2014 population'!$D54:$H54),
('2011 outpatient appointments'!F54*('2014 population'!F54/'2011 population'!F54))
/
(
('2011 outpatient appointments'!$D54*('2014 population'!$D54/'2011 population'!$D54))
+('2011 outpatient appointments'!$E54*('2014 population'!$E54/'2011 population'!$E54))
+('2011 outpatient appointments'!$F54*('2014 population'!$F54/'2011 population'!$F54))
+('2011 outpatient appointments'!$G54*('2014 population'!$G54/'2011 population'!$G54))
+('2011 outpatient appointments'!$H54*('2014 population'!$H54/'2011 population'!$H54))
)
)*'2014 GP visits'!$C54</f>
        <v>319073.35757756932</v>
      </c>
      <c r="G54" s="2">
        <f>IF(age_sex_only,
'2014 population'!G54/SUM('2014 population'!$D54:$H54),
('2011 outpatient appointments'!G54*('2014 population'!G54/'2011 population'!G54))
/
(
('2011 outpatient appointments'!$D54*('2014 population'!$D54/'2011 population'!$D54))
+('2011 outpatient appointments'!$E54*('2014 population'!$E54/'2011 population'!$E54))
+('2011 outpatient appointments'!$F54*('2014 population'!$F54/'2011 population'!$F54))
+('2011 outpatient appointments'!$G54*('2014 population'!$G54/'2011 population'!$G54))
+('2011 outpatient appointments'!$H54*('2014 population'!$H54/'2011 population'!$H54))
)
)*'2014 GP visits'!$C54</f>
        <v>296508.3541625964</v>
      </c>
      <c r="H54" s="2">
        <f>IF(age_sex_only,
'2014 population'!H54/SUM('2014 population'!$D54:$H54),
('2011 outpatient appointments'!H54*('2014 population'!H54/'2011 population'!H54))
/
(
('2011 outpatient appointments'!$D54*('2014 population'!$D54/'2011 population'!$D54))
+('2011 outpatient appointments'!$E54*('2014 population'!$E54/'2011 population'!$E54))
+('2011 outpatient appointments'!$F54*('2014 population'!$F54/'2011 population'!$F54))
+('2011 outpatient appointments'!$G54*('2014 population'!$G54/'2011 population'!$G54))
+('2011 outpatient appointments'!$H54*('2014 population'!$H54/'2011 population'!$H54))
)
)*'2014 GP visits'!$C54</f>
        <v>274875.53616107989</v>
      </c>
      <c r="I54" s="56">
        <f>VLOOKUP(B54,'Primary care summary'!$C$19:$E$24,3,TRUE)*SUM('2014 population'!J54:N54)</f>
        <v>1068134.0371330001</v>
      </c>
      <c r="J54" s="2">
        <f>IF(age_sex_only,
'2014 population'!J54/SUM('2014 population'!$J54:$N54),
('2011 outpatient appointments'!J54*('2014 population'!J54/'2011 population'!J54))
/
(
('2011 outpatient appointments'!$J54*('2014 population'!$J54/'2011 population'!$J54))
+('2011 outpatient appointments'!$K54*('2014 population'!$K54/'2011 population'!$K54))
+('2011 outpatient appointments'!$L54*('2014 population'!$L54/'2011 population'!$L54))
+('2011 outpatient appointments'!$M54*('2014 population'!$M54/'2011 population'!$M54))
+('2011 outpatient appointments'!$N54*('2014 population'!$N54/'2011 population'!$N54))
)
)*'2014 GP visits'!$I54</f>
        <v>265054.61487087293</v>
      </c>
      <c r="K54" s="2">
        <f>IF(age_sex_only,
'2014 population'!K54/SUM('2014 population'!$J54:$N54),
('2011 outpatient appointments'!K54*('2014 population'!K54/'2011 population'!K54))
/
(
('2011 outpatient appointments'!$J54*('2014 population'!$J54/'2011 population'!$J54))
+('2011 outpatient appointments'!$K54*('2014 population'!$K54/'2011 population'!$K54))
+('2011 outpatient appointments'!$L54*('2014 population'!$L54/'2011 population'!$L54))
+('2011 outpatient appointments'!$M54*('2014 population'!$M54/'2011 population'!$M54))
+('2011 outpatient appointments'!$N54*('2014 population'!$N54/'2011 population'!$N54))
)
)*'2014 GP visits'!$I54</f>
        <v>235721.08447003865</v>
      </c>
      <c r="L54" s="2">
        <f>IF(age_sex_only,
'2014 population'!L54/SUM('2014 population'!$J54:$N54),
('2011 outpatient appointments'!L54*('2014 population'!L54/'2011 population'!L54))
/
(
('2011 outpatient appointments'!$J54*('2014 population'!$J54/'2011 population'!$J54))
+('2011 outpatient appointments'!$K54*('2014 population'!$K54/'2011 population'!$K54))
+('2011 outpatient appointments'!$L54*('2014 population'!$L54/'2011 population'!$L54))
+('2011 outpatient appointments'!$M54*('2014 population'!$M54/'2011 population'!$M54))
+('2011 outpatient appointments'!$N54*('2014 population'!$N54/'2011 population'!$N54))
)
)*'2014 GP visits'!$I54</f>
        <v>209497.97762258857</v>
      </c>
      <c r="M54" s="2">
        <f>IF(age_sex_only,
'2014 population'!M54/SUM('2014 population'!$J54:$N54),
('2011 outpatient appointments'!M54*('2014 population'!M54/'2011 population'!M54))
/
(
('2011 outpatient appointments'!$J54*('2014 population'!$J54/'2011 population'!$J54))
+('2011 outpatient appointments'!$K54*('2014 population'!$K54/'2011 population'!$K54))
+('2011 outpatient appointments'!$L54*('2014 population'!$L54/'2011 population'!$L54))
+('2011 outpatient appointments'!$M54*('2014 population'!$M54/'2011 population'!$M54))
+('2011 outpatient appointments'!$N54*('2014 population'!$N54/'2011 population'!$N54))
)
)*'2014 GP visits'!$I54</f>
        <v>187310.61739235584</v>
      </c>
      <c r="N54" s="2">
        <f>IF(age_sex_only,
'2014 population'!N54/SUM('2014 population'!$J54:$N54),
('2011 outpatient appointments'!N54*('2014 population'!N54/'2011 population'!N54))
/
(
('2011 outpatient appointments'!$J54*('2014 population'!$J54/'2011 population'!$J54))
+('2011 outpatient appointments'!$K54*('2014 population'!$K54/'2011 population'!$K54))
+('2011 outpatient appointments'!$L54*('2014 population'!$L54/'2011 population'!$L54))
+('2011 outpatient appointments'!$M54*('2014 population'!$M54/'2011 population'!$M54))
+('2011 outpatient appointments'!$N54*('2014 population'!$N54/'2011 population'!$N54))
)
)*'2014 GP visits'!$I54</f>
        <v>170549.74277714407</v>
      </c>
    </row>
    <row r="55" spans="2:14" x14ac:dyDescent="0.25">
      <c r="B55">
        <v>51</v>
      </c>
      <c r="C55" s="56">
        <f>VLOOKUP(B55,'Primary care summary'!$C$19:$E$24,2,TRUE)*SUM('2014 population'!D55:H55)</f>
        <v>1563580.0881469999</v>
      </c>
      <c r="D55" s="2">
        <f>IF(age_sex_only,
'2014 population'!D55/SUM('2014 population'!$D55:$H55),
('2011 outpatient appointments'!D55*('2014 population'!D55/'2011 population'!D55))
/
(
('2011 outpatient appointments'!$D55*('2014 population'!$D55/'2011 population'!$D55))
+('2011 outpatient appointments'!$E55*('2014 population'!$E55/'2011 population'!$E55))
+('2011 outpatient appointments'!$F55*('2014 population'!$F55/'2011 population'!$F55))
+('2011 outpatient appointments'!$G55*('2014 population'!$G55/'2011 population'!$G55))
+('2011 outpatient appointments'!$H55*('2014 population'!$H55/'2011 population'!$H55))
)
)*'2014 GP visits'!$C55</f>
        <v>357028.35968369636</v>
      </c>
      <c r="E55" s="2">
        <f>IF(age_sex_only,
'2014 population'!E55/SUM('2014 population'!$D55:$H55),
('2011 outpatient appointments'!E55*('2014 population'!E55/'2011 population'!E55))
/
(
('2011 outpatient appointments'!$D55*('2014 population'!$D55/'2011 population'!$D55))
+('2011 outpatient appointments'!$E55*('2014 population'!$E55/'2011 population'!$E55))
+('2011 outpatient appointments'!$F55*('2014 population'!$F55/'2011 population'!$F55))
+('2011 outpatient appointments'!$G55*('2014 population'!$G55/'2011 population'!$G55))
+('2011 outpatient appointments'!$H55*('2014 population'!$H55/'2011 population'!$H55))
)
)*'2014 GP visits'!$C55</f>
        <v>331016.22707499907</v>
      </c>
      <c r="F55" s="2">
        <f>IF(age_sex_only,
'2014 population'!F55/SUM('2014 population'!$D55:$H55),
('2011 outpatient appointments'!F55*('2014 population'!F55/'2011 population'!F55))
/
(
('2011 outpatient appointments'!$D55*('2014 population'!$D55/'2011 population'!$D55))
+('2011 outpatient appointments'!$E55*('2014 population'!$E55/'2011 population'!$E55))
+('2011 outpatient appointments'!$F55*('2014 population'!$F55/'2011 population'!$F55))
+('2011 outpatient appointments'!$G55*('2014 population'!$G55/'2011 population'!$G55))
+('2011 outpatient appointments'!$H55*('2014 population'!$H55/'2011 population'!$H55))
)
)*'2014 GP visits'!$C55</f>
        <v>309372.74048535031</v>
      </c>
      <c r="G55" s="2">
        <f>IF(age_sex_only,
'2014 population'!G55/SUM('2014 population'!$D55:$H55),
('2011 outpatient appointments'!G55*('2014 population'!G55/'2011 population'!G55))
/
(
('2011 outpatient appointments'!$D55*('2014 population'!$D55/'2011 population'!$D55))
+('2011 outpatient appointments'!$E55*('2014 population'!$E55/'2011 population'!$E55))
+('2011 outpatient appointments'!$F55*('2014 population'!$F55/'2011 population'!$F55))
+('2011 outpatient appointments'!$G55*('2014 population'!$G55/'2011 population'!$G55))
+('2011 outpatient appointments'!$H55*('2014 population'!$H55/'2011 population'!$H55))
)
)*'2014 GP visits'!$C55</f>
        <v>290551.7749795519</v>
      </c>
      <c r="H55" s="2">
        <f>IF(age_sex_only,
'2014 population'!H55/SUM('2014 population'!$D55:$H55),
('2011 outpatient appointments'!H55*('2014 population'!H55/'2011 population'!H55))
/
(
('2011 outpatient appointments'!$D55*('2014 population'!$D55/'2011 population'!$D55))
+('2011 outpatient appointments'!$E55*('2014 population'!$E55/'2011 population'!$E55))
+('2011 outpatient appointments'!$F55*('2014 population'!$F55/'2011 population'!$F55))
+('2011 outpatient appointments'!$G55*('2014 population'!$G55/'2011 population'!$G55))
+('2011 outpatient appointments'!$H55*('2014 population'!$H55/'2011 population'!$H55))
)
)*'2014 GP visits'!$C55</f>
        <v>275610.98592340248</v>
      </c>
      <c r="I55" s="56">
        <f>VLOOKUP(B55,'Primary care summary'!$C$19:$E$24,3,TRUE)*SUM('2014 population'!J55:N55)</f>
        <v>1046128.819501</v>
      </c>
      <c r="J55" s="2">
        <f>IF(age_sex_only,
'2014 population'!J55/SUM('2014 population'!$J55:$N55),
('2011 outpatient appointments'!J55*('2014 population'!J55/'2011 population'!J55))
/
(
('2011 outpatient appointments'!$J55*('2014 population'!$J55/'2011 population'!$J55))
+('2011 outpatient appointments'!$K55*('2014 population'!$K55/'2011 population'!$K55))
+('2011 outpatient appointments'!$L55*('2014 population'!$L55/'2011 population'!$L55))
+('2011 outpatient appointments'!$M55*('2014 population'!$M55/'2011 population'!$M55))
+('2011 outpatient appointments'!$N55*('2014 population'!$N55/'2011 population'!$N55))
)
)*'2014 GP visits'!$I55</f>
        <v>255744.21618865215</v>
      </c>
      <c r="K55" s="2">
        <f>IF(age_sex_only,
'2014 population'!K55/SUM('2014 population'!$J55:$N55),
('2011 outpatient appointments'!K55*('2014 population'!K55/'2011 population'!K55))
/
(
('2011 outpatient appointments'!$J55*('2014 population'!$J55/'2011 population'!$J55))
+('2011 outpatient appointments'!$K55*('2014 population'!$K55/'2011 population'!$K55))
+('2011 outpatient appointments'!$L55*('2014 population'!$L55/'2011 population'!$L55))
+('2011 outpatient appointments'!$M55*('2014 population'!$M55/'2011 population'!$M55))
+('2011 outpatient appointments'!$N55*('2014 population'!$N55/'2011 population'!$N55))
)
)*'2014 GP visits'!$I55</f>
        <v>231706.23041132084</v>
      </c>
      <c r="L55" s="2">
        <f>IF(age_sex_only,
'2014 population'!L55/SUM('2014 population'!$J55:$N55),
('2011 outpatient appointments'!L55*('2014 population'!L55/'2011 population'!L55))
/
(
('2011 outpatient appointments'!$J55*('2014 population'!$J55/'2011 population'!$J55))
+('2011 outpatient appointments'!$K55*('2014 population'!$K55/'2011 population'!$K55))
+('2011 outpatient appointments'!$L55*('2014 population'!$L55/'2011 population'!$L55))
+('2011 outpatient appointments'!$M55*('2014 population'!$M55/'2011 population'!$M55))
+('2011 outpatient appointments'!$N55*('2014 population'!$N55/'2011 population'!$N55))
)
)*'2014 GP visits'!$I55</f>
        <v>206023.7921267341</v>
      </c>
      <c r="M55" s="2">
        <f>IF(age_sex_only,
'2014 population'!M55/SUM('2014 population'!$J55:$N55),
('2011 outpatient appointments'!M55*('2014 population'!M55/'2011 population'!M55))
/
(
('2011 outpatient appointments'!$J55*('2014 population'!$J55/'2011 population'!$J55))
+('2011 outpatient appointments'!$K55*('2014 population'!$K55/'2011 population'!$K55))
+('2011 outpatient appointments'!$L55*('2014 population'!$L55/'2011 population'!$L55))
+('2011 outpatient appointments'!$M55*('2014 population'!$M55/'2011 population'!$M55))
+('2011 outpatient appointments'!$N55*('2014 population'!$N55/'2011 population'!$N55))
)
)*'2014 GP visits'!$I55</f>
        <v>186545.90915964879</v>
      </c>
      <c r="N55" s="2">
        <f>IF(age_sex_only,
'2014 population'!N55/SUM('2014 population'!$J55:$N55),
('2011 outpatient appointments'!N55*('2014 population'!N55/'2011 population'!N55))
/
(
('2011 outpatient appointments'!$J55*('2014 population'!$J55/'2011 population'!$J55))
+('2011 outpatient appointments'!$K55*('2014 population'!$K55/'2011 population'!$K55))
+('2011 outpatient appointments'!$L55*('2014 population'!$L55/'2011 population'!$L55))
+('2011 outpatient appointments'!$M55*('2014 population'!$M55/'2011 population'!$M55))
+('2011 outpatient appointments'!$N55*('2014 population'!$N55/'2011 population'!$N55))
)
)*'2014 GP visits'!$I55</f>
        <v>166108.6716146442</v>
      </c>
    </row>
    <row r="56" spans="2:14" x14ac:dyDescent="0.25">
      <c r="B56">
        <v>52</v>
      </c>
      <c r="C56" s="56">
        <f>VLOOKUP(B56,'Primary care summary'!$C$19:$E$24,2,TRUE)*SUM('2014 population'!D56:H56)</f>
        <v>1524972.624934</v>
      </c>
      <c r="D56" s="2">
        <f>IF(age_sex_only,
'2014 population'!D56/SUM('2014 population'!$D56:$H56),
('2011 outpatient appointments'!D56*('2014 population'!D56/'2011 population'!D56))
/
(
('2011 outpatient appointments'!$D56*('2014 population'!$D56/'2011 population'!$D56))
+('2011 outpatient appointments'!$E56*('2014 population'!$E56/'2011 population'!$E56))
+('2011 outpatient appointments'!$F56*('2014 population'!$F56/'2011 population'!$F56))
+('2011 outpatient appointments'!$G56*('2014 population'!$G56/'2011 population'!$G56))
+('2011 outpatient appointments'!$H56*('2014 population'!$H56/'2011 population'!$H56))
)
)*'2014 GP visits'!$C56</f>
        <v>350759.016092134</v>
      </c>
      <c r="E56" s="2">
        <f>IF(age_sex_only,
'2014 population'!E56/SUM('2014 population'!$D56:$H56),
('2011 outpatient appointments'!E56*('2014 population'!E56/'2011 population'!E56))
/
(
('2011 outpatient appointments'!$D56*('2014 population'!$D56/'2011 population'!$D56))
+('2011 outpatient appointments'!$E56*('2014 population'!$E56/'2011 population'!$E56))
+('2011 outpatient appointments'!$F56*('2014 population'!$F56/'2011 population'!$F56))
+('2011 outpatient appointments'!$G56*('2014 population'!$G56/'2011 population'!$G56))
+('2011 outpatient appointments'!$H56*('2014 population'!$H56/'2011 population'!$H56))
)
)*'2014 GP visits'!$C56</f>
        <v>325931.65830299101</v>
      </c>
      <c r="F56" s="2">
        <f>IF(age_sex_only,
'2014 population'!F56/SUM('2014 population'!$D56:$H56),
('2011 outpatient appointments'!F56*('2014 population'!F56/'2011 population'!F56))
/
(
('2011 outpatient appointments'!$D56*('2014 population'!$D56/'2011 population'!$D56))
+('2011 outpatient appointments'!$E56*('2014 population'!$E56/'2011 population'!$E56))
+('2011 outpatient appointments'!$F56*('2014 population'!$F56/'2011 population'!$F56))
+('2011 outpatient appointments'!$G56*('2014 population'!$G56/'2011 population'!$G56))
+('2011 outpatient appointments'!$H56*('2014 population'!$H56/'2011 population'!$H56))
)
)*'2014 GP visits'!$C56</f>
        <v>305122.31317631563</v>
      </c>
      <c r="G56" s="2">
        <f>IF(age_sex_only,
'2014 population'!G56/SUM('2014 population'!$D56:$H56),
('2011 outpatient appointments'!G56*('2014 population'!G56/'2011 population'!G56))
/
(
('2011 outpatient appointments'!$D56*('2014 population'!$D56/'2011 population'!$D56))
+('2011 outpatient appointments'!$E56*('2014 population'!$E56/'2011 population'!$E56))
+('2011 outpatient appointments'!$F56*('2014 population'!$F56/'2011 population'!$F56))
+('2011 outpatient appointments'!$G56*('2014 population'!$G56/'2011 population'!$G56))
+('2011 outpatient appointments'!$H56*('2014 population'!$H56/'2011 population'!$H56))
)
)*'2014 GP visits'!$C56</f>
        <v>279380.62803936639</v>
      </c>
      <c r="H56" s="2">
        <f>IF(age_sex_only,
'2014 population'!H56/SUM('2014 population'!$D56:$H56),
('2011 outpatient appointments'!H56*('2014 population'!H56/'2011 population'!H56))
/
(
('2011 outpatient appointments'!$D56*('2014 population'!$D56/'2011 population'!$D56))
+('2011 outpatient appointments'!$E56*('2014 population'!$E56/'2011 population'!$E56))
+('2011 outpatient appointments'!$F56*('2014 population'!$F56/'2011 population'!$F56))
+('2011 outpatient appointments'!$G56*('2014 population'!$G56/'2011 population'!$G56))
+('2011 outpatient appointments'!$H56*('2014 population'!$H56/'2011 population'!$H56))
)
)*'2014 GP visits'!$C56</f>
        <v>263779.00932319276</v>
      </c>
      <c r="I56" s="56">
        <f>VLOOKUP(B56,'Primary care summary'!$C$19:$E$24,3,TRUE)*SUM('2014 population'!J56:N56)</f>
        <v>1025990.5103930001</v>
      </c>
      <c r="J56" s="2">
        <f>IF(age_sex_only,
'2014 population'!J56/SUM('2014 population'!$J56:$N56),
('2011 outpatient appointments'!J56*('2014 population'!J56/'2011 population'!J56))
/
(
('2011 outpatient appointments'!$J56*('2014 population'!$J56/'2011 population'!$J56))
+('2011 outpatient appointments'!$K56*('2014 population'!$K56/'2011 population'!$K56))
+('2011 outpatient appointments'!$L56*('2014 population'!$L56/'2011 population'!$L56))
+('2011 outpatient appointments'!$M56*('2014 population'!$M56/'2011 population'!$M56))
+('2011 outpatient appointments'!$N56*('2014 population'!$N56/'2011 population'!$N56))
)
)*'2014 GP visits'!$I56</f>
        <v>252710.12196221945</v>
      </c>
      <c r="K56" s="2">
        <f>IF(age_sex_only,
'2014 population'!K56/SUM('2014 population'!$J56:$N56),
('2011 outpatient appointments'!K56*('2014 population'!K56/'2011 population'!K56))
/
(
('2011 outpatient appointments'!$J56*('2014 population'!$J56/'2011 population'!$J56))
+('2011 outpatient appointments'!$K56*('2014 population'!$K56/'2011 population'!$K56))
+('2011 outpatient appointments'!$L56*('2014 population'!$L56/'2011 population'!$L56))
+('2011 outpatient appointments'!$M56*('2014 population'!$M56/'2011 population'!$M56))
+('2011 outpatient appointments'!$N56*('2014 population'!$N56/'2011 population'!$N56))
)
)*'2014 GP visits'!$I56</f>
        <v>223419.85257107677</v>
      </c>
      <c r="L56" s="2">
        <f>IF(age_sex_only,
'2014 population'!L56/SUM('2014 population'!$J56:$N56),
('2011 outpatient appointments'!L56*('2014 population'!L56/'2011 population'!L56))
/
(
('2011 outpatient appointments'!$J56*('2014 population'!$J56/'2011 population'!$J56))
+('2011 outpatient appointments'!$K56*('2014 population'!$K56/'2011 population'!$K56))
+('2011 outpatient appointments'!$L56*('2014 population'!$L56/'2011 population'!$L56))
+('2011 outpatient appointments'!$M56*('2014 population'!$M56/'2011 population'!$M56))
+('2011 outpatient appointments'!$N56*('2014 population'!$N56/'2011 population'!$N56))
)
)*'2014 GP visits'!$I56</f>
        <v>203871.83090631297</v>
      </c>
      <c r="M56" s="2">
        <f>IF(age_sex_only,
'2014 population'!M56/SUM('2014 population'!$J56:$N56),
('2011 outpatient appointments'!M56*('2014 population'!M56/'2011 population'!M56))
/
(
('2011 outpatient appointments'!$J56*('2014 population'!$J56/'2011 population'!$J56))
+('2011 outpatient appointments'!$K56*('2014 population'!$K56/'2011 population'!$K56))
+('2011 outpatient appointments'!$L56*('2014 population'!$L56/'2011 population'!$L56))
+('2011 outpatient appointments'!$M56*('2014 population'!$M56/'2011 population'!$M56))
+('2011 outpatient appointments'!$N56*('2014 population'!$N56/'2011 population'!$N56))
)
)*'2014 GP visits'!$I56</f>
        <v>181392.40258947894</v>
      </c>
      <c r="N56" s="2">
        <f>IF(age_sex_only,
'2014 population'!N56/SUM('2014 population'!$J56:$N56),
('2011 outpatient appointments'!N56*('2014 population'!N56/'2011 population'!N56))
/
(
('2011 outpatient appointments'!$J56*('2014 population'!$J56/'2011 population'!$J56))
+('2011 outpatient appointments'!$K56*('2014 population'!$K56/'2011 population'!$K56))
+('2011 outpatient appointments'!$L56*('2014 population'!$L56/'2011 population'!$L56))
+('2011 outpatient appointments'!$M56*('2014 population'!$M56/'2011 population'!$M56))
+('2011 outpatient appointments'!$N56*('2014 population'!$N56/'2011 population'!$N56))
)
)*'2014 GP visits'!$I56</f>
        <v>164596.30236391196</v>
      </c>
    </row>
    <row r="57" spans="2:14" x14ac:dyDescent="0.25">
      <c r="B57">
        <v>53</v>
      </c>
      <c r="C57" s="56">
        <f>VLOOKUP(B57,'Primary care summary'!$C$19:$E$24,2,TRUE)*SUM('2014 population'!D57:H57)</f>
        <v>1470082.86623</v>
      </c>
      <c r="D57" s="2">
        <f>IF(age_sex_only,
'2014 population'!D57/SUM('2014 population'!$D57:$H57),
('2011 outpatient appointments'!D57*('2014 population'!D57/'2011 population'!D57))
/
(
('2011 outpatient appointments'!$D57*('2014 population'!$D57/'2011 population'!$D57))
+('2011 outpatient appointments'!$E57*('2014 population'!$E57/'2011 population'!$E57))
+('2011 outpatient appointments'!$F57*('2014 population'!$F57/'2011 population'!$F57))
+('2011 outpatient appointments'!$G57*('2014 population'!$G57/'2011 population'!$G57))
+('2011 outpatient appointments'!$H57*('2014 population'!$H57/'2011 population'!$H57))
)
)*'2014 GP visits'!$C57</f>
        <v>329668.62847688049</v>
      </c>
      <c r="E57" s="2">
        <f>IF(age_sex_only,
'2014 population'!E57/SUM('2014 population'!$D57:$H57),
('2011 outpatient appointments'!E57*('2014 population'!E57/'2011 population'!E57))
/
(
('2011 outpatient appointments'!$D57*('2014 population'!$D57/'2011 population'!$D57))
+('2011 outpatient appointments'!$E57*('2014 population'!$E57/'2011 population'!$E57))
+('2011 outpatient appointments'!$F57*('2014 population'!$F57/'2011 population'!$F57))
+('2011 outpatient appointments'!$G57*('2014 population'!$G57/'2011 population'!$G57))
+('2011 outpatient appointments'!$H57*('2014 population'!$H57/'2011 population'!$H57))
)
)*'2014 GP visits'!$C57</f>
        <v>317647.90788319666</v>
      </c>
      <c r="F57" s="2">
        <f>IF(age_sex_only,
'2014 population'!F57/SUM('2014 population'!$D57:$H57),
('2011 outpatient appointments'!F57*('2014 population'!F57/'2011 population'!F57))
/
(
('2011 outpatient appointments'!$D57*('2014 population'!$D57/'2011 population'!$D57))
+('2011 outpatient appointments'!$E57*('2014 population'!$E57/'2011 population'!$E57))
+('2011 outpatient appointments'!$F57*('2014 population'!$F57/'2011 population'!$F57))
+('2011 outpatient appointments'!$G57*('2014 population'!$G57/'2011 population'!$G57))
+('2011 outpatient appointments'!$H57*('2014 population'!$H57/'2011 population'!$H57))
)
)*'2014 GP visits'!$C57</f>
        <v>292937.8895651506</v>
      </c>
      <c r="G57" s="2">
        <f>IF(age_sex_only,
'2014 population'!G57/SUM('2014 population'!$D57:$H57),
('2011 outpatient appointments'!G57*('2014 population'!G57/'2011 population'!G57))
/
(
('2011 outpatient appointments'!$D57*('2014 population'!$D57/'2011 population'!$D57))
+('2011 outpatient appointments'!$E57*('2014 population'!$E57/'2011 population'!$E57))
+('2011 outpatient appointments'!$F57*('2014 population'!$F57/'2011 population'!$F57))
+('2011 outpatient appointments'!$G57*('2014 population'!$G57/'2011 population'!$G57))
+('2011 outpatient appointments'!$H57*('2014 population'!$H57/'2011 population'!$H57))
)
)*'2014 GP visits'!$C57</f>
        <v>271420.40318028309</v>
      </c>
      <c r="H57" s="2">
        <f>IF(age_sex_only,
'2014 population'!H57/SUM('2014 population'!$D57:$H57),
('2011 outpatient appointments'!H57*('2014 population'!H57/'2011 population'!H57))
/
(
('2011 outpatient appointments'!$D57*('2014 population'!$D57/'2011 population'!$D57))
+('2011 outpatient appointments'!$E57*('2014 population'!$E57/'2011 population'!$E57))
+('2011 outpatient appointments'!$F57*('2014 population'!$F57/'2011 population'!$F57))
+('2011 outpatient appointments'!$G57*('2014 population'!$G57/'2011 population'!$G57))
+('2011 outpatient appointments'!$H57*('2014 population'!$H57/'2011 population'!$H57))
)
)*'2014 GP visits'!$C57</f>
        <v>258408.03712448929</v>
      </c>
      <c r="I57" s="56">
        <f>VLOOKUP(B57,'Primary care summary'!$C$19:$E$24,3,TRUE)*SUM('2014 population'!J57:N57)</f>
        <v>990723.61416300002</v>
      </c>
      <c r="J57" s="2">
        <f>IF(age_sex_only,
'2014 population'!J57/SUM('2014 population'!$J57:$N57),
('2011 outpatient appointments'!J57*('2014 population'!J57/'2011 population'!J57))
/
(
('2011 outpatient appointments'!$J57*('2014 population'!$J57/'2011 population'!$J57))
+('2011 outpatient appointments'!$K57*('2014 population'!$K57/'2011 population'!$K57))
+('2011 outpatient appointments'!$L57*('2014 population'!$L57/'2011 population'!$L57))
+('2011 outpatient appointments'!$M57*('2014 population'!$M57/'2011 population'!$M57))
+('2011 outpatient appointments'!$N57*('2014 population'!$N57/'2011 population'!$N57))
)
)*'2014 GP visits'!$I57</f>
        <v>243128.9614729117</v>
      </c>
      <c r="K57" s="2">
        <f>IF(age_sex_only,
'2014 population'!K57/SUM('2014 population'!$J57:$N57),
('2011 outpatient appointments'!K57*('2014 population'!K57/'2011 population'!K57))
/
(
('2011 outpatient appointments'!$J57*('2014 population'!$J57/'2011 population'!$J57))
+('2011 outpatient appointments'!$K57*('2014 population'!$K57/'2011 population'!$K57))
+('2011 outpatient appointments'!$L57*('2014 population'!$L57/'2011 population'!$L57))
+('2011 outpatient appointments'!$M57*('2014 population'!$M57/'2011 population'!$M57))
+('2011 outpatient appointments'!$N57*('2014 population'!$N57/'2011 population'!$N57))
)
)*'2014 GP visits'!$I57</f>
        <v>217376.02979314563</v>
      </c>
      <c r="L57" s="2">
        <f>IF(age_sex_only,
'2014 population'!L57/SUM('2014 population'!$J57:$N57),
('2011 outpatient appointments'!L57*('2014 population'!L57/'2011 population'!L57))
/
(
('2011 outpatient appointments'!$J57*('2014 population'!$J57/'2011 population'!$J57))
+('2011 outpatient appointments'!$K57*('2014 population'!$K57/'2011 population'!$K57))
+('2011 outpatient appointments'!$L57*('2014 population'!$L57/'2011 population'!$L57))
+('2011 outpatient appointments'!$M57*('2014 population'!$M57/'2011 population'!$M57))
+('2011 outpatient appointments'!$N57*('2014 population'!$N57/'2011 population'!$N57))
)
)*'2014 GP visits'!$I57</f>
        <v>195507.35839822702</v>
      </c>
      <c r="M57" s="2">
        <f>IF(age_sex_only,
'2014 population'!M57/SUM('2014 population'!$J57:$N57),
('2011 outpatient appointments'!M57*('2014 population'!M57/'2011 population'!M57))
/
(
('2011 outpatient appointments'!$J57*('2014 population'!$J57/'2011 population'!$J57))
+('2011 outpatient appointments'!$K57*('2014 population'!$K57/'2011 population'!$K57))
+('2011 outpatient appointments'!$L57*('2014 population'!$L57/'2011 population'!$L57))
+('2011 outpatient appointments'!$M57*('2014 population'!$M57/'2011 population'!$M57))
+('2011 outpatient appointments'!$N57*('2014 population'!$N57/'2011 population'!$N57))
)
)*'2014 GP visits'!$I57</f>
        <v>174707.22907948081</v>
      </c>
      <c r="N57" s="2">
        <f>IF(age_sex_only,
'2014 population'!N57/SUM('2014 population'!$J57:$N57),
('2011 outpatient appointments'!N57*('2014 population'!N57/'2011 population'!N57))
/
(
('2011 outpatient appointments'!$J57*('2014 population'!$J57/'2011 population'!$J57))
+('2011 outpatient appointments'!$K57*('2014 population'!$K57/'2011 population'!$K57))
+('2011 outpatient appointments'!$L57*('2014 population'!$L57/'2011 population'!$L57))
+('2011 outpatient appointments'!$M57*('2014 population'!$M57/'2011 population'!$M57))
+('2011 outpatient appointments'!$N57*('2014 population'!$N57/'2011 population'!$N57))
)
)*'2014 GP visits'!$I57</f>
        <v>160004.03541923489</v>
      </c>
    </row>
    <row r="58" spans="2:14" x14ac:dyDescent="0.25">
      <c r="B58">
        <v>54</v>
      </c>
      <c r="C58" s="56">
        <f>VLOOKUP(B58,'Primary care summary'!$C$19:$E$24,2,TRUE)*SUM('2014 population'!D58:H58)</f>
        <v>1410617.6172110001</v>
      </c>
      <c r="D58" s="2">
        <f>IF(age_sex_only,
'2014 population'!D58/SUM('2014 population'!$D58:$H58),
('2011 outpatient appointments'!D58*('2014 population'!D58/'2011 population'!D58))
/
(
('2011 outpatient appointments'!$D58*('2014 population'!$D58/'2011 population'!$D58))
+('2011 outpatient appointments'!$E58*('2014 population'!$E58/'2011 population'!$E58))
+('2011 outpatient appointments'!$F58*('2014 population'!$F58/'2011 population'!$F58))
+('2011 outpatient appointments'!$G58*('2014 population'!$G58/'2011 population'!$G58))
+('2011 outpatient appointments'!$H58*('2014 population'!$H58/'2011 population'!$H58))
)
)*'2014 GP visits'!$C58</f>
        <v>315085.02463608986</v>
      </c>
      <c r="E58" s="2">
        <f>IF(age_sex_only,
'2014 population'!E58/SUM('2014 population'!$D58:$H58),
('2011 outpatient appointments'!E58*('2014 population'!E58/'2011 population'!E58))
/
(
('2011 outpatient appointments'!$D58*('2014 population'!$D58/'2011 population'!$D58))
+('2011 outpatient appointments'!$E58*('2014 population'!$E58/'2011 population'!$E58))
+('2011 outpatient appointments'!$F58*('2014 population'!$F58/'2011 population'!$F58))
+('2011 outpatient appointments'!$G58*('2014 population'!$G58/'2011 population'!$G58))
+('2011 outpatient appointments'!$H58*('2014 population'!$H58/'2011 population'!$H58))
)
)*'2014 GP visits'!$C58</f>
        <v>297221.96855375113</v>
      </c>
      <c r="F58" s="2">
        <f>IF(age_sex_only,
'2014 population'!F58/SUM('2014 population'!$D58:$H58),
('2011 outpatient appointments'!F58*('2014 population'!F58/'2011 population'!F58))
/
(
('2011 outpatient appointments'!$D58*('2014 population'!$D58/'2011 population'!$D58))
+('2011 outpatient appointments'!$E58*('2014 population'!$E58/'2011 population'!$E58))
+('2011 outpatient appointments'!$F58*('2014 population'!$F58/'2011 population'!$F58))
+('2011 outpatient appointments'!$G58*('2014 population'!$G58/'2011 population'!$G58))
+('2011 outpatient appointments'!$H58*('2014 population'!$H58/'2011 population'!$H58))
)
)*'2014 GP visits'!$C58</f>
        <v>282555.62299327587</v>
      </c>
      <c r="G58" s="2">
        <f>IF(age_sex_only,
'2014 population'!G58/SUM('2014 population'!$D58:$H58),
('2011 outpatient appointments'!G58*('2014 population'!G58/'2011 population'!G58))
/
(
('2011 outpatient appointments'!$D58*('2014 population'!$D58/'2011 population'!$D58))
+('2011 outpatient appointments'!$E58*('2014 population'!$E58/'2011 population'!$E58))
+('2011 outpatient appointments'!$F58*('2014 population'!$F58/'2011 population'!$F58))
+('2011 outpatient appointments'!$G58*('2014 population'!$G58/'2011 population'!$G58))
+('2011 outpatient appointments'!$H58*('2014 population'!$H58/'2011 population'!$H58))
)
)*'2014 GP visits'!$C58</f>
        <v>267168.81647433131</v>
      </c>
      <c r="H58" s="2">
        <f>IF(age_sex_only,
'2014 population'!H58/SUM('2014 population'!$D58:$H58),
('2011 outpatient appointments'!H58*('2014 population'!H58/'2011 population'!H58))
/
(
('2011 outpatient appointments'!$D58*('2014 population'!$D58/'2011 population'!$D58))
+('2011 outpatient appointments'!$E58*('2014 population'!$E58/'2011 population'!$E58))
+('2011 outpatient appointments'!$F58*('2014 population'!$F58/'2011 population'!$F58))
+('2011 outpatient appointments'!$G58*('2014 population'!$G58/'2011 population'!$G58))
+('2011 outpatient appointments'!$H58*('2014 population'!$H58/'2011 population'!$H58))
)
)*'2014 GP visits'!$C58</f>
        <v>248586.18455355195</v>
      </c>
      <c r="I58" s="56">
        <f>VLOOKUP(B58,'Primary care summary'!$C$19:$E$24,3,TRUE)*SUM('2014 population'!J58:N58)</f>
        <v>950112.83036800008</v>
      </c>
      <c r="J58" s="2">
        <f>IF(age_sex_only,
'2014 population'!J58/SUM('2014 population'!$J58:$N58),
('2011 outpatient appointments'!J58*('2014 population'!J58/'2011 population'!J58))
/
(
('2011 outpatient appointments'!$J58*('2014 population'!$J58/'2011 population'!$J58))
+('2011 outpatient appointments'!$K58*('2014 population'!$K58/'2011 population'!$K58))
+('2011 outpatient appointments'!$L58*('2014 population'!$L58/'2011 population'!$L58))
+('2011 outpatient appointments'!$M58*('2014 population'!$M58/'2011 population'!$M58))
+('2011 outpatient appointments'!$N58*('2014 population'!$N58/'2011 population'!$N58))
)
)*'2014 GP visits'!$I58</f>
        <v>231328.50521330637</v>
      </c>
      <c r="K58" s="2">
        <f>IF(age_sex_only,
'2014 population'!K58/SUM('2014 population'!$J58:$N58),
('2011 outpatient appointments'!K58*('2014 population'!K58/'2011 population'!K58))
/
(
('2011 outpatient appointments'!$J58*('2014 population'!$J58/'2011 population'!$J58))
+('2011 outpatient appointments'!$K58*('2014 population'!$K58/'2011 population'!$K58))
+('2011 outpatient appointments'!$L58*('2014 population'!$L58/'2011 population'!$L58))
+('2011 outpatient appointments'!$M58*('2014 population'!$M58/'2011 population'!$M58))
+('2011 outpatient appointments'!$N58*('2014 population'!$N58/'2011 population'!$N58))
)
)*'2014 GP visits'!$I58</f>
        <v>205562.97362655247</v>
      </c>
      <c r="L58" s="2">
        <f>IF(age_sex_only,
'2014 population'!L58/SUM('2014 population'!$J58:$N58),
('2011 outpatient appointments'!L58*('2014 population'!L58/'2011 population'!L58))
/
(
('2011 outpatient appointments'!$J58*('2014 population'!$J58/'2011 population'!$J58))
+('2011 outpatient appointments'!$K58*('2014 population'!$K58/'2011 population'!$K58))
+('2011 outpatient appointments'!$L58*('2014 population'!$L58/'2011 population'!$L58))
+('2011 outpatient appointments'!$M58*('2014 population'!$M58/'2011 population'!$M58))
+('2011 outpatient appointments'!$N58*('2014 population'!$N58/'2011 population'!$N58))
)
)*'2014 GP visits'!$I58</f>
        <v>185380.19712603407</v>
      </c>
      <c r="M58" s="2">
        <f>IF(age_sex_only,
'2014 population'!M58/SUM('2014 population'!$J58:$N58),
('2011 outpatient appointments'!M58*('2014 population'!M58/'2011 population'!M58))
/
(
('2011 outpatient appointments'!$J58*('2014 population'!$J58/'2011 population'!$J58))
+('2011 outpatient appointments'!$K58*('2014 population'!$K58/'2011 population'!$K58))
+('2011 outpatient appointments'!$L58*('2014 population'!$L58/'2011 population'!$L58))
+('2011 outpatient appointments'!$M58*('2014 population'!$M58/'2011 population'!$M58))
+('2011 outpatient appointments'!$N58*('2014 population'!$N58/'2011 population'!$N58))
)
)*'2014 GP visits'!$I58</f>
        <v>170515.87099869171</v>
      </c>
      <c r="N58" s="2">
        <f>IF(age_sex_only,
'2014 population'!N58/SUM('2014 population'!$J58:$N58),
('2011 outpatient appointments'!N58*('2014 population'!N58/'2011 population'!N58))
/
(
('2011 outpatient appointments'!$J58*('2014 population'!$J58/'2011 population'!$J58))
+('2011 outpatient appointments'!$K58*('2014 population'!$K58/'2011 population'!$K58))
+('2011 outpatient appointments'!$L58*('2014 population'!$L58/'2011 population'!$L58))
+('2011 outpatient appointments'!$M58*('2014 population'!$M58/'2011 population'!$M58))
+('2011 outpatient appointments'!$N58*('2014 population'!$N58/'2011 population'!$N58))
)
)*'2014 GP visits'!$I58</f>
        <v>157325.28340341558</v>
      </c>
    </row>
    <row r="59" spans="2:14" x14ac:dyDescent="0.25">
      <c r="B59">
        <v>55</v>
      </c>
      <c r="C59" s="56">
        <f>VLOOKUP(B59,'Primary care summary'!$C$19:$E$24,2,TRUE)*SUM('2014 population'!D59:H59)</f>
        <v>1378569.0286610001</v>
      </c>
      <c r="D59" s="2">
        <f>IF(age_sex_only,
'2014 population'!D59/SUM('2014 population'!$D59:$H59),
('2011 outpatient appointments'!D59*('2014 population'!D59/'2011 population'!D59))
/
(
('2011 outpatient appointments'!$D59*('2014 population'!$D59/'2011 population'!$D59))
+('2011 outpatient appointments'!$E59*('2014 population'!$E59/'2011 population'!$E59))
+('2011 outpatient appointments'!$F59*('2014 population'!$F59/'2011 population'!$F59))
+('2011 outpatient appointments'!$G59*('2014 population'!$G59/'2011 population'!$G59))
+('2011 outpatient appointments'!$H59*('2014 population'!$H59/'2011 population'!$H59))
)
)*'2014 GP visits'!$C59</f>
        <v>309500.13363317383</v>
      </c>
      <c r="E59" s="2">
        <f>IF(age_sex_only,
'2014 population'!E59/SUM('2014 population'!$D59:$H59),
('2011 outpatient appointments'!E59*('2014 population'!E59/'2011 population'!E59))
/
(
('2011 outpatient appointments'!$D59*('2014 population'!$D59/'2011 population'!$D59))
+('2011 outpatient appointments'!$E59*('2014 population'!$E59/'2011 population'!$E59))
+('2011 outpatient appointments'!$F59*('2014 population'!$F59/'2011 population'!$F59))
+('2011 outpatient appointments'!$G59*('2014 population'!$G59/'2011 population'!$G59))
+('2011 outpatient appointments'!$H59*('2014 population'!$H59/'2011 population'!$H59))
)
)*'2014 GP visits'!$C59</f>
        <v>292722.76981588092</v>
      </c>
      <c r="F59" s="2">
        <f>IF(age_sex_only,
'2014 population'!F59/SUM('2014 population'!$D59:$H59),
('2011 outpatient appointments'!F59*('2014 population'!F59/'2011 population'!F59))
/
(
('2011 outpatient appointments'!$D59*('2014 population'!$D59/'2011 population'!$D59))
+('2011 outpatient appointments'!$E59*('2014 population'!$E59/'2011 population'!$E59))
+('2011 outpatient appointments'!$F59*('2014 population'!$F59/'2011 population'!$F59))
+('2011 outpatient appointments'!$G59*('2014 population'!$G59/'2011 population'!$G59))
+('2011 outpatient appointments'!$H59*('2014 population'!$H59/'2011 population'!$H59))
)
)*'2014 GP visits'!$C59</f>
        <v>276354.06894941459</v>
      </c>
      <c r="G59" s="2">
        <f>IF(age_sex_only,
'2014 population'!G59/SUM('2014 population'!$D59:$H59),
('2011 outpatient appointments'!G59*('2014 population'!G59/'2011 population'!G59))
/
(
('2011 outpatient appointments'!$D59*('2014 population'!$D59/'2011 population'!$D59))
+('2011 outpatient appointments'!$E59*('2014 population'!$E59/'2011 population'!$E59))
+('2011 outpatient appointments'!$F59*('2014 population'!$F59/'2011 population'!$F59))
+('2011 outpatient appointments'!$G59*('2014 population'!$G59/'2011 population'!$G59))
+('2011 outpatient appointments'!$H59*('2014 population'!$H59/'2011 population'!$H59))
)
)*'2014 GP visits'!$C59</f>
        <v>259301.61578533967</v>
      </c>
      <c r="H59" s="2">
        <f>IF(age_sex_only,
'2014 population'!H59/SUM('2014 population'!$D59:$H59),
('2011 outpatient appointments'!H59*('2014 population'!H59/'2011 population'!H59))
/
(
('2011 outpatient appointments'!$D59*('2014 population'!$D59/'2011 population'!$D59))
+('2011 outpatient appointments'!$E59*('2014 population'!$E59/'2011 population'!$E59))
+('2011 outpatient appointments'!$F59*('2014 population'!$F59/'2011 population'!$F59))
+('2011 outpatient appointments'!$G59*('2014 population'!$G59/'2011 population'!$G59))
+('2011 outpatient appointments'!$H59*('2014 population'!$H59/'2011 population'!$H59))
)
)*'2014 GP visits'!$C59</f>
        <v>240690.44047719106</v>
      </c>
      <c r="I59" s="56">
        <f>VLOOKUP(B59,'Primary care summary'!$C$19:$E$24,3,TRUE)*SUM('2014 population'!J59:N59)</f>
        <v>928049.61705700005</v>
      </c>
      <c r="J59" s="2">
        <f>IF(age_sex_only,
'2014 population'!J59/SUM('2014 population'!$J59:$N59),
('2011 outpatient appointments'!J59*('2014 population'!J59/'2011 population'!J59))
/
(
('2011 outpatient appointments'!$J59*('2014 population'!$J59/'2011 population'!$J59))
+('2011 outpatient appointments'!$K59*('2014 population'!$K59/'2011 population'!$K59))
+('2011 outpatient appointments'!$L59*('2014 population'!$L59/'2011 population'!$L59))
+('2011 outpatient appointments'!$M59*('2014 population'!$M59/'2011 population'!$M59))
+('2011 outpatient appointments'!$N59*('2014 population'!$N59/'2011 population'!$N59))
)
)*'2014 GP visits'!$I59</f>
        <v>219177.56115592126</v>
      </c>
      <c r="K59" s="2">
        <f>IF(age_sex_only,
'2014 population'!K59/SUM('2014 population'!$J59:$N59),
('2011 outpatient appointments'!K59*('2014 population'!K59/'2011 population'!K59))
/
(
('2011 outpatient appointments'!$J59*('2014 population'!$J59/'2011 population'!$J59))
+('2011 outpatient appointments'!$K59*('2014 population'!$K59/'2011 population'!$K59))
+('2011 outpatient appointments'!$L59*('2014 population'!$L59/'2011 population'!$L59))
+('2011 outpatient appointments'!$M59*('2014 population'!$M59/'2011 population'!$M59))
+('2011 outpatient appointments'!$N59*('2014 population'!$N59/'2011 population'!$N59))
)
)*'2014 GP visits'!$I59</f>
        <v>203717.18857176873</v>
      </c>
      <c r="L59" s="2">
        <f>IF(age_sex_only,
'2014 population'!L59/SUM('2014 population'!$J59:$N59),
('2011 outpatient appointments'!L59*('2014 population'!L59/'2011 population'!L59))
/
(
('2011 outpatient appointments'!$J59*('2014 population'!$J59/'2011 population'!$J59))
+('2011 outpatient appointments'!$K59*('2014 population'!$K59/'2011 population'!$K59))
+('2011 outpatient appointments'!$L59*('2014 population'!$L59/'2011 population'!$L59))
+('2011 outpatient appointments'!$M59*('2014 population'!$M59/'2011 population'!$M59))
+('2011 outpatient appointments'!$N59*('2014 population'!$N59/'2011 population'!$N59))
)
)*'2014 GP visits'!$I59</f>
        <v>182868.91451464337</v>
      </c>
      <c r="M59" s="2">
        <f>IF(age_sex_only,
'2014 population'!M59/SUM('2014 population'!$J59:$N59),
('2011 outpatient appointments'!M59*('2014 population'!M59/'2011 population'!M59))
/
(
('2011 outpatient appointments'!$J59*('2014 population'!$J59/'2011 population'!$J59))
+('2011 outpatient appointments'!$K59*('2014 population'!$K59/'2011 population'!$K59))
+('2011 outpatient appointments'!$L59*('2014 population'!$L59/'2011 population'!$L59))
+('2011 outpatient appointments'!$M59*('2014 population'!$M59/'2011 population'!$M59))
+('2011 outpatient appointments'!$N59*('2014 population'!$N59/'2011 population'!$N59))
)
)*'2014 GP visits'!$I59</f>
        <v>166545.67579648984</v>
      </c>
      <c r="N59" s="2">
        <f>IF(age_sex_only,
'2014 population'!N59/SUM('2014 population'!$J59:$N59),
('2011 outpatient appointments'!N59*('2014 population'!N59/'2011 population'!N59))
/
(
('2011 outpatient appointments'!$J59*('2014 population'!$J59/'2011 population'!$J59))
+('2011 outpatient appointments'!$K59*('2014 population'!$K59/'2011 population'!$K59))
+('2011 outpatient appointments'!$L59*('2014 population'!$L59/'2011 population'!$L59))
+('2011 outpatient appointments'!$M59*('2014 population'!$M59/'2011 population'!$M59))
+('2011 outpatient appointments'!$N59*('2014 population'!$N59/'2011 population'!$N59))
)
)*'2014 GP visits'!$I59</f>
        <v>155740.27701817674</v>
      </c>
    </row>
    <row r="60" spans="2:14" x14ac:dyDescent="0.25">
      <c r="B60">
        <v>56</v>
      </c>
      <c r="C60" s="56">
        <f>VLOOKUP(B60,'Primary care summary'!$C$19:$E$24,2,TRUE)*SUM('2014 population'!D60:H60)</f>
        <v>1348145.041518</v>
      </c>
      <c r="D60" s="2">
        <f>IF(age_sex_only,
'2014 population'!D60/SUM('2014 population'!$D60:$H60),
('2011 outpatient appointments'!D60*('2014 population'!D60/'2011 population'!D60))
/
(
('2011 outpatient appointments'!$D60*('2014 population'!$D60/'2011 population'!$D60))
+('2011 outpatient appointments'!$E60*('2014 population'!$E60/'2011 population'!$E60))
+('2011 outpatient appointments'!$F60*('2014 population'!$F60/'2011 population'!$F60))
+('2011 outpatient appointments'!$G60*('2014 population'!$G60/'2011 population'!$G60))
+('2011 outpatient appointments'!$H60*('2014 population'!$H60/'2011 population'!$H60))
)
)*'2014 GP visits'!$C60</f>
        <v>299624.39841811219</v>
      </c>
      <c r="E60" s="2">
        <f>IF(age_sex_only,
'2014 population'!E60/SUM('2014 population'!$D60:$H60),
('2011 outpatient appointments'!E60*('2014 population'!E60/'2011 population'!E60))
/
(
('2011 outpatient appointments'!$D60*('2014 population'!$D60/'2011 population'!$D60))
+('2011 outpatient appointments'!$E60*('2014 population'!$E60/'2011 population'!$E60))
+('2011 outpatient appointments'!$F60*('2014 population'!$F60/'2011 population'!$F60))
+('2011 outpatient appointments'!$G60*('2014 population'!$G60/'2011 population'!$G60))
+('2011 outpatient appointments'!$H60*('2014 population'!$H60/'2011 population'!$H60))
)
)*'2014 GP visits'!$C60</f>
        <v>288744.47287178197</v>
      </c>
      <c r="F60" s="2">
        <f>IF(age_sex_only,
'2014 population'!F60/SUM('2014 population'!$D60:$H60),
('2011 outpatient appointments'!F60*('2014 population'!F60/'2011 population'!F60))
/
(
('2011 outpatient appointments'!$D60*('2014 population'!$D60/'2011 population'!$D60))
+('2011 outpatient appointments'!$E60*('2014 population'!$E60/'2011 population'!$E60))
+('2011 outpatient appointments'!$F60*('2014 population'!$F60/'2011 population'!$F60))
+('2011 outpatient appointments'!$G60*('2014 population'!$G60/'2011 population'!$G60))
+('2011 outpatient appointments'!$H60*('2014 population'!$H60/'2011 population'!$H60))
)
)*'2014 GP visits'!$C60</f>
        <v>267762.67009244743</v>
      </c>
      <c r="G60" s="2">
        <f>IF(age_sex_only,
'2014 population'!G60/SUM('2014 population'!$D60:$H60),
('2011 outpatient appointments'!G60*('2014 population'!G60/'2011 population'!G60))
/
(
('2011 outpatient appointments'!$D60*('2014 population'!$D60/'2011 population'!$D60))
+('2011 outpatient appointments'!$E60*('2014 population'!$E60/'2011 population'!$E60))
+('2011 outpatient appointments'!$F60*('2014 population'!$F60/'2011 population'!$F60))
+('2011 outpatient appointments'!$G60*('2014 population'!$G60/'2011 population'!$G60))
+('2011 outpatient appointments'!$H60*('2014 population'!$H60/'2011 population'!$H60))
)
)*'2014 GP visits'!$C60</f>
        <v>254240.29705463731</v>
      </c>
      <c r="H60" s="2">
        <f>IF(age_sex_only,
'2014 population'!H60/SUM('2014 population'!$D60:$H60),
('2011 outpatient appointments'!H60*('2014 population'!H60/'2011 population'!H60))
/
(
('2011 outpatient appointments'!$D60*('2014 population'!$D60/'2011 population'!$D60))
+('2011 outpatient appointments'!$E60*('2014 population'!$E60/'2011 population'!$E60))
+('2011 outpatient appointments'!$F60*('2014 population'!$F60/'2011 population'!$F60))
+('2011 outpatient appointments'!$G60*('2014 population'!$G60/'2011 population'!$G60))
+('2011 outpatient appointments'!$H60*('2014 population'!$H60/'2011 population'!$H60))
)
)*'2014 GP visits'!$C60</f>
        <v>237773.20308102114</v>
      </c>
      <c r="I60" s="56">
        <f>VLOOKUP(B60,'Primary care summary'!$C$19:$E$24,3,TRUE)*SUM('2014 population'!J60:N60)</f>
        <v>907068.9897540001</v>
      </c>
      <c r="J60" s="2">
        <f>IF(age_sex_only,
'2014 population'!J60/SUM('2014 population'!$J60:$N60),
('2011 outpatient appointments'!J60*('2014 population'!J60/'2011 population'!J60))
/
(
('2011 outpatient appointments'!$J60*('2014 population'!$J60/'2011 population'!$J60))
+('2011 outpatient appointments'!$K60*('2014 population'!$K60/'2011 population'!$K60))
+('2011 outpatient appointments'!$L60*('2014 population'!$L60/'2011 population'!$L60))
+('2011 outpatient appointments'!$M60*('2014 population'!$M60/'2011 population'!$M60))
+('2011 outpatient appointments'!$N60*('2014 population'!$N60/'2011 population'!$N60))
)
)*'2014 GP visits'!$I60</f>
        <v>216313.87440408012</v>
      </c>
      <c r="K60" s="2">
        <f>IF(age_sex_only,
'2014 population'!K60/SUM('2014 population'!$J60:$N60),
('2011 outpatient appointments'!K60*('2014 population'!K60/'2011 population'!K60))
/
(
('2011 outpatient appointments'!$J60*('2014 population'!$J60/'2011 population'!$J60))
+('2011 outpatient appointments'!$K60*('2014 population'!$K60/'2011 population'!$K60))
+('2011 outpatient appointments'!$L60*('2014 population'!$L60/'2011 population'!$L60))
+('2011 outpatient appointments'!$M60*('2014 population'!$M60/'2011 population'!$M60))
+('2011 outpatient appointments'!$N60*('2014 population'!$N60/'2011 population'!$N60))
)
)*'2014 GP visits'!$I60</f>
        <v>195476.58766450128</v>
      </c>
      <c r="L60" s="2">
        <f>IF(age_sex_only,
'2014 population'!L60/SUM('2014 population'!$J60:$N60),
('2011 outpatient appointments'!L60*('2014 population'!L60/'2011 population'!L60))
/
(
('2011 outpatient appointments'!$J60*('2014 population'!$J60/'2011 population'!$J60))
+('2011 outpatient appointments'!$K60*('2014 population'!$K60/'2011 population'!$K60))
+('2011 outpatient appointments'!$L60*('2014 population'!$L60/'2011 population'!$L60))
+('2011 outpatient appointments'!$M60*('2014 population'!$M60/'2011 population'!$M60))
+('2011 outpatient appointments'!$N60*('2014 population'!$N60/'2011 population'!$N60))
)
)*'2014 GP visits'!$I60</f>
        <v>183220.23528007793</v>
      </c>
      <c r="M60" s="2">
        <f>IF(age_sex_only,
'2014 population'!M60/SUM('2014 population'!$J60:$N60),
('2011 outpatient appointments'!M60*('2014 population'!M60/'2011 population'!M60))
/
(
('2011 outpatient appointments'!$J60*('2014 population'!$J60/'2011 population'!$J60))
+('2011 outpatient appointments'!$K60*('2014 population'!$K60/'2011 population'!$K60))
+('2011 outpatient appointments'!$L60*('2014 population'!$L60/'2011 population'!$L60))
+('2011 outpatient appointments'!$M60*('2014 population'!$M60/'2011 population'!$M60))
+('2011 outpatient appointments'!$N60*('2014 population'!$N60/'2011 population'!$N60))
)
)*'2014 GP visits'!$I60</f>
        <v>162530.88445682218</v>
      </c>
      <c r="N60" s="2">
        <f>IF(age_sex_only,
'2014 population'!N60/SUM('2014 population'!$J60:$N60),
('2011 outpatient appointments'!N60*('2014 population'!N60/'2011 population'!N60))
/
(
('2011 outpatient appointments'!$J60*('2014 population'!$J60/'2011 population'!$J60))
+('2011 outpatient appointments'!$K60*('2014 population'!$K60/'2011 population'!$K60))
+('2011 outpatient appointments'!$L60*('2014 population'!$L60/'2011 population'!$L60))
+('2011 outpatient appointments'!$M60*('2014 population'!$M60/'2011 population'!$M60))
+('2011 outpatient appointments'!$N60*('2014 population'!$N60/'2011 population'!$N60))
)
)*'2014 GP visits'!$I60</f>
        <v>149527.40794851861</v>
      </c>
    </row>
    <row r="61" spans="2:14" x14ac:dyDescent="0.25">
      <c r="B61">
        <v>57</v>
      </c>
      <c r="C61" s="56">
        <f>VLOOKUP(B61,'Primary care summary'!$C$19:$E$24,2,TRUE)*SUM('2014 population'!D61:H61)</f>
        <v>1300064.0961549999</v>
      </c>
      <c r="D61" s="2">
        <f>IF(age_sex_only,
'2014 population'!D61/SUM('2014 population'!$D61:$H61),
('2011 outpatient appointments'!D61*('2014 population'!D61/'2011 population'!D61))
/
(
('2011 outpatient appointments'!$D61*('2014 population'!$D61/'2011 population'!$D61))
+('2011 outpatient appointments'!$E61*('2014 population'!$E61/'2011 population'!$E61))
+('2011 outpatient appointments'!$F61*('2014 population'!$F61/'2011 population'!$F61))
+('2011 outpatient appointments'!$G61*('2014 population'!$G61/'2011 population'!$G61))
+('2011 outpatient appointments'!$H61*('2014 population'!$H61/'2011 population'!$H61))
)
)*'2014 GP visits'!$C61</f>
        <v>285519.42353440594</v>
      </c>
      <c r="E61" s="2">
        <f>IF(age_sex_only,
'2014 population'!E61/SUM('2014 population'!$D61:$H61),
('2011 outpatient appointments'!E61*('2014 population'!E61/'2011 population'!E61))
/
(
('2011 outpatient appointments'!$D61*('2014 population'!$D61/'2011 population'!$D61))
+('2011 outpatient appointments'!$E61*('2014 population'!$E61/'2011 population'!$E61))
+('2011 outpatient appointments'!$F61*('2014 population'!$F61/'2011 population'!$F61))
+('2011 outpatient appointments'!$G61*('2014 population'!$G61/'2011 population'!$G61))
+('2011 outpatient appointments'!$H61*('2014 population'!$H61/'2011 population'!$H61))
)
)*'2014 GP visits'!$C61</f>
        <v>271207.30916713626</v>
      </c>
      <c r="F61" s="2">
        <f>IF(age_sex_only,
'2014 population'!F61/SUM('2014 population'!$D61:$H61),
('2011 outpatient appointments'!F61*('2014 population'!F61/'2011 population'!F61))
/
(
('2011 outpatient appointments'!$D61*('2014 population'!$D61/'2011 population'!$D61))
+('2011 outpatient appointments'!$E61*('2014 population'!$E61/'2011 population'!$E61))
+('2011 outpatient appointments'!$F61*('2014 population'!$F61/'2011 population'!$F61))
+('2011 outpatient appointments'!$G61*('2014 population'!$G61/'2011 population'!$G61))
+('2011 outpatient appointments'!$H61*('2014 population'!$H61/'2011 population'!$H61))
)
)*'2014 GP visits'!$C61</f>
        <v>264719.21824335045</v>
      </c>
      <c r="G61" s="2">
        <f>IF(age_sex_only,
'2014 population'!G61/SUM('2014 population'!$D61:$H61),
('2011 outpatient appointments'!G61*('2014 population'!G61/'2011 population'!G61))
/
(
('2011 outpatient appointments'!$D61*('2014 population'!$D61/'2011 population'!$D61))
+('2011 outpatient appointments'!$E61*('2014 population'!$E61/'2011 population'!$E61))
+('2011 outpatient appointments'!$F61*('2014 population'!$F61/'2011 population'!$F61))
+('2011 outpatient appointments'!$G61*('2014 population'!$G61/'2011 population'!$G61))
+('2011 outpatient appointments'!$H61*('2014 population'!$H61/'2011 population'!$H61))
)
)*'2014 GP visits'!$C61</f>
        <v>248331.03164058452</v>
      </c>
      <c r="H61" s="2">
        <f>IF(age_sex_only,
'2014 population'!H61/SUM('2014 population'!$D61:$H61),
('2011 outpatient appointments'!H61*('2014 population'!H61/'2011 population'!H61))
/
(
('2011 outpatient appointments'!$D61*('2014 population'!$D61/'2011 population'!$D61))
+('2011 outpatient appointments'!$E61*('2014 population'!$E61/'2011 population'!$E61))
+('2011 outpatient appointments'!$F61*('2014 population'!$F61/'2011 population'!$F61))
+('2011 outpatient appointments'!$G61*('2014 population'!$G61/'2011 population'!$G61))
+('2011 outpatient appointments'!$H61*('2014 population'!$H61/'2011 population'!$H61))
)
)*'2014 GP visits'!$C61</f>
        <v>230287.11356952251</v>
      </c>
      <c r="I61" s="56">
        <f>VLOOKUP(B61,'Primary care summary'!$C$19:$E$24,3,TRUE)*SUM('2014 population'!J61:N61)</f>
        <v>870915.58814500005</v>
      </c>
      <c r="J61" s="2">
        <f>IF(age_sex_only,
'2014 population'!J61/SUM('2014 population'!$J61:$N61),
('2011 outpatient appointments'!J61*('2014 population'!J61/'2011 population'!J61))
/
(
('2011 outpatient appointments'!$J61*('2014 population'!$J61/'2011 population'!$J61))
+('2011 outpatient appointments'!$K61*('2014 population'!$K61/'2011 population'!$K61))
+('2011 outpatient appointments'!$L61*('2014 population'!$L61/'2011 population'!$L61))
+('2011 outpatient appointments'!$M61*('2014 population'!$M61/'2011 population'!$M61))
+('2011 outpatient appointments'!$N61*('2014 population'!$N61/'2011 population'!$N61))
)
)*'2014 GP visits'!$I61</f>
        <v>205063.28375024602</v>
      </c>
      <c r="K61" s="2">
        <f>IF(age_sex_only,
'2014 population'!K61/SUM('2014 population'!$J61:$N61),
('2011 outpatient appointments'!K61*('2014 population'!K61/'2011 population'!K61))
/
(
('2011 outpatient appointments'!$J61*('2014 population'!$J61/'2011 population'!$J61))
+('2011 outpatient appointments'!$K61*('2014 population'!$K61/'2011 population'!$K61))
+('2011 outpatient appointments'!$L61*('2014 population'!$L61/'2011 population'!$L61))
+('2011 outpatient appointments'!$M61*('2014 population'!$M61/'2011 population'!$M61))
+('2011 outpatient appointments'!$N61*('2014 population'!$N61/'2011 population'!$N61))
)
)*'2014 GP visits'!$I61</f>
        <v>189110.43157217512</v>
      </c>
      <c r="L61" s="2">
        <f>IF(age_sex_only,
'2014 population'!L61/SUM('2014 population'!$J61:$N61),
('2011 outpatient appointments'!L61*('2014 population'!L61/'2011 population'!L61))
/
(
('2011 outpatient appointments'!$J61*('2014 population'!$J61/'2011 population'!$J61))
+('2011 outpatient appointments'!$K61*('2014 population'!$K61/'2011 population'!$K61))
+('2011 outpatient appointments'!$L61*('2014 population'!$L61/'2011 population'!$L61))
+('2011 outpatient appointments'!$M61*('2014 population'!$M61/'2011 population'!$M61))
+('2011 outpatient appointments'!$N61*('2014 population'!$N61/'2011 population'!$N61))
)
)*'2014 GP visits'!$I61</f>
        <v>172615.55451696046</v>
      </c>
      <c r="M61" s="2">
        <f>IF(age_sex_only,
'2014 population'!M61/SUM('2014 population'!$J61:$N61),
('2011 outpatient appointments'!M61*('2014 population'!M61/'2011 population'!M61))
/
(
('2011 outpatient appointments'!$J61*('2014 population'!$J61/'2011 population'!$J61))
+('2011 outpatient appointments'!$K61*('2014 population'!$K61/'2011 population'!$K61))
+('2011 outpatient appointments'!$L61*('2014 population'!$L61/'2011 population'!$L61))
+('2011 outpatient appointments'!$M61*('2014 population'!$M61/'2011 population'!$M61))
+('2011 outpatient appointments'!$N61*('2014 population'!$N61/'2011 population'!$N61))
)
)*'2014 GP visits'!$I61</f>
        <v>158859.05262896477</v>
      </c>
      <c r="N61" s="2">
        <f>IF(age_sex_only,
'2014 population'!N61/SUM('2014 population'!$J61:$N61),
('2011 outpatient appointments'!N61*('2014 population'!N61/'2011 population'!N61))
/
(
('2011 outpatient appointments'!$J61*('2014 population'!$J61/'2011 population'!$J61))
+('2011 outpatient appointments'!$K61*('2014 population'!$K61/'2011 population'!$K61))
+('2011 outpatient appointments'!$L61*('2014 population'!$L61/'2011 population'!$L61))
+('2011 outpatient appointments'!$M61*('2014 population'!$M61/'2011 population'!$M61))
+('2011 outpatient appointments'!$N61*('2014 population'!$N61/'2011 population'!$N61))
)
)*'2014 GP visits'!$I61</f>
        <v>145267.26567665357</v>
      </c>
    </row>
    <row r="62" spans="2:14" x14ac:dyDescent="0.25">
      <c r="B62">
        <v>58</v>
      </c>
      <c r="C62" s="56">
        <f>VLOOKUP(B62,'Primary care summary'!$C$19:$E$24,2,TRUE)*SUM('2014 population'!D62:H62)</f>
        <v>1253357.8135210001</v>
      </c>
      <c r="D62" s="2">
        <f>IF(age_sex_only,
'2014 population'!D62/SUM('2014 population'!$D62:$H62),
('2011 outpatient appointments'!D62*('2014 population'!D62/'2011 population'!D62))
/
(
('2011 outpatient appointments'!$D62*('2014 population'!$D62/'2011 population'!$D62))
+('2011 outpatient appointments'!$E62*('2014 population'!$E62/'2011 population'!$E62))
+('2011 outpatient appointments'!$F62*('2014 population'!$F62/'2011 population'!$F62))
+('2011 outpatient appointments'!$G62*('2014 population'!$G62/'2011 population'!$G62))
+('2011 outpatient appointments'!$H62*('2014 population'!$H62/'2011 population'!$H62))
)
)*'2014 GP visits'!$C62</f>
        <v>272669.01420142403</v>
      </c>
      <c r="E62" s="2">
        <f>IF(age_sex_only,
'2014 population'!E62/SUM('2014 population'!$D62:$H62),
('2011 outpatient appointments'!E62*('2014 population'!E62/'2011 population'!E62))
/
(
('2011 outpatient appointments'!$D62*('2014 population'!$D62/'2011 population'!$D62))
+('2011 outpatient appointments'!$E62*('2014 population'!$E62/'2011 population'!$E62))
+('2011 outpatient appointments'!$F62*('2014 population'!$F62/'2011 population'!$F62))
+('2011 outpatient appointments'!$G62*('2014 population'!$G62/'2011 population'!$G62))
+('2011 outpatient appointments'!$H62*('2014 population'!$H62/'2011 population'!$H62))
)
)*'2014 GP visits'!$C62</f>
        <v>263273.2365546606</v>
      </c>
      <c r="F62" s="2">
        <f>IF(age_sex_only,
'2014 population'!F62/SUM('2014 population'!$D62:$H62),
('2011 outpatient appointments'!F62*('2014 population'!F62/'2011 population'!F62))
/
(
('2011 outpatient appointments'!$D62*('2014 population'!$D62/'2011 population'!$D62))
+('2011 outpatient appointments'!$E62*('2014 population'!$E62/'2011 population'!$E62))
+('2011 outpatient appointments'!$F62*('2014 population'!$F62/'2011 population'!$F62))
+('2011 outpatient appointments'!$G62*('2014 population'!$G62/'2011 population'!$G62))
+('2011 outpatient appointments'!$H62*('2014 population'!$H62/'2011 population'!$H62))
)
)*'2014 GP visits'!$C62</f>
        <v>254737.8601945116</v>
      </c>
      <c r="G62" s="2">
        <f>IF(age_sex_only,
'2014 population'!G62/SUM('2014 population'!$D62:$H62),
('2011 outpatient appointments'!G62*('2014 population'!G62/'2011 population'!G62))
/
(
('2011 outpatient appointments'!$D62*('2014 population'!$D62/'2011 population'!$D62))
+('2011 outpatient appointments'!$E62*('2014 population'!$E62/'2011 population'!$E62))
+('2011 outpatient appointments'!$F62*('2014 population'!$F62/'2011 population'!$F62))
+('2011 outpatient appointments'!$G62*('2014 population'!$G62/'2011 population'!$G62))
+('2011 outpatient appointments'!$H62*('2014 population'!$H62/'2011 population'!$H62))
)
)*'2014 GP visits'!$C62</f>
        <v>240586.33707481864</v>
      </c>
      <c r="H62" s="2">
        <f>IF(age_sex_only,
'2014 population'!H62/SUM('2014 population'!$D62:$H62),
('2011 outpatient appointments'!H62*('2014 population'!H62/'2011 population'!H62))
/
(
('2011 outpatient appointments'!$D62*('2014 population'!$D62/'2011 population'!$D62))
+('2011 outpatient appointments'!$E62*('2014 population'!$E62/'2011 population'!$E62))
+('2011 outpatient appointments'!$F62*('2014 population'!$F62/'2011 population'!$F62))
+('2011 outpatient appointments'!$G62*('2014 population'!$G62/'2011 population'!$G62))
+('2011 outpatient appointments'!$H62*('2014 population'!$H62/'2011 population'!$H62))
)
)*'2014 GP visits'!$C62</f>
        <v>222091.36549558523</v>
      </c>
      <c r="I62" s="56">
        <f>VLOOKUP(B62,'Primary care summary'!$C$19:$E$24,3,TRUE)*SUM('2014 population'!J62:N62)</f>
        <v>840307.678128</v>
      </c>
      <c r="J62" s="2">
        <f>IF(age_sex_only,
'2014 population'!J62/SUM('2014 population'!$J62:$N62),
('2011 outpatient appointments'!J62*('2014 population'!J62/'2011 population'!J62))
/
(
('2011 outpatient appointments'!$J62*('2014 population'!$J62/'2011 population'!$J62))
+('2011 outpatient appointments'!$K62*('2014 population'!$K62/'2011 population'!$K62))
+('2011 outpatient appointments'!$L62*('2014 population'!$L62/'2011 population'!$L62))
+('2011 outpatient appointments'!$M62*('2014 population'!$M62/'2011 population'!$M62))
+('2011 outpatient appointments'!$N62*('2014 population'!$N62/'2011 population'!$N62))
)
)*'2014 GP visits'!$I62</f>
        <v>193995.12129115226</v>
      </c>
      <c r="K62" s="2">
        <f>IF(age_sex_only,
'2014 population'!K62/SUM('2014 population'!$J62:$N62),
('2011 outpatient appointments'!K62*('2014 population'!K62/'2011 population'!K62))
/
(
('2011 outpatient appointments'!$J62*('2014 population'!$J62/'2011 population'!$J62))
+('2011 outpatient appointments'!$K62*('2014 population'!$K62/'2011 population'!$K62))
+('2011 outpatient appointments'!$L62*('2014 population'!$L62/'2011 population'!$L62))
+('2011 outpatient appointments'!$M62*('2014 population'!$M62/'2011 population'!$M62))
+('2011 outpatient appointments'!$N62*('2014 population'!$N62/'2011 population'!$N62))
)
)*'2014 GP visits'!$I62</f>
        <v>180139.99640712002</v>
      </c>
      <c r="L62" s="2">
        <f>IF(age_sex_only,
'2014 population'!L62/SUM('2014 population'!$J62:$N62),
('2011 outpatient appointments'!L62*('2014 population'!L62/'2011 population'!L62))
/
(
('2011 outpatient appointments'!$J62*('2014 population'!$J62/'2011 population'!$J62))
+('2011 outpatient appointments'!$K62*('2014 population'!$K62/'2011 population'!$K62))
+('2011 outpatient appointments'!$L62*('2014 population'!$L62/'2011 population'!$L62))
+('2011 outpatient appointments'!$M62*('2014 population'!$M62/'2011 population'!$M62))
+('2011 outpatient appointments'!$N62*('2014 population'!$N62/'2011 population'!$N62))
)
)*'2014 GP visits'!$I62</f>
        <v>168568.99126664022</v>
      </c>
      <c r="M62" s="2">
        <f>IF(age_sex_only,
'2014 population'!M62/SUM('2014 population'!$J62:$N62),
('2011 outpatient appointments'!M62*('2014 population'!M62/'2011 population'!M62))
/
(
('2011 outpatient appointments'!$J62*('2014 population'!$J62/'2011 population'!$J62))
+('2011 outpatient appointments'!$K62*('2014 population'!$K62/'2011 population'!$K62))
+('2011 outpatient appointments'!$L62*('2014 population'!$L62/'2011 population'!$L62))
+('2011 outpatient appointments'!$M62*('2014 population'!$M62/'2011 population'!$M62))
+('2011 outpatient appointments'!$N62*('2014 population'!$N62/'2011 population'!$N62))
)
)*'2014 GP visits'!$I62</f>
        <v>154097.26739626174</v>
      </c>
      <c r="N62" s="2">
        <f>IF(age_sex_only,
'2014 population'!N62/SUM('2014 population'!$J62:$N62),
('2011 outpatient appointments'!N62*('2014 population'!N62/'2011 population'!N62))
/
(
('2011 outpatient appointments'!$J62*('2014 population'!$J62/'2011 population'!$J62))
+('2011 outpatient appointments'!$K62*('2014 population'!$K62/'2011 population'!$K62))
+('2011 outpatient appointments'!$L62*('2014 population'!$L62/'2011 population'!$L62))
+('2011 outpatient appointments'!$M62*('2014 population'!$M62/'2011 population'!$M62))
+('2011 outpatient appointments'!$N62*('2014 population'!$N62/'2011 population'!$N62))
)
)*'2014 GP visits'!$I62</f>
        <v>143506.30176682564</v>
      </c>
    </row>
    <row r="63" spans="2:14" x14ac:dyDescent="0.25">
      <c r="B63">
        <v>59</v>
      </c>
      <c r="C63" s="56">
        <f>VLOOKUP(B63,'Primary care summary'!$C$19:$E$24,2,TRUE)*SUM('2014 population'!D63:H63)</f>
        <v>1211964.743429</v>
      </c>
      <c r="D63" s="2">
        <f>IF(age_sex_only,
'2014 population'!D63/SUM('2014 population'!$D63:$H63),
('2011 outpatient appointments'!D63*('2014 population'!D63/'2011 population'!D63))
/
(
('2011 outpatient appointments'!$D63*('2014 population'!$D63/'2011 population'!$D63))
+('2011 outpatient appointments'!$E63*('2014 population'!$E63/'2011 population'!$E63))
+('2011 outpatient appointments'!$F63*('2014 population'!$F63/'2011 population'!$F63))
+('2011 outpatient appointments'!$G63*('2014 population'!$G63/'2011 population'!$G63))
+('2011 outpatient appointments'!$H63*('2014 population'!$H63/'2011 population'!$H63))
)
)*'2014 GP visits'!$C63</f>
        <v>258490.82290936759</v>
      </c>
      <c r="E63" s="2">
        <f>IF(age_sex_only,
'2014 population'!E63/SUM('2014 population'!$D63:$H63),
('2011 outpatient appointments'!E63*('2014 population'!E63/'2011 population'!E63))
/
(
('2011 outpatient appointments'!$D63*('2014 population'!$D63/'2011 population'!$D63))
+('2011 outpatient appointments'!$E63*('2014 population'!$E63/'2011 population'!$E63))
+('2011 outpatient appointments'!$F63*('2014 population'!$F63/'2011 population'!$F63))
+('2011 outpatient appointments'!$G63*('2014 population'!$G63/'2011 population'!$G63))
+('2011 outpatient appointments'!$H63*('2014 population'!$H63/'2011 population'!$H63))
)
)*'2014 GP visits'!$C63</f>
        <v>253349.46712172491</v>
      </c>
      <c r="F63" s="2">
        <f>IF(age_sex_only,
'2014 population'!F63/SUM('2014 population'!$D63:$H63),
('2011 outpatient appointments'!F63*('2014 population'!F63/'2011 population'!F63))
/
(
('2011 outpatient appointments'!$D63*('2014 population'!$D63/'2011 population'!$D63))
+('2011 outpatient appointments'!$E63*('2014 population'!$E63/'2011 population'!$E63))
+('2011 outpatient appointments'!$F63*('2014 population'!$F63/'2011 population'!$F63))
+('2011 outpatient appointments'!$G63*('2014 population'!$G63/'2011 population'!$G63))
+('2011 outpatient appointments'!$H63*('2014 population'!$H63/'2011 population'!$H63))
)
)*'2014 GP visits'!$C63</f>
        <v>247178.39083017781</v>
      </c>
      <c r="G63" s="2">
        <f>IF(age_sex_only,
'2014 population'!G63/SUM('2014 population'!$D63:$H63),
('2011 outpatient appointments'!G63*('2014 population'!G63/'2011 population'!G63))
/
(
('2011 outpatient appointments'!$D63*('2014 population'!$D63/'2011 population'!$D63))
+('2011 outpatient appointments'!$E63*('2014 population'!$E63/'2011 population'!$E63))
+('2011 outpatient appointments'!$F63*('2014 population'!$F63/'2011 population'!$F63))
+('2011 outpatient appointments'!$G63*('2014 population'!$G63/'2011 population'!$G63))
+('2011 outpatient appointments'!$H63*('2014 population'!$H63/'2011 population'!$H63))
)
)*'2014 GP visits'!$C63</f>
        <v>234838.2884108552</v>
      </c>
      <c r="H63" s="2">
        <f>IF(age_sex_only,
'2014 population'!H63/SUM('2014 population'!$D63:$H63),
('2011 outpatient appointments'!H63*('2014 population'!H63/'2011 population'!H63))
/
(
('2011 outpatient appointments'!$D63*('2014 population'!$D63/'2011 population'!$D63))
+('2011 outpatient appointments'!$E63*('2014 population'!$E63/'2011 population'!$E63))
+('2011 outpatient appointments'!$F63*('2014 population'!$F63/'2011 population'!$F63))
+('2011 outpatient appointments'!$G63*('2014 population'!$G63/'2011 population'!$G63))
+('2011 outpatient appointments'!$H63*('2014 population'!$H63/'2011 population'!$H63))
)
)*'2014 GP visits'!$C63</f>
        <v>218107.7741568746</v>
      </c>
      <c r="I63" s="56">
        <f>VLOOKUP(B63,'Primary care summary'!$C$19:$E$24,3,TRUE)*SUM('2014 population'!J63:N63)</f>
        <v>806496.19727100001</v>
      </c>
      <c r="J63" s="2">
        <f>IF(age_sex_only,
'2014 population'!J63/SUM('2014 population'!$J63:$N63),
('2011 outpatient appointments'!J63*('2014 population'!J63/'2011 population'!J63))
/
(
('2011 outpatient appointments'!$J63*('2014 population'!$J63/'2011 population'!$J63))
+('2011 outpatient appointments'!$K63*('2014 population'!$K63/'2011 population'!$K63))
+('2011 outpatient appointments'!$L63*('2014 population'!$L63/'2011 population'!$L63))
+('2011 outpatient appointments'!$M63*('2014 population'!$M63/'2011 population'!$M63))
+('2011 outpatient appointments'!$N63*('2014 population'!$N63/'2011 population'!$N63))
)
)*'2014 GP visits'!$I63</f>
        <v>182158.50313357849</v>
      </c>
      <c r="K63" s="2">
        <f>IF(age_sex_only,
'2014 population'!K63/SUM('2014 population'!$J63:$N63),
('2011 outpatient appointments'!K63*('2014 population'!K63/'2011 population'!K63))
/
(
('2011 outpatient appointments'!$J63*('2014 population'!$J63/'2011 population'!$J63))
+('2011 outpatient appointments'!$K63*('2014 population'!$K63/'2011 population'!$K63))
+('2011 outpatient appointments'!$L63*('2014 population'!$L63/'2011 population'!$L63))
+('2011 outpatient appointments'!$M63*('2014 population'!$M63/'2011 population'!$M63))
+('2011 outpatient appointments'!$N63*('2014 population'!$N63/'2011 population'!$N63))
)
)*'2014 GP visits'!$I63</f>
        <v>171589.4112123464</v>
      </c>
      <c r="L63" s="2">
        <f>IF(age_sex_only,
'2014 population'!L63/SUM('2014 population'!$J63:$N63),
('2011 outpatient appointments'!L63*('2014 population'!L63/'2011 population'!L63))
/
(
('2011 outpatient appointments'!$J63*('2014 population'!$J63/'2011 population'!$J63))
+('2011 outpatient appointments'!$K63*('2014 population'!$K63/'2011 population'!$K63))
+('2011 outpatient appointments'!$L63*('2014 population'!$L63/'2011 population'!$L63))
+('2011 outpatient appointments'!$M63*('2014 population'!$M63/'2011 population'!$M63))
+('2011 outpatient appointments'!$N63*('2014 population'!$N63/'2011 population'!$N63))
)
)*'2014 GP visits'!$I63</f>
        <v>163930.56938903281</v>
      </c>
      <c r="M63" s="2">
        <f>IF(age_sex_only,
'2014 population'!M63/SUM('2014 population'!$J63:$N63),
('2011 outpatient appointments'!M63*('2014 population'!M63/'2011 population'!M63))
/
(
('2011 outpatient appointments'!$J63*('2014 population'!$J63/'2011 population'!$J63))
+('2011 outpatient appointments'!$K63*('2014 population'!$K63/'2011 population'!$K63))
+('2011 outpatient appointments'!$L63*('2014 population'!$L63/'2011 population'!$L63))
+('2011 outpatient appointments'!$M63*('2014 population'!$M63/'2011 population'!$M63))
+('2011 outpatient appointments'!$N63*('2014 population'!$N63/'2011 population'!$N63))
)
)*'2014 GP visits'!$I63</f>
        <v>152227.15493221107</v>
      </c>
      <c r="N63" s="2">
        <f>IF(age_sex_only,
'2014 population'!N63/SUM('2014 population'!$J63:$N63),
('2011 outpatient appointments'!N63*('2014 population'!N63/'2011 population'!N63))
/
(
('2011 outpatient appointments'!$J63*('2014 population'!$J63/'2011 population'!$J63))
+('2011 outpatient appointments'!$K63*('2014 population'!$K63/'2011 population'!$K63))
+('2011 outpatient appointments'!$L63*('2014 population'!$L63/'2011 population'!$L63))
+('2011 outpatient appointments'!$M63*('2014 population'!$M63/'2011 population'!$M63))
+('2011 outpatient appointments'!$N63*('2014 population'!$N63/'2011 population'!$N63))
)
)*'2014 GP visits'!$I63</f>
        <v>136590.55860383116</v>
      </c>
    </row>
    <row r="64" spans="2:14" x14ac:dyDescent="0.25">
      <c r="B64">
        <v>60</v>
      </c>
      <c r="C64" s="56">
        <f>VLOOKUP(B64,'Primary care summary'!$C$19:$E$24,2,TRUE)*SUM('2014 population'!D64:H64)</f>
        <v>1219724.9362540001</v>
      </c>
      <c r="D64" s="2">
        <f>IF(age_sex_only,
'2014 population'!D64/SUM('2014 population'!$D64:$H64),
('2011 outpatient appointments'!D64*('2014 population'!D64/'2011 population'!D64))
/
(
('2011 outpatient appointments'!$D64*('2014 population'!$D64/'2011 population'!$D64))
+('2011 outpatient appointments'!$E64*('2014 population'!$E64/'2011 population'!$E64))
+('2011 outpatient appointments'!$F64*('2014 population'!$F64/'2011 population'!$F64))
+('2011 outpatient appointments'!$G64*('2014 population'!$G64/'2011 population'!$G64))
+('2011 outpatient appointments'!$H64*('2014 population'!$H64/'2011 population'!$H64))
)
)*'2014 GP visits'!$C64</f>
        <v>252848.82634521098</v>
      </c>
      <c r="E64" s="2">
        <f>IF(age_sex_only,
'2014 population'!E64/SUM('2014 population'!$D64:$H64),
('2011 outpatient appointments'!E64*('2014 population'!E64/'2011 population'!E64))
/
(
('2011 outpatient appointments'!$D64*('2014 population'!$D64/'2011 population'!$D64))
+('2011 outpatient appointments'!$E64*('2014 population'!$E64/'2011 population'!$E64))
+('2011 outpatient appointments'!$F64*('2014 population'!$F64/'2011 population'!$F64))
+('2011 outpatient appointments'!$G64*('2014 population'!$G64/'2011 population'!$G64))
+('2011 outpatient appointments'!$H64*('2014 population'!$H64/'2011 population'!$H64))
)
)*'2014 GP visits'!$C64</f>
        <v>252479.9009962008</v>
      </c>
      <c r="F64" s="2">
        <f>IF(age_sex_only,
'2014 population'!F64/SUM('2014 population'!$D64:$H64),
('2011 outpatient appointments'!F64*('2014 population'!F64/'2011 population'!F64))
/
(
('2011 outpatient appointments'!$D64*('2014 population'!$D64/'2011 population'!$D64))
+('2011 outpatient appointments'!$E64*('2014 population'!$E64/'2011 population'!$E64))
+('2011 outpatient appointments'!$F64*('2014 population'!$F64/'2011 population'!$F64))
+('2011 outpatient appointments'!$G64*('2014 population'!$G64/'2011 population'!$G64))
+('2011 outpatient appointments'!$H64*('2014 population'!$H64/'2011 population'!$H64))
)
)*'2014 GP visits'!$C64</f>
        <v>251789.4945756002</v>
      </c>
      <c r="G64" s="2">
        <f>IF(age_sex_only,
'2014 population'!G64/SUM('2014 population'!$D64:$H64),
('2011 outpatient appointments'!G64*('2014 population'!G64/'2011 population'!G64))
/
(
('2011 outpatient appointments'!$D64*('2014 population'!$D64/'2011 population'!$D64))
+('2011 outpatient appointments'!$E64*('2014 population'!$E64/'2011 population'!$E64))
+('2011 outpatient appointments'!$F64*('2014 population'!$F64/'2011 population'!$F64))
+('2011 outpatient appointments'!$G64*('2014 population'!$G64/'2011 population'!$G64))
+('2011 outpatient appointments'!$H64*('2014 population'!$H64/'2011 population'!$H64))
)
)*'2014 GP visits'!$C64</f>
        <v>239615.23029310795</v>
      </c>
      <c r="H64" s="2">
        <f>IF(age_sex_only,
'2014 population'!H64/SUM('2014 population'!$D64:$H64),
('2011 outpatient appointments'!H64*('2014 population'!H64/'2011 population'!H64))
/
(
('2011 outpatient appointments'!$D64*('2014 population'!$D64/'2011 population'!$D64))
+('2011 outpatient appointments'!$E64*('2014 population'!$E64/'2011 population'!$E64))
+('2011 outpatient appointments'!$F64*('2014 population'!$F64/'2011 population'!$F64))
+('2011 outpatient appointments'!$G64*('2014 population'!$G64/'2011 population'!$G64))
+('2011 outpatient appointments'!$H64*('2014 population'!$H64/'2011 population'!$H64))
)
)*'2014 GP visits'!$C64</f>
        <v>222991.48404388034</v>
      </c>
      <c r="I64" s="56">
        <f>VLOOKUP(B64,'Primary care summary'!$C$19:$E$24,3,TRUE)*SUM('2014 population'!J64:N64)</f>
        <v>805441.22825300007</v>
      </c>
      <c r="J64" s="2">
        <f>IF(age_sex_only,
'2014 population'!J64/SUM('2014 population'!$J64:$N64),
('2011 outpatient appointments'!J64*('2014 population'!J64/'2011 population'!J64))
/
(
('2011 outpatient appointments'!$J64*('2014 population'!$J64/'2011 population'!$J64))
+('2011 outpatient appointments'!$K64*('2014 population'!$K64/'2011 population'!$K64))
+('2011 outpatient appointments'!$L64*('2014 population'!$L64/'2011 population'!$L64))
+('2011 outpatient appointments'!$M64*('2014 population'!$M64/'2011 population'!$M64))
+('2011 outpatient appointments'!$N64*('2014 population'!$N64/'2011 population'!$N64))
)
)*'2014 GP visits'!$I64</f>
        <v>180512.10164617139</v>
      </c>
      <c r="K64" s="2">
        <f>IF(age_sex_only,
'2014 population'!K64/SUM('2014 population'!$J64:$N64),
('2011 outpatient appointments'!K64*('2014 population'!K64/'2011 population'!K64))
/
(
('2011 outpatient appointments'!$J64*('2014 population'!$J64/'2011 population'!$J64))
+('2011 outpatient appointments'!$K64*('2014 population'!$K64/'2011 population'!$K64))
+('2011 outpatient appointments'!$L64*('2014 population'!$L64/'2011 population'!$L64))
+('2011 outpatient appointments'!$M64*('2014 population'!$M64/'2011 population'!$M64))
+('2011 outpatient appointments'!$N64*('2014 population'!$N64/'2011 population'!$N64))
)
)*'2014 GP visits'!$I64</f>
        <v>167237.2741273478</v>
      </c>
      <c r="L64" s="2">
        <f>IF(age_sex_only,
'2014 population'!L64/SUM('2014 population'!$J64:$N64),
('2011 outpatient appointments'!L64*('2014 population'!L64/'2011 population'!L64))
/
(
('2011 outpatient appointments'!$J64*('2014 population'!$J64/'2011 population'!$J64))
+('2011 outpatient appointments'!$K64*('2014 population'!$K64/'2011 population'!$K64))
+('2011 outpatient appointments'!$L64*('2014 population'!$L64/'2011 population'!$L64))
+('2011 outpatient appointments'!$M64*('2014 population'!$M64/'2011 population'!$M64))
+('2011 outpatient appointments'!$N64*('2014 population'!$N64/'2011 population'!$N64))
)
)*'2014 GP visits'!$I64</f>
        <v>160754.56650885846</v>
      </c>
      <c r="M64" s="2">
        <f>IF(age_sex_only,
'2014 population'!M64/SUM('2014 population'!$J64:$N64),
('2011 outpatient appointments'!M64*('2014 population'!M64/'2011 population'!M64))
/
(
('2011 outpatient appointments'!$J64*('2014 population'!$J64/'2011 population'!$J64))
+('2011 outpatient appointments'!$K64*('2014 population'!$K64/'2011 population'!$K64))
+('2011 outpatient appointments'!$L64*('2014 population'!$L64/'2011 population'!$L64))
+('2011 outpatient appointments'!$M64*('2014 population'!$M64/'2011 population'!$M64))
+('2011 outpatient appointments'!$N64*('2014 population'!$N64/'2011 population'!$N64))
)
)*'2014 GP visits'!$I64</f>
        <v>154986.57996029471</v>
      </c>
      <c r="N64" s="2">
        <f>IF(age_sex_only,
'2014 population'!N64/SUM('2014 population'!$J64:$N64),
('2011 outpatient appointments'!N64*('2014 population'!N64/'2011 population'!N64))
/
(
('2011 outpatient appointments'!$J64*('2014 population'!$J64/'2011 population'!$J64))
+('2011 outpatient appointments'!$K64*('2014 population'!$K64/'2011 population'!$K64))
+('2011 outpatient appointments'!$L64*('2014 population'!$L64/'2011 population'!$L64))
+('2011 outpatient appointments'!$M64*('2014 population'!$M64/'2011 population'!$M64))
+('2011 outpatient appointments'!$N64*('2014 population'!$N64/'2011 population'!$N64))
)
)*'2014 GP visits'!$I64</f>
        <v>141950.70601032767</v>
      </c>
    </row>
    <row r="65" spans="2:14" x14ac:dyDescent="0.25">
      <c r="B65">
        <v>61</v>
      </c>
      <c r="C65" s="56">
        <f>VLOOKUP(B65,'Primary care summary'!$C$19:$E$24,2,TRUE)*SUM('2014 population'!D65:H65)</f>
        <v>1202527.5427000001</v>
      </c>
      <c r="D65" s="2">
        <f>IF(age_sex_only,
'2014 population'!D65/SUM('2014 population'!$D65:$H65),
('2011 outpatient appointments'!D65*('2014 population'!D65/'2011 population'!D65))
/
(
('2011 outpatient appointments'!$D65*('2014 population'!$D65/'2011 population'!$D65))
+('2011 outpatient appointments'!$E65*('2014 population'!$E65/'2011 population'!$E65))
+('2011 outpatient appointments'!$F65*('2014 population'!$F65/'2011 population'!$F65))
+('2011 outpatient appointments'!$G65*('2014 population'!$G65/'2011 population'!$G65))
+('2011 outpatient appointments'!$H65*('2014 population'!$H65/'2011 population'!$H65))
)
)*'2014 GP visits'!$C65</f>
        <v>247235.60664243944</v>
      </c>
      <c r="E65" s="2">
        <f>IF(age_sex_only,
'2014 population'!E65/SUM('2014 population'!$D65:$H65),
('2011 outpatient appointments'!E65*('2014 population'!E65/'2011 population'!E65))
/
(
('2011 outpatient appointments'!$D65*('2014 population'!$D65/'2011 population'!$D65))
+('2011 outpatient appointments'!$E65*('2014 population'!$E65/'2011 population'!$E65))
+('2011 outpatient appointments'!$F65*('2014 population'!$F65/'2011 population'!$F65))
+('2011 outpatient appointments'!$G65*('2014 population'!$G65/'2011 population'!$G65))
+('2011 outpatient appointments'!$H65*('2014 population'!$H65/'2011 population'!$H65))
)
)*'2014 GP visits'!$C65</f>
        <v>243458.42686739514</v>
      </c>
      <c r="F65" s="2">
        <f>IF(age_sex_only,
'2014 population'!F65/SUM('2014 population'!$D65:$H65),
('2011 outpatient appointments'!F65*('2014 population'!F65/'2011 population'!F65))
/
(
('2011 outpatient appointments'!$D65*('2014 population'!$D65/'2011 population'!$D65))
+('2011 outpatient appointments'!$E65*('2014 population'!$E65/'2011 population'!$E65))
+('2011 outpatient appointments'!$F65*('2014 population'!$F65/'2011 population'!$F65))
+('2011 outpatient appointments'!$G65*('2014 population'!$G65/'2011 population'!$G65))
+('2011 outpatient appointments'!$H65*('2014 population'!$H65/'2011 population'!$H65))
)
)*'2014 GP visits'!$C65</f>
        <v>252481.88302199802</v>
      </c>
      <c r="G65" s="2">
        <f>IF(age_sex_only,
'2014 population'!G65/SUM('2014 population'!$D65:$H65),
('2011 outpatient appointments'!G65*('2014 population'!G65/'2011 population'!G65))
/
(
('2011 outpatient appointments'!$D65*('2014 population'!$D65/'2011 population'!$D65))
+('2011 outpatient appointments'!$E65*('2014 population'!$E65/'2011 population'!$E65))
+('2011 outpatient appointments'!$F65*('2014 population'!$F65/'2011 population'!$F65))
+('2011 outpatient appointments'!$G65*('2014 population'!$G65/'2011 population'!$G65))
+('2011 outpatient appointments'!$H65*('2014 population'!$H65/'2011 population'!$H65))
)
)*'2014 GP visits'!$C65</f>
        <v>240159.68363341648</v>
      </c>
      <c r="H65" s="2">
        <f>IF(age_sex_only,
'2014 population'!H65/SUM('2014 population'!$D65:$H65),
('2011 outpatient appointments'!H65*('2014 population'!H65/'2011 population'!H65))
/
(
('2011 outpatient appointments'!$D65*('2014 population'!$D65/'2011 population'!$D65))
+('2011 outpatient appointments'!$E65*('2014 population'!$E65/'2011 population'!$E65))
+('2011 outpatient appointments'!$F65*('2014 population'!$F65/'2011 population'!$F65))
+('2011 outpatient appointments'!$G65*('2014 population'!$G65/'2011 population'!$G65))
+('2011 outpatient appointments'!$H65*('2014 population'!$H65/'2011 population'!$H65))
)
)*'2014 GP visits'!$C65</f>
        <v>219191.94253475106</v>
      </c>
      <c r="I65" s="56">
        <f>VLOOKUP(B65,'Primary care summary'!$C$19:$E$24,3,TRUE)*SUM('2014 population'!J65:N65)</f>
        <v>797092.61217600002</v>
      </c>
      <c r="J65" s="2">
        <f>IF(age_sex_only,
'2014 population'!J65/SUM('2014 population'!$J65:$N65),
('2011 outpatient appointments'!J65*('2014 population'!J65/'2011 population'!J65))
/
(
('2011 outpatient appointments'!$J65*('2014 population'!$J65/'2011 population'!$J65))
+('2011 outpatient appointments'!$K65*('2014 population'!$K65/'2011 population'!$K65))
+('2011 outpatient appointments'!$L65*('2014 population'!$L65/'2011 population'!$L65))
+('2011 outpatient appointments'!$M65*('2014 population'!$M65/'2011 population'!$M65))
+('2011 outpatient appointments'!$N65*('2014 population'!$N65/'2011 population'!$N65))
)
)*'2014 GP visits'!$I65</f>
        <v>171984.30886147459</v>
      </c>
      <c r="K65" s="2">
        <f>IF(age_sex_only,
'2014 population'!K65/SUM('2014 population'!$J65:$N65),
('2011 outpatient appointments'!K65*('2014 population'!K65/'2011 population'!K65))
/
(
('2011 outpatient appointments'!$J65*('2014 population'!$J65/'2011 population'!$J65))
+('2011 outpatient appointments'!$K65*('2014 population'!$K65/'2011 population'!$K65))
+('2011 outpatient appointments'!$L65*('2014 population'!$L65/'2011 population'!$L65))
+('2011 outpatient appointments'!$M65*('2014 population'!$M65/'2011 population'!$M65))
+('2011 outpatient appointments'!$N65*('2014 population'!$N65/'2011 population'!$N65))
)
)*'2014 GP visits'!$I65</f>
        <v>167816.61697644714</v>
      </c>
      <c r="L65" s="2">
        <f>IF(age_sex_only,
'2014 population'!L65/SUM('2014 population'!$J65:$N65),
('2011 outpatient appointments'!L65*('2014 population'!L65/'2011 population'!L65))
/
(
('2011 outpatient appointments'!$J65*('2014 population'!$J65/'2011 population'!$J65))
+('2011 outpatient appointments'!$K65*('2014 population'!$K65/'2011 population'!$K65))
+('2011 outpatient appointments'!$L65*('2014 population'!$L65/'2011 population'!$L65))
+('2011 outpatient appointments'!$M65*('2014 population'!$M65/'2011 population'!$M65))
+('2011 outpatient appointments'!$N65*('2014 population'!$N65/'2011 population'!$N65))
)
)*'2014 GP visits'!$I65</f>
        <v>161725.7208599539</v>
      </c>
      <c r="M65" s="2">
        <f>IF(age_sex_only,
'2014 population'!M65/SUM('2014 population'!$J65:$N65),
('2011 outpatient appointments'!M65*('2014 population'!M65/'2011 population'!M65))
/
(
('2011 outpatient appointments'!$J65*('2014 population'!$J65/'2011 population'!$J65))
+('2011 outpatient appointments'!$K65*('2014 population'!$K65/'2011 population'!$K65))
+('2011 outpatient appointments'!$L65*('2014 population'!$L65/'2011 population'!$L65))
+('2011 outpatient appointments'!$M65*('2014 population'!$M65/'2011 population'!$M65))
+('2011 outpatient appointments'!$N65*('2014 population'!$N65/'2011 population'!$N65))
)
)*'2014 GP visits'!$I65</f>
        <v>153364.38403854182</v>
      </c>
      <c r="N65" s="2">
        <f>IF(age_sex_only,
'2014 population'!N65/SUM('2014 population'!$J65:$N65),
('2011 outpatient appointments'!N65*('2014 population'!N65/'2011 population'!N65))
/
(
('2011 outpatient appointments'!$J65*('2014 population'!$J65/'2011 population'!$J65))
+('2011 outpatient appointments'!$K65*('2014 population'!$K65/'2011 population'!$K65))
+('2011 outpatient appointments'!$L65*('2014 population'!$L65/'2011 population'!$L65))
+('2011 outpatient appointments'!$M65*('2014 population'!$M65/'2011 population'!$M65))
+('2011 outpatient appointments'!$N65*('2014 population'!$N65/'2011 population'!$N65))
)
)*'2014 GP visits'!$I65</f>
        <v>142201.58143958251</v>
      </c>
    </row>
    <row r="66" spans="2:14" x14ac:dyDescent="0.25">
      <c r="B66">
        <v>62</v>
      </c>
      <c r="C66" s="56">
        <f>VLOOKUP(B66,'Primary care summary'!$C$19:$E$24,2,TRUE)*SUM('2014 population'!D66:H66)</f>
        <v>1175360.820909</v>
      </c>
      <c r="D66" s="2">
        <f>IF(age_sex_only,
'2014 population'!D66/SUM('2014 population'!$D66:$H66),
('2011 outpatient appointments'!D66*('2014 population'!D66/'2011 population'!D66))
/
(
('2011 outpatient appointments'!$D66*('2014 population'!$D66/'2011 population'!$D66))
+('2011 outpatient appointments'!$E66*('2014 population'!$E66/'2011 population'!$E66))
+('2011 outpatient appointments'!$F66*('2014 population'!$F66/'2011 population'!$F66))
+('2011 outpatient appointments'!$G66*('2014 population'!$G66/'2011 population'!$G66))
+('2011 outpatient appointments'!$H66*('2014 population'!$H66/'2011 population'!$H66))
)
)*'2014 GP visits'!$C66</f>
        <v>235757.48743672666</v>
      </c>
      <c r="E66" s="2">
        <f>IF(age_sex_only,
'2014 population'!E66/SUM('2014 population'!$D66:$H66),
('2011 outpatient appointments'!E66*('2014 population'!E66/'2011 population'!E66))
/
(
('2011 outpatient appointments'!$D66*('2014 population'!$D66/'2011 population'!$D66))
+('2011 outpatient appointments'!$E66*('2014 population'!$E66/'2011 population'!$E66))
+('2011 outpatient appointments'!$F66*('2014 population'!$F66/'2011 population'!$F66))
+('2011 outpatient appointments'!$G66*('2014 population'!$G66/'2011 population'!$G66))
+('2011 outpatient appointments'!$H66*('2014 population'!$H66/'2011 population'!$H66))
)
)*'2014 GP visits'!$C66</f>
        <v>237640.58132700584</v>
      </c>
      <c r="F66" s="2">
        <f>IF(age_sex_only,
'2014 population'!F66/SUM('2014 population'!$D66:$H66),
('2011 outpatient appointments'!F66*('2014 population'!F66/'2011 population'!F66))
/
(
('2011 outpatient appointments'!$D66*('2014 population'!$D66/'2011 population'!$D66))
+('2011 outpatient appointments'!$E66*('2014 population'!$E66/'2011 population'!$E66))
+('2011 outpatient appointments'!$F66*('2014 population'!$F66/'2011 population'!$F66))
+('2011 outpatient appointments'!$G66*('2014 population'!$G66/'2011 population'!$G66))
+('2011 outpatient appointments'!$H66*('2014 population'!$H66/'2011 population'!$H66))
)
)*'2014 GP visits'!$C66</f>
        <v>241169.17660715335</v>
      </c>
      <c r="G66" s="2">
        <f>IF(age_sex_only,
'2014 population'!G66/SUM('2014 population'!$D66:$H66),
('2011 outpatient appointments'!G66*('2014 population'!G66/'2011 population'!G66))
/
(
('2011 outpatient appointments'!$D66*('2014 population'!$D66/'2011 population'!$D66))
+('2011 outpatient appointments'!$E66*('2014 population'!$E66/'2011 population'!$E66))
+('2011 outpatient appointments'!$F66*('2014 population'!$F66/'2011 population'!$F66))
+('2011 outpatient appointments'!$G66*('2014 population'!$G66/'2011 population'!$G66))
+('2011 outpatient appointments'!$H66*('2014 population'!$H66/'2011 population'!$H66))
)
)*'2014 GP visits'!$C66</f>
        <v>236668.68839299897</v>
      </c>
      <c r="H66" s="2">
        <f>IF(age_sex_only,
'2014 population'!H66/SUM('2014 population'!$D66:$H66),
('2011 outpatient appointments'!H66*('2014 population'!H66/'2011 population'!H66))
/
(
('2011 outpatient appointments'!$D66*('2014 population'!$D66/'2011 population'!$D66))
+('2011 outpatient appointments'!$E66*('2014 population'!$E66/'2011 population'!$E66))
+('2011 outpatient appointments'!$F66*('2014 population'!$F66/'2011 population'!$F66))
+('2011 outpatient appointments'!$G66*('2014 population'!$G66/'2011 population'!$G66))
+('2011 outpatient appointments'!$H66*('2014 population'!$H66/'2011 population'!$H66))
)
)*'2014 GP visits'!$C66</f>
        <v>224124.88714511509</v>
      </c>
      <c r="I66" s="56">
        <f>VLOOKUP(B66,'Primary care summary'!$C$19:$E$24,3,TRUE)*SUM('2014 population'!J66:N66)</f>
        <v>770837.13978299999</v>
      </c>
      <c r="J66" s="2">
        <f>IF(age_sex_only,
'2014 population'!J66/SUM('2014 population'!$J66:$N66),
('2011 outpatient appointments'!J66*('2014 population'!J66/'2011 population'!J66))
/
(
('2011 outpatient appointments'!$J66*('2014 population'!$J66/'2011 population'!$J66))
+('2011 outpatient appointments'!$K66*('2014 population'!$K66/'2011 population'!$K66))
+('2011 outpatient appointments'!$L66*('2014 population'!$L66/'2011 population'!$L66))
+('2011 outpatient appointments'!$M66*('2014 population'!$M66/'2011 population'!$M66))
+('2011 outpatient appointments'!$N66*('2014 population'!$N66/'2011 population'!$N66))
)
)*'2014 GP visits'!$I66</f>
        <v>165577.05744628084</v>
      </c>
      <c r="K66" s="2">
        <f>IF(age_sex_only,
'2014 population'!K66/SUM('2014 population'!$J66:$N66),
('2011 outpatient appointments'!K66*('2014 population'!K66/'2011 population'!K66))
/
(
('2011 outpatient appointments'!$J66*('2014 population'!$J66/'2011 population'!$J66))
+('2011 outpatient appointments'!$K66*('2014 population'!$K66/'2011 population'!$K66))
+('2011 outpatient appointments'!$L66*('2014 population'!$L66/'2011 population'!$L66))
+('2011 outpatient appointments'!$M66*('2014 population'!$M66/'2011 population'!$M66))
+('2011 outpatient appointments'!$N66*('2014 population'!$N66/'2011 population'!$N66))
)
)*'2014 GP visits'!$I66</f>
        <v>161642.47441331352</v>
      </c>
      <c r="L66" s="2">
        <f>IF(age_sex_only,
'2014 population'!L66/SUM('2014 population'!$J66:$N66),
('2011 outpatient appointments'!L66*('2014 population'!L66/'2011 population'!L66))
/
(
('2011 outpatient appointments'!$J66*('2014 population'!$J66/'2011 population'!$J66))
+('2011 outpatient appointments'!$K66*('2014 population'!$K66/'2011 population'!$K66))
+('2011 outpatient appointments'!$L66*('2014 population'!$L66/'2011 population'!$L66))
+('2011 outpatient appointments'!$M66*('2014 population'!$M66/'2011 population'!$M66))
+('2011 outpatient appointments'!$N66*('2014 population'!$N66/'2011 population'!$N66))
)
)*'2014 GP visits'!$I66</f>
        <v>156744.04147474832</v>
      </c>
      <c r="M66" s="2">
        <f>IF(age_sex_only,
'2014 population'!M66/SUM('2014 population'!$J66:$N66),
('2011 outpatient appointments'!M66*('2014 population'!M66/'2011 population'!M66))
/
(
('2011 outpatient appointments'!$J66*('2014 population'!$J66/'2011 population'!$J66))
+('2011 outpatient appointments'!$K66*('2014 population'!$K66/'2011 population'!$K66))
+('2011 outpatient appointments'!$L66*('2014 population'!$L66/'2011 population'!$L66))
+('2011 outpatient appointments'!$M66*('2014 population'!$M66/'2011 population'!$M66))
+('2011 outpatient appointments'!$N66*('2014 population'!$N66/'2011 population'!$N66))
)
)*'2014 GP visits'!$I66</f>
        <v>147313.24150729613</v>
      </c>
      <c r="N66" s="2">
        <f>IF(age_sex_only,
'2014 population'!N66/SUM('2014 population'!$J66:$N66),
('2011 outpatient appointments'!N66*('2014 population'!N66/'2011 population'!N66))
/
(
('2011 outpatient appointments'!$J66*('2014 population'!$J66/'2011 population'!$J66))
+('2011 outpatient appointments'!$K66*('2014 population'!$K66/'2011 population'!$K66))
+('2011 outpatient appointments'!$L66*('2014 population'!$L66/'2011 population'!$L66))
+('2011 outpatient appointments'!$M66*('2014 population'!$M66/'2011 population'!$M66))
+('2011 outpatient appointments'!$N66*('2014 population'!$N66/'2011 population'!$N66))
)
)*'2014 GP visits'!$I66</f>
        <v>139560.32494136118</v>
      </c>
    </row>
    <row r="67" spans="2:14" x14ac:dyDescent="0.25">
      <c r="B67">
        <v>63</v>
      </c>
      <c r="C67" s="56">
        <f>VLOOKUP(B67,'Primary care summary'!$C$19:$E$24,2,TRUE)*SUM('2014 population'!D67:H67)</f>
        <v>1184596.4581879999</v>
      </c>
      <c r="D67" s="2">
        <f>IF(age_sex_only,
'2014 population'!D67/SUM('2014 population'!$D67:$H67),
('2011 outpatient appointments'!D67*('2014 population'!D67/'2011 population'!D67))
/
(
('2011 outpatient appointments'!$D67*('2014 population'!$D67/'2011 population'!$D67))
+('2011 outpatient appointments'!$E67*('2014 population'!$E67/'2011 population'!$E67))
+('2011 outpatient appointments'!$F67*('2014 population'!$F67/'2011 population'!$F67))
+('2011 outpatient appointments'!$G67*('2014 population'!$G67/'2011 population'!$G67))
+('2011 outpatient appointments'!$H67*('2014 population'!$H67/'2011 population'!$H67))
)
)*'2014 GP visits'!$C67</f>
        <v>230271.17196728548</v>
      </c>
      <c r="E67" s="2">
        <f>IF(age_sex_only,
'2014 population'!E67/SUM('2014 population'!$D67:$H67),
('2011 outpatient appointments'!E67*('2014 population'!E67/'2011 population'!E67))
/
(
('2011 outpatient appointments'!$D67*('2014 population'!$D67/'2011 population'!$D67))
+('2011 outpatient appointments'!$E67*('2014 population'!$E67/'2011 population'!$E67))
+('2011 outpatient appointments'!$F67*('2014 population'!$F67/'2011 population'!$F67))
+('2011 outpatient appointments'!$G67*('2014 population'!$G67/'2011 population'!$G67))
+('2011 outpatient appointments'!$H67*('2014 population'!$H67/'2011 population'!$H67))
)
)*'2014 GP visits'!$C67</f>
        <v>238977.66870140046</v>
      </c>
      <c r="F67" s="2">
        <f>IF(age_sex_only,
'2014 population'!F67/SUM('2014 population'!$D67:$H67),
('2011 outpatient appointments'!F67*('2014 population'!F67/'2011 population'!F67))
/
(
('2011 outpatient appointments'!$D67*('2014 population'!$D67/'2011 population'!$D67))
+('2011 outpatient appointments'!$E67*('2014 population'!$E67/'2011 population'!$E67))
+('2011 outpatient appointments'!$F67*('2014 population'!$F67/'2011 population'!$F67))
+('2011 outpatient appointments'!$G67*('2014 population'!$G67/'2011 population'!$G67))
+('2011 outpatient appointments'!$H67*('2014 population'!$H67/'2011 population'!$H67))
)
)*'2014 GP visits'!$C67</f>
        <v>246133.61023778399</v>
      </c>
      <c r="G67" s="2">
        <f>IF(age_sex_only,
'2014 population'!G67/SUM('2014 population'!$D67:$H67),
('2011 outpatient appointments'!G67*('2014 population'!G67/'2011 population'!G67))
/
(
('2011 outpatient appointments'!$D67*('2014 population'!$D67/'2011 population'!$D67))
+('2011 outpatient appointments'!$E67*('2014 population'!$E67/'2011 population'!$E67))
+('2011 outpatient appointments'!$F67*('2014 population'!$F67/'2011 population'!$F67))
+('2011 outpatient appointments'!$G67*('2014 population'!$G67/'2011 population'!$G67))
+('2011 outpatient appointments'!$H67*('2014 population'!$H67/'2011 population'!$H67))
)
)*'2014 GP visits'!$C67</f>
        <v>240030.22872825802</v>
      </c>
      <c r="H67" s="2">
        <f>IF(age_sex_only,
'2014 population'!H67/SUM('2014 population'!$D67:$H67),
('2011 outpatient appointments'!H67*('2014 population'!H67/'2011 population'!H67))
/
(
('2011 outpatient appointments'!$D67*('2014 population'!$D67/'2011 population'!$D67))
+('2011 outpatient appointments'!$E67*('2014 population'!$E67/'2011 population'!$E67))
+('2011 outpatient appointments'!$F67*('2014 population'!$F67/'2011 population'!$F67))
+('2011 outpatient appointments'!$G67*('2014 population'!$G67/'2011 population'!$G67))
+('2011 outpatient appointments'!$H67*('2014 population'!$H67/'2011 population'!$H67))
)
)*'2014 GP visits'!$C67</f>
        <v>229183.77855327172</v>
      </c>
      <c r="I67" s="56">
        <f>VLOOKUP(B67,'Primary care summary'!$C$19:$E$24,3,TRUE)*SUM('2014 population'!J67:N67)</f>
        <v>776363.29948200006</v>
      </c>
      <c r="J67" s="2">
        <f>IF(age_sex_only,
'2014 population'!J67/SUM('2014 population'!$J67:$N67),
('2011 outpatient appointments'!J67*('2014 population'!J67/'2011 population'!J67))
/
(
('2011 outpatient appointments'!$J67*('2014 population'!$J67/'2011 population'!$J67))
+('2011 outpatient appointments'!$K67*('2014 population'!$K67/'2011 population'!$K67))
+('2011 outpatient appointments'!$L67*('2014 population'!$L67/'2011 population'!$L67))
+('2011 outpatient appointments'!$M67*('2014 population'!$M67/'2011 population'!$M67))
+('2011 outpatient appointments'!$N67*('2014 population'!$N67/'2011 population'!$N67))
)
)*'2014 GP visits'!$I67</f>
        <v>158626.77744939868</v>
      </c>
      <c r="K67" s="2">
        <f>IF(age_sex_only,
'2014 population'!K67/SUM('2014 population'!$J67:$N67),
('2011 outpatient appointments'!K67*('2014 population'!K67/'2011 population'!K67))
/
(
('2011 outpatient appointments'!$J67*('2014 population'!$J67/'2011 population'!$J67))
+('2011 outpatient appointments'!$K67*('2014 population'!$K67/'2011 population'!$K67))
+('2011 outpatient appointments'!$L67*('2014 population'!$L67/'2011 population'!$L67))
+('2011 outpatient appointments'!$M67*('2014 population'!$M67/'2011 population'!$M67))
+('2011 outpatient appointments'!$N67*('2014 population'!$N67/'2011 population'!$N67))
)
)*'2014 GP visits'!$I67</f>
        <v>159297.73985448334</v>
      </c>
      <c r="L67" s="2">
        <f>IF(age_sex_only,
'2014 population'!L67/SUM('2014 population'!$J67:$N67),
('2011 outpatient appointments'!L67*('2014 population'!L67/'2011 population'!L67))
/
(
('2011 outpatient appointments'!$J67*('2014 population'!$J67/'2011 population'!$J67))
+('2011 outpatient appointments'!$K67*('2014 population'!$K67/'2011 population'!$K67))
+('2011 outpatient appointments'!$L67*('2014 population'!$L67/'2011 population'!$L67))
+('2011 outpatient appointments'!$M67*('2014 population'!$M67/'2011 population'!$M67))
+('2011 outpatient appointments'!$N67*('2014 population'!$N67/'2011 population'!$N67))
)
)*'2014 GP visits'!$I67</f>
        <v>160479.45959546888</v>
      </c>
      <c r="M67" s="2">
        <f>IF(age_sex_only,
'2014 population'!M67/SUM('2014 population'!$J67:$N67),
('2011 outpatient appointments'!M67*('2014 population'!M67/'2011 population'!M67))
/
(
('2011 outpatient appointments'!$J67*('2014 population'!$J67/'2011 population'!$J67))
+('2011 outpatient appointments'!$K67*('2014 population'!$K67/'2011 population'!$K67))
+('2011 outpatient appointments'!$L67*('2014 population'!$L67/'2011 population'!$L67))
+('2011 outpatient appointments'!$M67*('2014 population'!$M67/'2011 population'!$M67))
+('2011 outpatient appointments'!$N67*('2014 population'!$N67/'2011 population'!$N67))
)
)*'2014 GP visits'!$I67</f>
        <v>154398.13740267541</v>
      </c>
      <c r="N67" s="2">
        <f>IF(age_sex_only,
'2014 population'!N67/SUM('2014 population'!$J67:$N67),
('2011 outpatient appointments'!N67*('2014 population'!N67/'2011 population'!N67))
/
(
('2011 outpatient appointments'!$J67*('2014 population'!$J67/'2011 population'!$J67))
+('2011 outpatient appointments'!$K67*('2014 population'!$K67/'2011 population'!$K67))
+('2011 outpatient appointments'!$L67*('2014 population'!$L67/'2011 population'!$L67))
+('2011 outpatient appointments'!$M67*('2014 population'!$M67/'2011 population'!$M67))
+('2011 outpatient appointments'!$N67*('2014 population'!$N67/'2011 population'!$N67))
)
)*'2014 GP visits'!$I67</f>
        <v>143561.18517997363</v>
      </c>
    </row>
    <row r="68" spans="2:14" x14ac:dyDescent="0.25">
      <c r="B68">
        <v>64</v>
      </c>
      <c r="C68" s="56">
        <f>VLOOKUP(B68,'Primary care summary'!$C$19:$E$24,2,TRUE)*SUM('2014 population'!D68:H68)</f>
        <v>1215685.6047159999</v>
      </c>
      <c r="D68" s="2">
        <f>IF(age_sex_only,
'2014 population'!D68/SUM('2014 population'!$D68:$H68),
('2011 outpatient appointments'!D68*('2014 population'!D68/'2011 population'!D68))
/
(
('2011 outpatient appointments'!$D68*('2014 population'!$D68/'2011 population'!$D68))
+('2011 outpatient appointments'!$E68*('2014 population'!$E68/'2011 population'!$E68))
+('2011 outpatient appointments'!$F68*('2014 population'!$F68/'2011 population'!$F68))
+('2011 outpatient appointments'!$G68*('2014 population'!$G68/'2011 population'!$G68))
+('2011 outpatient appointments'!$H68*('2014 population'!$H68/'2011 population'!$H68))
)
)*'2014 GP visits'!$C68</f>
        <v>229760.30206407033</v>
      </c>
      <c r="E68" s="2">
        <f>IF(age_sex_only,
'2014 population'!E68/SUM('2014 population'!$D68:$H68),
('2011 outpatient appointments'!E68*('2014 population'!E68/'2011 population'!E68))
/
(
('2011 outpatient appointments'!$D68*('2014 population'!$D68/'2011 population'!$D68))
+('2011 outpatient appointments'!$E68*('2014 population'!$E68/'2011 population'!$E68))
+('2011 outpatient appointments'!$F68*('2014 population'!$F68/'2011 population'!$F68))
+('2011 outpatient appointments'!$G68*('2014 population'!$G68/'2011 population'!$G68))
+('2011 outpatient appointments'!$H68*('2014 population'!$H68/'2011 population'!$H68))
)
)*'2014 GP visits'!$C68</f>
        <v>241423.33282448369</v>
      </c>
      <c r="F68" s="2">
        <f>IF(age_sex_only,
'2014 population'!F68/SUM('2014 population'!$D68:$H68),
('2011 outpatient appointments'!F68*('2014 population'!F68/'2011 population'!F68))
/
(
('2011 outpatient appointments'!$D68*('2014 population'!$D68/'2011 population'!$D68))
+('2011 outpatient appointments'!$E68*('2014 population'!$E68/'2011 population'!$E68))
+('2011 outpatient appointments'!$F68*('2014 population'!$F68/'2011 population'!$F68))
+('2011 outpatient appointments'!$G68*('2014 population'!$G68/'2011 population'!$G68))
+('2011 outpatient appointments'!$H68*('2014 population'!$H68/'2011 population'!$H68))
)
)*'2014 GP visits'!$C68</f>
        <v>254312.24755604504</v>
      </c>
      <c r="G68" s="2">
        <f>IF(age_sex_only,
'2014 population'!G68/SUM('2014 population'!$D68:$H68),
('2011 outpatient appointments'!G68*('2014 population'!G68/'2011 population'!G68))
/
(
('2011 outpatient appointments'!$D68*('2014 population'!$D68/'2011 population'!$D68))
+('2011 outpatient appointments'!$E68*('2014 population'!$E68/'2011 population'!$E68))
+('2011 outpatient appointments'!$F68*('2014 population'!$F68/'2011 population'!$F68))
+('2011 outpatient appointments'!$G68*('2014 population'!$G68/'2011 population'!$G68))
+('2011 outpatient appointments'!$H68*('2014 population'!$H68/'2011 population'!$H68))
)
)*'2014 GP visits'!$C68</f>
        <v>251934.69483595199</v>
      </c>
      <c r="H68" s="2">
        <f>IF(age_sex_only,
'2014 population'!H68/SUM('2014 population'!$D68:$H68),
('2011 outpatient appointments'!H68*('2014 population'!H68/'2011 population'!H68))
/
(
('2011 outpatient appointments'!$D68*('2014 population'!$D68/'2011 population'!$D68))
+('2011 outpatient appointments'!$E68*('2014 population'!$E68/'2011 population'!$E68))
+('2011 outpatient appointments'!$F68*('2014 population'!$F68/'2011 population'!$F68))
+('2011 outpatient appointments'!$G68*('2014 population'!$G68/'2011 population'!$G68))
+('2011 outpatient appointments'!$H68*('2014 population'!$H68/'2011 population'!$H68))
)
)*'2014 GP visits'!$C68</f>
        <v>238255.02743544881</v>
      </c>
      <c r="I68" s="56">
        <f>VLOOKUP(B68,'Primary care summary'!$C$19:$E$24,3,TRUE)*SUM('2014 population'!J68:N68)</f>
        <v>788691.52381799999</v>
      </c>
      <c r="J68" s="2">
        <f>IF(age_sex_only,
'2014 population'!J68/SUM('2014 population'!$J68:$N68),
('2011 outpatient appointments'!J68*('2014 population'!J68/'2011 population'!J68))
/
(
('2011 outpatient appointments'!$J68*('2014 population'!$J68/'2011 population'!$J68))
+('2011 outpatient appointments'!$K68*('2014 population'!$K68/'2011 population'!$K68))
+('2011 outpatient appointments'!$L68*('2014 population'!$L68/'2011 population'!$L68))
+('2011 outpatient appointments'!$M68*('2014 population'!$M68/'2011 population'!$M68))
+('2011 outpatient appointments'!$N68*('2014 population'!$N68/'2011 population'!$N68))
)
)*'2014 GP visits'!$I68</f>
        <v>159641.36070794397</v>
      </c>
      <c r="K68" s="2">
        <f>IF(age_sex_only,
'2014 population'!K68/SUM('2014 population'!$J68:$N68),
('2011 outpatient appointments'!K68*('2014 population'!K68/'2011 population'!K68))
/
(
('2011 outpatient appointments'!$J68*('2014 population'!$J68/'2011 population'!$J68))
+('2011 outpatient appointments'!$K68*('2014 population'!$K68/'2011 population'!$K68))
+('2011 outpatient appointments'!$L68*('2014 population'!$L68/'2011 population'!$L68))
+('2011 outpatient appointments'!$M68*('2014 population'!$M68/'2011 population'!$M68))
+('2011 outpatient appointments'!$N68*('2014 population'!$N68/'2011 population'!$N68))
)
)*'2014 GP visits'!$I68</f>
        <v>158702.46090846881</v>
      </c>
      <c r="L68" s="2">
        <f>IF(age_sex_only,
'2014 population'!L68/SUM('2014 population'!$J68:$N68),
('2011 outpatient appointments'!L68*('2014 population'!L68/'2011 population'!L68))
/
(
('2011 outpatient appointments'!$J68*('2014 population'!$J68/'2011 population'!$J68))
+('2011 outpatient appointments'!$K68*('2014 population'!$K68/'2011 population'!$K68))
+('2011 outpatient appointments'!$L68*('2014 population'!$L68/'2011 population'!$L68))
+('2011 outpatient appointments'!$M68*('2014 population'!$M68/'2011 population'!$M68))
+('2011 outpatient appointments'!$N68*('2014 population'!$N68/'2011 population'!$N68))
)
)*'2014 GP visits'!$I68</f>
        <v>165220.33103377852</v>
      </c>
      <c r="M68" s="2">
        <f>IF(age_sex_only,
'2014 population'!M68/SUM('2014 population'!$J68:$N68),
('2011 outpatient appointments'!M68*('2014 population'!M68/'2011 population'!M68))
/
(
('2011 outpatient appointments'!$J68*('2014 population'!$J68/'2011 population'!$J68))
+('2011 outpatient appointments'!$K68*('2014 population'!$K68/'2011 population'!$K68))
+('2011 outpatient appointments'!$L68*('2014 population'!$L68/'2011 population'!$L68))
+('2011 outpatient appointments'!$M68*('2014 population'!$M68/'2011 population'!$M68))
+('2011 outpatient appointments'!$N68*('2014 population'!$N68/'2011 population'!$N68))
)
)*'2014 GP visits'!$I68</f>
        <v>157334.41043292775</v>
      </c>
      <c r="N68" s="2">
        <f>IF(age_sex_only,
'2014 population'!N68/SUM('2014 population'!$J68:$N68),
('2011 outpatient appointments'!N68*('2014 population'!N68/'2011 population'!N68))
/
(
('2011 outpatient appointments'!$J68*('2014 population'!$J68/'2011 population'!$J68))
+('2011 outpatient appointments'!$K68*('2014 population'!$K68/'2011 population'!$K68))
+('2011 outpatient appointments'!$L68*('2014 population'!$L68/'2011 population'!$L68))
+('2011 outpatient appointments'!$M68*('2014 population'!$M68/'2011 population'!$M68))
+('2011 outpatient appointments'!$N68*('2014 population'!$N68/'2011 population'!$N68))
)
)*'2014 GP visits'!$I68</f>
        <v>147792.96073488085</v>
      </c>
    </row>
    <row r="69" spans="2:14" x14ac:dyDescent="0.25">
      <c r="B69">
        <v>65</v>
      </c>
      <c r="C69" s="56">
        <f>VLOOKUP(B69,'Primary care summary'!$C$19:$E$24,2,TRUE)*SUM('2014 population'!D69:H69)</f>
        <v>1588176.5746299999</v>
      </c>
      <c r="D69" s="2">
        <f>IF(age_sex_only,
'2014 population'!D69/SUM('2014 population'!$D69:$H69),
('2011 outpatient appointments'!D69*('2014 population'!D69/'2011 population'!D69))
/
(
('2011 outpatient appointments'!$D69*('2014 population'!$D69/'2011 population'!$D69))
+('2011 outpatient appointments'!$E69*('2014 population'!$E69/'2011 population'!$E69))
+('2011 outpatient appointments'!$F69*('2014 population'!$F69/'2011 population'!$F69))
+('2011 outpatient appointments'!$G69*('2014 population'!$G69/'2011 population'!$G69))
+('2011 outpatient appointments'!$H69*('2014 population'!$H69/'2011 population'!$H69))
)
)*'2014 GP visits'!$C69</f>
        <v>286287.84315952193</v>
      </c>
      <c r="E69" s="2">
        <f>IF(age_sex_only,
'2014 population'!E69/SUM('2014 population'!$D69:$H69),
('2011 outpatient appointments'!E69*('2014 population'!E69/'2011 population'!E69))
/
(
('2011 outpatient appointments'!$D69*('2014 population'!$D69/'2011 population'!$D69))
+('2011 outpatient appointments'!$E69*('2014 population'!$E69/'2011 population'!$E69))
+('2011 outpatient appointments'!$F69*('2014 population'!$F69/'2011 population'!$F69))
+('2011 outpatient appointments'!$G69*('2014 population'!$G69/'2011 population'!$G69))
+('2011 outpatient appointments'!$H69*('2014 population'!$H69/'2011 population'!$H69))
)
)*'2014 GP visits'!$C69</f>
        <v>300584.57554220007</v>
      </c>
      <c r="F69" s="2">
        <f>IF(age_sex_only,
'2014 population'!F69/SUM('2014 population'!$D69:$H69),
('2011 outpatient appointments'!F69*('2014 population'!F69/'2011 population'!F69))
/
(
('2011 outpatient appointments'!$D69*('2014 population'!$D69/'2011 population'!$D69))
+('2011 outpatient appointments'!$E69*('2014 population'!$E69/'2011 population'!$E69))
+('2011 outpatient appointments'!$F69*('2014 population'!$F69/'2011 population'!$F69))
+('2011 outpatient appointments'!$G69*('2014 population'!$G69/'2011 population'!$G69))
+('2011 outpatient appointments'!$H69*('2014 population'!$H69/'2011 population'!$H69))
)
)*'2014 GP visits'!$C69</f>
        <v>330891.64331917523</v>
      </c>
      <c r="G69" s="2">
        <f>IF(age_sex_only,
'2014 population'!G69/SUM('2014 population'!$D69:$H69),
('2011 outpatient appointments'!G69*('2014 population'!G69/'2011 population'!G69))
/
(
('2011 outpatient appointments'!$D69*('2014 population'!$D69/'2011 population'!$D69))
+('2011 outpatient appointments'!$E69*('2014 population'!$E69/'2011 population'!$E69))
+('2011 outpatient appointments'!$F69*('2014 population'!$F69/'2011 population'!$F69))
+('2011 outpatient appointments'!$G69*('2014 population'!$G69/'2011 population'!$G69))
+('2011 outpatient appointments'!$H69*('2014 population'!$H69/'2011 population'!$H69))
)
)*'2014 GP visits'!$C69</f>
        <v>340399.48016168765</v>
      </c>
      <c r="H69" s="2">
        <f>IF(age_sex_only,
'2014 population'!H69/SUM('2014 population'!$D69:$H69),
('2011 outpatient appointments'!H69*('2014 population'!H69/'2011 population'!H69))
/
(
('2011 outpatient appointments'!$D69*('2014 population'!$D69/'2011 population'!$D69))
+('2011 outpatient appointments'!$E69*('2014 population'!$E69/'2011 population'!$E69))
+('2011 outpatient appointments'!$F69*('2014 population'!$F69/'2011 population'!$F69))
+('2011 outpatient appointments'!$G69*('2014 population'!$G69/'2011 population'!$G69))
+('2011 outpatient appointments'!$H69*('2014 population'!$H69/'2011 population'!$H69))
)
)*'2014 GP visits'!$C69</f>
        <v>330013.03244741517</v>
      </c>
      <c r="I69" s="56">
        <f>VLOOKUP(B69,'Primary care summary'!$C$19:$E$24,3,TRUE)*SUM('2014 population'!J69:N69)</f>
        <v>1309446.306042</v>
      </c>
      <c r="J69" s="2">
        <f>IF(age_sex_only,
'2014 population'!J69/SUM('2014 population'!$J69:$N69),
('2011 outpatient appointments'!J69*('2014 population'!J69/'2011 population'!J69))
/
(
('2011 outpatient appointments'!$J69*('2014 population'!$J69/'2011 population'!$J69))
+('2011 outpatient appointments'!$K69*('2014 population'!$K69/'2011 population'!$K69))
+('2011 outpatient appointments'!$L69*('2014 population'!$L69/'2011 population'!$L69))
+('2011 outpatient appointments'!$M69*('2014 population'!$M69/'2011 population'!$M69))
+('2011 outpatient appointments'!$N69*('2014 population'!$N69/'2011 population'!$N69))
)
)*'2014 GP visits'!$I69</f>
        <v>247115.23209762707</v>
      </c>
      <c r="K69" s="2">
        <f>IF(age_sex_only,
'2014 population'!K69/SUM('2014 population'!$J69:$N69),
('2011 outpatient appointments'!K69*('2014 population'!K69/'2011 population'!K69))
/
(
('2011 outpatient appointments'!$J69*('2014 population'!$J69/'2011 population'!$J69))
+('2011 outpatient appointments'!$K69*('2014 population'!$K69/'2011 population'!$K69))
+('2011 outpatient appointments'!$L69*('2014 population'!$L69/'2011 population'!$L69))
+('2011 outpatient appointments'!$M69*('2014 population'!$M69/'2011 population'!$M69))
+('2011 outpatient appointments'!$N69*('2014 population'!$N69/'2011 population'!$N69))
)
)*'2014 GP visits'!$I69</f>
        <v>256245.30876056405</v>
      </c>
      <c r="L69" s="2">
        <f>IF(age_sex_only,
'2014 population'!L69/SUM('2014 population'!$J69:$N69),
('2011 outpatient appointments'!L69*('2014 population'!L69/'2011 population'!L69))
/
(
('2011 outpatient appointments'!$J69*('2014 population'!$J69/'2011 population'!$J69))
+('2011 outpatient appointments'!$K69*('2014 population'!$K69/'2011 population'!$K69))
+('2011 outpatient appointments'!$L69*('2014 population'!$L69/'2011 population'!$L69))
+('2011 outpatient appointments'!$M69*('2014 population'!$M69/'2011 population'!$M69))
+('2011 outpatient appointments'!$N69*('2014 population'!$N69/'2011 population'!$N69))
)
)*'2014 GP visits'!$I69</f>
        <v>272155.90363235347</v>
      </c>
      <c r="M69" s="2">
        <f>IF(age_sex_only,
'2014 population'!M69/SUM('2014 population'!$J69:$N69),
('2011 outpatient appointments'!M69*('2014 population'!M69/'2011 population'!M69))
/
(
('2011 outpatient appointments'!$J69*('2014 population'!$J69/'2011 population'!$J69))
+('2011 outpatient appointments'!$K69*('2014 population'!$K69/'2011 population'!$K69))
+('2011 outpatient appointments'!$L69*('2014 population'!$L69/'2011 population'!$L69))
+('2011 outpatient appointments'!$M69*('2014 population'!$M69/'2011 population'!$M69))
+('2011 outpatient appointments'!$N69*('2014 population'!$N69/'2011 population'!$N69))
)
)*'2014 GP visits'!$I69</f>
        <v>275006.92988100229</v>
      </c>
      <c r="N69" s="2">
        <f>IF(age_sex_only,
'2014 population'!N69/SUM('2014 population'!$J69:$N69),
('2011 outpatient appointments'!N69*('2014 population'!N69/'2011 population'!N69))
/
(
('2011 outpatient appointments'!$J69*('2014 population'!$J69/'2011 population'!$J69))
+('2011 outpatient appointments'!$K69*('2014 population'!$K69/'2011 population'!$K69))
+('2011 outpatient appointments'!$L69*('2014 population'!$L69/'2011 population'!$L69))
+('2011 outpatient appointments'!$M69*('2014 population'!$M69/'2011 population'!$M69))
+('2011 outpatient appointments'!$N69*('2014 population'!$N69/'2011 population'!$N69))
)
)*'2014 GP visits'!$I69</f>
        <v>258922.93167045311</v>
      </c>
    </row>
    <row r="70" spans="2:14" x14ac:dyDescent="0.25">
      <c r="B70">
        <v>66</v>
      </c>
      <c r="C70" s="56">
        <f>VLOOKUP(B70,'Primary care summary'!$C$19:$E$24,2,TRUE)*SUM('2014 population'!D70:H70)</f>
        <v>1680396.4351979999</v>
      </c>
      <c r="D70" s="2">
        <f>IF(age_sex_only,
'2014 population'!D70/SUM('2014 population'!$D70:$H70),
('2011 outpatient appointments'!D70*('2014 population'!D70/'2011 population'!D70))
/
(
('2011 outpatient appointments'!$D70*('2014 population'!$D70/'2011 population'!$D70))
+('2011 outpatient appointments'!$E70*('2014 population'!$E70/'2011 population'!$E70))
+('2011 outpatient appointments'!$F70*('2014 population'!$F70/'2011 population'!$F70))
+('2011 outpatient appointments'!$G70*('2014 population'!$G70/'2011 population'!$G70))
+('2011 outpatient appointments'!$H70*('2014 population'!$H70/'2011 population'!$H70))
)
)*'2014 GP visits'!$C70</f>
        <v>297646.28997978283</v>
      </c>
      <c r="E70" s="2">
        <f>IF(age_sex_only,
'2014 population'!E70/SUM('2014 population'!$D70:$H70),
('2011 outpatient appointments'!E70*('2014 population'!E70/'2011 population'!E70))
/
(
('2011 outpatient appointments'!$D70*('2014 population'!$D70/'2011 population'!$D70))
+('2011 outpatient appointments'!$E70*('2014 population'!$E70/'2011 population'!$E70))
+('2011 outpatient appointments'!$F70*('2014 population'!$F70/'2011 population'!$F70))
+('2011 outpatient appointments'!$G70*('2014 population'!$G70/'2011 population'!$G70))
+('2011 outpatient appointments'!$H70*('2014 population'!$H70/'2011 population'!$H70))
)
)*'2014 GP visits'!$C70</f>
        <v>320036.94820610445</v>
      </c>
      <c r="F70" s="2">
        <f>IF(age_sex_only,
'2014 population'!F70/SUM('2014 population'!$D70:$H70),
('2011 outpatient appointments'!F70*('2014 population'!F70/'2011 population'!F70))
/
(
('2011 outpatient appointments'!$D70*('2014 population'!$D70/'2011 population'!$D70))
+('2011 outpatient appointments'!$E70*('2014 population'!$E70/'2011 population'!$E70))
+('2011 outpatient appointments'!$F70*('2014 population'!$F70/'2011 population'!$F70))
+('2011 outpatient appointments'!$G70*('2014 population'!$G70/'2011 population'!$G70))
+('2011 outpatient appointments'!$H70*('2014 population'!$H70/'2011 population'!$H70))
)
)*'2014 GP visits'!$C70</f>
        <v>355721.1430093908</v>
      </c>
      <c r="G70" s="2">
        <f>IF(age_sex_only,
'2014 population'!G70/SUM('2014 population'!$D70:$H70),
('2011 outpatient appointments'!G70*('2014 population'!G70/'2011 population'!G70))
/
(
('2011 outpatient appointments'!$D70*('2014 population'!$D70/'2011 population'!$D70))
+('2011 outpatient appointments'!$E70*('2014 population'!$E70/'2011 population'!$E70))
+('2011 outpatient appointments'!$F70*('2014 population'!$F70/'2011 population'!$F70))
+('2011 outpatient appointments'!$G70*('2014 population'!$G70/'2011 population'!$G70))
+('2011 outpatient appointments'!$H70*('2014 population'!$H70/'2011 population'!$H70))
)
)*'2014 GP visits'!$C70</f>
        <v>362053.34227147879</v>
      </c>
      <c r="H70" s="2">
        <f>IF(age_sex_only,
'2014 population'!H70/SUM('2014 population'!$D70:$H70),
('2011 outpatient appointments'!H70*('2014 population'!H70/'2011 population'!H70))
/
(
('2011 outpatient appointments'!$D70*('2014 population'!$D70/'2011 population'!$D70))
+('2011 outpatient appointments'!$E70*('2014 population'!$E70/'2011 population'!$E70))
+('2011 outpatient appointments'!$F70*('2014 population'!$F70/'2011 population'!$F70))
+('2011 outpatient appointments'!$G70*('2014 population'!$G70/'2011 population'!$G70))
+('2011 outpatient appointments'!$H70*('2014 population'!$H70/'2011 population'!$H70))
)
)*'2014 GP visits'!$C70</f>
        <v>344938.71173124318</v>
      </c>
      <c r="I70" s="56">
        <f>VLOOKUP(B70,'Primary care summary'!$C$19:$E$24,3,TRUE)*SUM('2014 population'!J70:N70)</f>
        <v>1380374.759142</v>
      </c>
      <c r="J70" s="2">
        <f>IF(age_sex_only,
'2014 population'!J70/SUM('2014 population'!$J70:$N70),
('2011 outpatient appointments'!J70*('2014 population'!J70/'2011 population'!J70))
/
(
('2011 outpatient appointments'!$J70*('2014 population'!$J70/'2011 population'!$J70))
+('2011 outpatient appointments'!$K70*('2014 population'!$K70/'2011 population'!$K70))
+('2011 outpatient appointments'!$L70*('2014 population'!$L70/'2011 population'!$L70))
+('2011 outpatient appointments'!$M70*('2014 population'!$M70/'2011 population'!$M70))
+('2011 outpatient appointments'!$N70*('2014 population'!$N70/'2011 population'!$N70))
)
)*'2014 GP visits'!$I70</f>
        <v>253707.32893486007</v>
      </c>
      <c r="K70" s="2">
        <f>IF(age_sex_only,
'2014 population'!K70/SUM('2014 population'!$J70:$N70),
('2011 outpatient appointments'!K70*('2014 population'!K70/'2011 population'!K70))
/
(
('2011 outpatient appointments'!$J70*('2014 population'!$J70/'2011 population'!$J70))
+('2011 outpatient appointments'!$K70*('2014 population'!$K70/'2011 population'!$K70))
+('2011 outpatient appointments'!$L70*('2014 population'!$L70/'2011 population'!$L70))
+('2011 outpatient appointments'!$M70*('2014 population'!$M70/'2011 population'!$M70))
+('2011 outpatient appointments'!$N70*('2014 population'!$N70/'2011 population'!$N70))
)
)*'2014 GP visits'!$I70</f>
        <v>264326.69259944744</v>
      </c>
      <c r="L70" s="2">
        <f>IF(age_sex_only,
'2014 population'!L70/SUM('2014 population'!$J70:$N70),
('2011 outpatient appointments'!L70*('2014 population'!L70/'2011 population'!L70))
/
(
('2011 outpatient appointments'!$J70*('2014 population'!$J70/'2011 population'!$J70))
+('2011 outpatient appointments'!$K70*('2014 population'!$K70/'2011 population'!$K70))
+('2011 outpatient appointments'!$L70*('2014 population'!$L70/'2011 population'!$L70))
+('2011 outpatient appointments'!$M70*('2014 population'!$M70/'2011 population'!$M70))
+('2011 outpatient appointments'!$N70*('2014 population'!$N70/'2011 population'!$N70))
)
)*'2014 GP visits'!$I70</f>
        <v>291027.34948930837</v>
      </c>
      <c r="M70" s="2">
        <f>IF(age_sex_only,
'2014 population'!M70/SUM('2014 population'!$J70:$N70),
('2011 outpatient appointments'!M70*('2014 population'!M70/'2011 population'!M70))
/
(
('2011 outpatient appointments'!$J70*('2014 population'!$J70/'2011 population'!$J70))
+('2011 outpatient appointments'!$K70*('2014 population'!$K70/'2011 population'!$K70))
+('2011 outpatient appointments'!$L70*('2014 population'!$L70/'2011 population'!$L70))
+('2011 outpatient appointments'!$M70*('2014 population'!$M70/'2011 population'!$M70))
+('2011 outpatient appointments'!$N70*('2014 population'!$N70/'2011 population'!$N70))
)
)*'2014 GP visits'!$I70</f>
        <v>289062.00594477286</v>
      </c>
      <c r="N70" s="2">
        <f>IF(age_sex_only,
'2014 population'!N70/SUM('2014 population'!$J70:$N70),
('2011 outpatient appointments'!N70*('2014 population'!N70/'2011 population'!N70))
/
(
('2011 outpatient appointments'!$J70*('2014 population'!$J70/'2011 population'!$J70))
+('2011 outpatient appointments'!$K70*('2014 population'!$K70/'2011 population'!$K70))
+('2011 outpatient appointments'!$L70*('2014 population'!$L70/'2011 population'!$L70))
+('2011 outpatient appointments'!$M70*('2014 population'!$M70/'2011 population'!$M70))
+('2011 outpatient appointments'!$N70*('2014 population'!$N70/'2011 population'!$N70))
)
)*'2014 GP visits'!$I70</f>
        <v>282251.38217361126</v>
      </c>
    </row>
    <row r="71" spans="2:14" x14ac:dyDescent="0.25">
      <c r="B71">
        <v>67</v>
      </c>
      <c r="C71" s="56">
        <f>VLOOKUP(B71,'Primary care summary'!$C$19:$E$24,2,TRUE)*SUM('2014 population'!D71:H71)</f>
        <v>1821774.8164819998</v>
      </c>
      <c r="D71" s="2">
        <f>IF(age_sex_only,
'2014 population'!D71/SUM('2014 population'!$D71:$H71),
('2011 outpatient appointments'!D71*('2014 population'!D71/'2011 population'!D71))
/
(
('2011 outpatient appointments'!$D71*('2014 population'!$D71/'2011 population'!$D71))
+('2011 outpatient appointments'!$E71*('2014 population'!$E71/'2011 population'!$E71))
+('2011 outpatient appointments'!$F71*('2014 population'!$F71/'2011 population'!$F71))
+('2011 outpatient appointments'!$G71*('2014 population'!$G71/'2011 population'!$G71))
+('2011 outpatient appointments'!$H71*('2014 population'!$H71/'2011 population'!$H71))
)
)*'2014 GP visits'!$C71</f>
        <v>302756.71503401425</v>
      </c>
      <c r="E71" s="2">
        <f>IF(age_sex_only,
'2014 population'!E71/SUM('2014 population'!$D71:$H71),
('2011 outpatient appointments'!E71*('2014 population'!E71/'2011 population'!E71))
/
(
('2011 outpatient appointments'!$D71*('2014 population'!$D71/'2011 population'!$D71))
+('2011 outpatient appointments'!$E71*('2014 population'!$E71/'2011 population'!$E71))
+('2011 outpatient appointments'!$F71*('2014 population'!$F71/'2011 population'!$F71))
+('2011 outpatient appointments'!$G71*('2014 population'!$G71/'2011 population'!$G71))
+('2011 outpatient appointments'!$H71*('2014 population'!$H71/'2011 population'!$H71))
)
)*'2014 GP visits'!$C71</f>
        <v>347929.28361610841</v>
      </c>
      <c r="F71" s="2">
        <f>IF(age_sex_only,
'2014 population'!F71/SUM('2014 population'!$D71:$H71),
('2011 outpatient appointments'!F71*('2014 population'!F71/'2011 population'!F71))
/
(
('2011 outpatient appointments'!$D71*('2014 population'!$D71/'2011 population'!$D71))
+('2011 outpatient appointments'!$E71*('2014 population'!$E71/'2011 population'!$E71))
+('2011 outpatient appointments'!$F71*('2014 population'!$F71/'2011 population'!$F71))
+('2011 outpatient appointments'!$G71*('2014 population'!$G71/'2011 population'!$G71))
+('2011 outpatient appointments'!$H71*('2014 population'!$H71/'2011 population'!$H71))
)
)*'2014 GP visits'!$C71</f>
        <v>383732.20200120966</v>
      </c>
      <c r="G71" s="2">
        <f>IF(age_sex_only,
'2014 population'!G71/SUM('2014 population'!$D71:$H71),
('2011 outpatient appointments'!G71*('2014 population'!G71/'2011 population'!G71))
/
(
('2011 outpatient appointments'!$D71*('2014 population'!$D71/'2011 population'!$D71))
+('2011 outpatient appointments'!$E71*('2014 population'!$E71/'2011 population'!$E71))
+('2011 outpatient appointments'!$F71*('2014 population'!$F71/'2011 population'!$F71))
+('2011 outpatient appointments'!$G71*('2014 population'!$G71/'2011 population'!$G71))
+('2011 outpatient appointments'!$H71*('2014 population'!$H71/'2011 population'!$H71))
)
)*'2014 GP visits'!$C71</f>
        <v>391940.09226744086</v>
      </c>
      <c r="H71" s="2">
        <f>IF(age_sex_only,
'2014 population'!H71/SUM('2014 population'!$D71:$H71),
('2011 outpatient appointments'!H71*('2014 population'!H71/'2011 population'!H71))
/
(
('2011 outpatient appointments'!$D71*('2014 population'!$D71/'2011 population'!$D71))
+('2011 outpatient appointments'!$E71*('2014 population'!$E71/'2011 population'!$E71))
+('2011 outpatient appointments'!$F71*('2014 population'!$F71/'2011 population'!$F71))
+('2011 outpatient appointments'!$G71*('2014 population'!$G71/'2011 population'!$G71))
+('2011 outpatient appointments'!$H71*('2014 population'!$H71/'2011 population'!$H71))
)
)*'2014 GP visits'!$C71</f>
        <v>395416.52356322668</v>
      </c>
      <c r="I71" s="56">
        <f>VLOOKUP(B71,'Primary care summary'!$C$19:$E$24,3,TRUE)*SUM('2014 population'!J71:N71)</f>
        <v>1500837.1457779999</v>
      </c>
      <c r="J71" s="2">
        <f>IF(age_sex_only,
'2014 population'!J71/SUM('2014 population'!$J71:$N71),
('2011 outpatient appointments'!J71*('2014 population'!J71/'2011 population'!J71))
/
(
('2011 outpatient appointments'!$J71*('2014 population'!$J71/'2011 population'!$J71))
+('2011 outpatient appointments'!$K71*('2014 population'!$K71/'2011 population'!$K71))
+('2011 outpatient appointments'!$L71*('2014 population'!$L71/'2011 population'!$L71))
+('2011 outpatient appointments'!$M71*('2014 population'!$M71/'2011 population'!$M71))
+('2011 outpatient appointments'!$N71*('2014 population'!$N71/'2011 population'!$N71))
)
)*'2014 GP visits'!$I71</f>
        <v>258348.33479753061</v>
      </c>
      <c r="K71" s="2">
        <f>IF(age_sex_only,
'2014 population'!K71/SUM('2014 population'!$J71:$N71),
('2011 outpatient appointments'!K71*('2014 population'!K71/'2011 population'!K71))
/
(
('2011 outpatient appointments'!$J71*('2014 population'!$J71/'2011 population'!$J71))
+('2011 outpatient appointments'!$K71*('2014 population'!$K71/'2011 population'!$K71))
+('2011 outpatient appointments'!$L71*('2014 population'!$L71/'2011 population'!$L71))
+('2011 outpatient appointments'!$M71*('2014 population'!$M71/'2011 population'!$M71))
+('2011 outpatient appointments'!$N71*('2014 population'!$N71/'2011 population'!$N71))
)
)*'2014 GP visits'!$I71</f>
        <v>285016.8572150041</v>
      </c>
      <c r="L71" s="2">
        <f>IF(age_sex_only,
'2014 population'!L71/SUM('2014 population'!$J71:$N71),
('2011 outpatient appointments'!L71*('2014 population'!L71/'2011 population'!L71))
/
(
('2011 outpatient appointments'!$J71*('2014 population'!$J71/'2011 population'!$J71))
+('2011 outpatient appointments'!$K71*('2014 population'!$K71/'2011 population'!$K71))
+('2011 outpatient appointments'!$L71*('2014 population'!$L71/'2011 population'!$L71))
+('2011 outpatient appointments'!$M71*('2014 population'!$M71/'2011 population'!$M71))
+('2011 outpatient appointments'!$N71*('2014 population'!$N71/'2011 population'!$N71))
)
)*'2014 GP visits'!$I71</f>
        <v>314501.21247999131</v>
      </c>
      <c r="M71" s="2">
        <f>IF(age_sex_only,
'2014 population'!M71/SUM('2014 population'!$J71:$N71),
('2011 outpatient appointments'!M71*('2014 population'!M71/'2011 population'!M71))
/
(
('2011 outpatient appointments'!$J71*('2014 population'!$J71/'2011 population'!$J71))
+('2011 outpatient appointments'!$K71*('2014 population'!$K71/'2011 population'!$K71))
+('2011 outpatient appointments'!$L71*('2014 population'!$L71/'2011 population'!$L71))
+('2011 outpatient appointments'!$M71*('2014 population'!$M71/'2011 population'!$M71))
+('2011 outpatient appointments'!$N71*('2014 population'!$N71/'2011 population'!$N71))
)
)*'2014 GP visits'!$I71</f>
        <v>324901.4774873188</v>
      </c>
      <c r="N71" s="2">
        <f>IF(age_sex_only,
'2014 population'!N71/SUM('2014 population'!$J71:$N71),
('2011 outpatient appointments'!N71*('2014 population'!N71/'2011 population'!N71))
/
(
('2011 outpatient appointments'!$J71*('2014 population'!$J71/'2011 population'!$J71))
+('2011 outpatient appointments'!$K71*('2014 population'!$K71/'2011 population'!$K71))
+('2011 outpatient appointments'!$L71*('2014 population'!$L71/'2011 population'!$L71))
+('2011 outpatient appointments'!$M71*('2014 population'!$M71/'2011 population'!$M71))
+('2011 outpatient appointments'!$N71*('2014 population'!$N71/'2011 population'!$N71))
)
)*'2014 GP visits'!$I71</f>
        <v>318069.26379815518</v>
      </c>
    </row>
    <row r="72" spans="2:14" x14ac:dyDescent="0.25">
      <c r="B72">
        <v>68</v>
      </c>
      <c r="C72" s="56">
        <f>VLOOKUP(B72,'Primary care summary'!$C$19:$E$24,2,TRUE)*SUM('2014 population'!D72:H72)</f>
        <v>1410730.0727619999</v>
      </c>
      <c r="D72" s="2">
        <f>IF(age_sex_only,
'2014 population'!D72/SUM('2014 population'!$D72:$H72),
('2011 outpatient appointments'!D72*('2014 population'!D72/'2011 population'!D72))
/
(
('2011 outpatient appointments'!$D72*('2014 population'!$D72/'2011 population'!$D72))
+('2011 outpatient appointments'!$E72*('2014 population'!$E72/'2011 population'!$E72))
+('2011 outpatient appointments'!$F72*('2014 population'!$F72/'2011 population'!$F72))
+('2011 outpatient appointments'!$G72*('2014 population'!$G72/'2011 population'!$G72))
+('2011 outpatient appointments'!$H72*('2014 population'!$H72/'2011 population'!$H72))
)
)*'2014 GP visits'!$C72</f>
        <v>230980.50700502249</v>
      </c>
      <c r="E72" s="2">
        <f>IF(age_sex_only,
'2014 population'!E72/SUM('2014 population'!$D72:$H72),
('2011 outpatient appointments'!E72*('2014 population'!E72/'2011 population'!E72))
/
(
('2011 outpatient appointments'!$D72*('2014 population'!$D72/'2011 population'!$D72))
+('2011 outpatient appointments'!$E72*('2014 population'!$E72/'2011 population'!$E72))
+('2011 outpatient appointments'!$F72*('2014 population'!$F72/'2011 population'!$F72))
+('2011 outpatient appointments'!$G72*('2014 population'!$G72/'2011 population'!$G72))
+('2011 outpatient appointments'!$H72*('2014 population'!$H72/'2011 population'!$H72))
)
)*'2014 GP visits'!$C72</f>
        <v>263643.25764080946</v>
      </c>
      <c r="F72" s="2">
        <f>IF(age_sex_only,
'2014 population'!F72/SUM('2014 population'!$D72:$H72),
('2011 outpatient appointments'!F72*('2014 population'!F72/'2011 population'!F72))
/
(
('2011 outpatient appointments'!$D72*('2014 population'!$D72/'2011 population'!$D72))
+('2011 outpatient appointments'!$E72*('2014 population'!$E72/'2011 population'!$E72))
+('2011 outpatient appointments'!$F72*('2014 population'!$F72/'2011 population'!$F72))
+('2011 outpatient appointments'!$G72*('2014 population'!$G72/'2011 population'!$G72))
+('2011 outpatient appointments'!$H72*('2014 population'!$H72/'2011 population'!$H72))
)
)*'2014 GP visits'!$C72</f>
        <v>301223.54951042379</v>
      </c>
      <c r="G72" s="2">
        <f>IF(age_sex_only,
'2014 population'!G72/SUM('2014 population'!$D72:$H72),
('2011 outpatient appointments'!G72*('2014 population'!G72/'2011 population'!G72))
/
(
('2011 outpatient appointments'!$D72*('2014 population'!$D72/'2011 population'!$D72))
+('2011 outpatient appointments'!$E72*('2014 population'!$E72/'2011 population'!$E72))
+('2011 outpatient appointments'!$F72*('2014 population'!$F72/'2011 population'!$F72))
+('2011 outpatient appointments'!$G72*('2014 population'!$G72/'2011 population'!$G72))
+('2011 outpatient appointments'!$H72*('2014 population'!$H72/'2011 population'!$H72))
)
)*'2014 GP visits'!$C72</f>
        <v>309436.09834915906</v>
      </c>
      <c r="H72" s="2">
        <f>IF(age_sex_only,
'2014 population'!H72/SUM('2014 population'!$D72:$H72),
('2011 outpatient appointments'!H72*('2014 population'!H72/'2011 population'!H72))
/
(
('2011 outpatient appointments'!$D72*('2014 population'!$D72/'2011 population'!$D72))
+('2011 outpatient appointments'!$E72*('2014 population'!$E72/'2011 population'!$E72))
+('2011 outpatient appointments'!$F72*('2014 population'!$F72/'2011 population'!$F72))
+('2011 outpatient appointments'!$G72*('2014 population'!$G72/'2011 population'!$G72))
+('2011 outpatient appointments'!$H72*('2014 population'!$H72/'2011 population'!$H72))
)
)*'2014 GP visits'!$C72</f>
        <v>305446.66025658516</v>
      </c>
      <c r="I72" s="56">
        <f>VLOOKUP(B72,'Primary care summary'!$C$19:$E$24,3,TRUE)*SUM('2014 population'!J72:N72)</f>
        <v>1151084.036542</v>
      </c>
      <c r="J72" s="2">
        <f>IF(age_sex_only,
'2014 population'!J72/SUM('2014 population'!$J72:$N72),
('2011 outpatient appointments'!J72*('2014 population'!J72/'2011 population'!J72))
/
(
('2011 outpatient appointments'!$J72*('2014 population'!$J72/'2011 population'!$J72))
+('2011 outpatient appointments'!$K72*('2014 population'!$K72/'2011 population'!$K72))
+('2011 outpatient appointments'!$L72*('2014 population'!$L72/'2011 population'!$L72))
+('2011 outpatient appointments'!$M72*('2014 population'!$M72/'2011 population'!$M72))
+('2011 outpatient appointments'!$N72*('2014 population'!$N72/'2011 population'!$N72))
)
)*'2014 GP visits'!$I72</f>
        <v>193261.51316793612</v>
      </c>
      <c r="K72" s="2">
        <f>IF(age_sex_only,
'2014 population'!K72/SUM('2014 population'!$J72:$N72),
('2011 outpatient appointments'!K72*('2014 population'!K72/'2011 population'!K72))
/
(
('2011 outpatient appointments'!$J72*('2014 population'!$J72/'2011 population'!$J72))
+('2011 outpatient appointments'!$K72*('2014 population'!$K72/'2011 population'!$K72))
+('2011 outpatient appointments'!$L72*('2014 population'!$L72/'2011 population'!$L72))
+('2011 outpatient appointments'!$M72*('2014 population'!$M72/'2011 population'!$M72))
+('2011 outpatient appointments'!$N72*('2014 population'!$N72/'2011 population'!$N72))
)
)*'2014 GP visits'!$I72</f>
        <v>213164.82529873509</v>
      </c>
      <c r="L72" s="2">
        <f>IF(age_sex_only,
'2014 population'!L72/SUM('2014 population'!$J72:$N72),
('2011 outpatient appointments'!L72*('2014 population'!L72/'2011 population'!L72))
/
(
('2011 outpatient appointments'!$J72*('2014 population'!$J72/'2011 population'!$J72))
+('2011 outpatient appointments'!$K72*('2014 population'!$K72/'2011 population'!$K72))
+('2011 outpatient appointments'!$L72*('2014 population'!$L72/'2011 population'!$L72))
+('2011 outpatient appointments'!$M72*('2014 population'!$M72/'2011 population'!$M72))
+('2011 outpatient appointments'!$N72*('2014 population'!$N72/'2011 population'!$N72))
)
)*'2014 GP visits'!$I72</f>
        <v>240302.49769620667</v>
      </c>
      <c r="M72" s="2">
        <f>IF(age_sex_only,
'2014 population'!M72/SUM('2014 population'!$J72:$N72),
('2011 outpatient appointments'!M72*('2014 population'!M72/'2011 population'!M72))
/
(
('2011 outpatient appointments'!$J72*('2014 population'!$J72/'2011 population'!$J72))
+('2011 outpatient appointments'!$K72*('2014 population'!$K72/'2011 population'!$K72))
+('2011 outpatient appointments'!$L72*('2014 population'!$L72/'2011 population'!$L72))
+('2011 outpatient appointments'!$M72*('2014 population'!$M72/'2011 population'!$M72))
+('2011 outpatient appointments'!$N72*('2014 population'!$N72/'2011 population'!$N72))
)
)*'2014 GP visits'!$I72</f>
        <v>255206.93709336474</v>
      </c>
      <c r="N72" s="2">
        <f>IF(age_sex_only,
'2014 population'!N72/SUM('2014 population'!$J72:$N72),
('2011 outpatient appointments'!N72*('2014 population'!N72/'2011 population'!N72))
/
(
('2011 outpatient appointments'!$J72*('2014 population'!$J72/'2011 population'!$J72))
+('2011 outpatient appointments'!$K72*('2014 population'!$K72/'2011 population'!$K72))
+('2011 outpatient appointments'!$L72*('2014 population'!$L72/'2011 population'!$L72))
+('2011 outpatient appointments'!$M72*('2014 population'!$M72/'2011 population'!$M72))
+('2011 outpatient appointments'!$N72*('2014 population'!$N72/'2011 population'!$N72))
)
)*'2014 GP visits'!$I72</f>
        <v>249148.2632857573</v>
      </c>
    </row>
    <row r="73" spans="2:14" x14ac:dyDescent="0.25">
      <c r="B73">
        <v>69</v>
      </c>
      <c r="C73" s="56">
        <f>VLOOKUP(B73,'Primary care summary'!$C$19:$E$24,2,TRUE)*SUM('2014 population'!D73:H73)</f>
        <v>1372066.5305939999</v>
      </c>
      <c r="D73" s="2">
        <f>IF(age_sex_only,
'2014 population'!D73/SUM('2014 population'!$D73:$H73),
('2011 outpatient appointments'!D73*('2014 population'!D73/'2011 population'!D73))
/
(
('2011 outpatient appointments'!$D73*('2014 population'!$D73/'2011 population'!$D73))
+('2011 outpatient appointments'!$E73*('2014 population'!$E73/'2011 population'!$E73))
+('2011 outpatient appointments'!$F73*('2014 population'!$F73/'2011 population'!$F73))
+('2011 outpatient appointments'!$G73*('2014 population'!$G73/'2011 population'!$G73))
+('2011 outpatient appointments'!$H73*('2014 population'!$H73/'2011 population'!$H73))
)
)*'2014 GP visits'!$C73</f>
        <v>219843.56326273939</v>
      </c>
      <c r="E73" s="2">
        <f>IF(age_sex_only,
'2014 population'!E73/SUM('2014 population'!$D73:$H73),
('2011 outpatient appointments'!E73*('2014 population'!E73/'2011 population'!E73))
/
(
('2011 outpatient appointments'!$D73*('2014 population'!$D73/'2011 population'!$D73))
+('2011 outpatient appointments'!$E73*('2014 population'!$E73/'2011 population'!$E73))
+('2011 outpatient appointments'!$F73*('2014 population'!$F73/'2011 population'!$F73))
+('2011 outpatient appointments'!$G73*('2014 population'!$G73/'2011 population'!$G73))
+('2011 outpatient appointments'!$H73*('2014 population'!$H73/'2011 population'!$H73))
)
)*'2014 GP visits'!$C73</f>
        <v>254273.23424747487</v>
      </c>
      <c r="F73" s="2">
        <f>IF(age_sex_only,
'2014 population'!F73/SUM('2014 population'!$D73:$H73),
('2011 outpatient appointments'!F73*('2014 population'!F73/'2011 population'!F73))
/
(
('2011 outpatient appointments'!$D73*('2014 population'!$D73/'2011 population'!$D73))
+('2011 outpatient appointments'!$E73*('2014 population'!$E73/'2011 population'!$E73))
+('2011 outpatient appointments'!$F73*('2014 population'!$F73/'2011 population'!$F73))
+('2011 outpatient appointments'!$G73*('2014 population'!$G73/'2011 population'!$G73))
+('2011 outpatient appointments'!$H73*('2014 population'!$H73/'2011 population'!$H73))
)
)*'2014 GP visits'!$C73</f>
        <v>292450.62649124971</v>
      </c>
      <c r="G73" s="2">
        <f>IF(age_sex_only,
'2014 population'!G73/SUM('2014 population'!$D73:$H73),
('2011 outpatient appointments'!G73*('2014 population'!G73/'2011 population'!G73))
/
(
('2011 outpatient appointments'!$D73*('2014 population'!$D73/'2011 population'!$D73))
+('2011 outpatient appointments'!$E73*('2014 population'!$E73/'2011 population'!$E73))
+('2011 outpatient appointments'!$F73*('2014 population'!$F73/'2011 population'!$F73))
+('2011 outpatient appointments'!$G73*('2014 population'!$G73/'2011 population'!$G73))
+('2011 outpatient appointments'!$H73*('2014 population'!$H73/'2011 population'!$H73))
)
)*'2014 GP visits'!$C73</f>
        <v>299434.33433862729</v>
      </c>
      <c r="H73" s="2">
        <f>IF(age_sex_only,
'2014 population'!H73/SUM('2014 population'!$D73:$H73),
('2011 outpatient appointments'!H73*('2014 population'!H73/'2011 population'!H73))
/
(
('2011 outpatient appointments'!$D73*('2014 population'!$D73/'2011 population'!$D73))
+('2011 outpatient appointments'!$E73*('2014 population'!$E73/'2011 population'!$E73))
+('2011 outpatient appointments'!$F73*('2014 population'!$F73/'2011 population'!$F73))
+('2011 outpatient appointments'!$G73*('2014 population'!$G73/'2011 population'!$G73))
+('2011 outpatient appointments'!$H73*('2014 population'!$H73/'2011 population'!$H73))
)
)*'2014 GP visits'!$C73</f>
        <v>306064.77225390862</v>
      </c>
      <c r="I73" s="56">
        <f>VLOOKUP(B73,'Primary care summary'!$C$19:$E$24,3,TRUE)*SUM('2014 population'!J73:N73)</f>
        <v>1111364.102806</v>
      </c>
      <c r="J73" s="2">
        <f>IF(age_sex_only,
'2014 population'!J73/SUM('2014 population'!$J73:$N73),
('2011 outpatient appointments'!J73*('2014 population'!J73/'2011 population'!J73))
/
(
('2011 outpatient appointments'!$J73*('2014 population'!$J73/'2011 population'!$J73))
+('2011 outpatient appointments'!$K73*('2014 population'!$K73/'2011 population'!$K73))
+('2011 outpatient appointments'!$L73*('2014 population'!$L73/'2011 population'!$L73))
+('2011 outpatient appointments'!$M73*('2014 population'!$M73/'2011 population'!$M73))
+('2011 outpatient appointments'!$N73*('2014 population'!$N73/'2011 population'!$N73))
)
)*'2014 GP visits'!$I73</f>
        <v>175694.19853542378</v>
      </c>
      <c r="K73" s="2">
        <f>IF(age_sex_only,
'2014 population'!K73/SUM('2014 population'!$J73:$N73),
('2011 outpatient appointments'!K73*('2014 population'!K73/'2011 population'!K73))
/
(
('2011 outpatient appointments'!$J73*('2014 population'!$J73/'2011 population'!$J73))
+('2011 outpatient appointments'!$K73*('2014 population'!$K73/'2011 population'!$K73))
+('2011 outpatient appointments'!$L73*('2014 population'!$L73/'2011 population'!$L73))
+('2011 outpatient appointments'!$M73*('2014 population'!$M73/'2011 population'!$M73))
+('2011 outpatient appointments'!$N73*('2014 population'!$N73/'2011 population'!$N73))
)
)*'2014 GP visits'!$I73</f>
        <v>208637.18872731808</v>
      </c>
      <c r="L73" s="2">
        <f>IF(age_sex_only,
'2014 population'!L73/SUM('2014 population'!$J73:$N73),
('2011 outpatient appointments'!L73*('2014 population'!L73/'2011 population'!L73))
/
(
('2011 outpatient appointments'!$J73*('2014 population'!$J73/'2011 population'!$J73))
+('2011 outpatient appointments'!$K73*('2014 population'!$K73/'2011 population'!$K73))
+('2011 outpatient appointments'!$L73*('2014 population'!$L73/'2011 population'!$L73))
+('2011 outpatient appointments'!$M73*('2014 population'!$M73/'2011 population'!$M73))
+('2011 outpatient appointments'!$N73*('2014 population'!$N73/'2011 population'!$N73))
)
)*'2014 GP visits'!$I73</f>
        <v>232798.24377921171</v>
      </c>
      <c r="M73" s="2">
        <f>IF(age_sex_only,
'2014 population'!M73/SUM('2014 population'!$J73:$N73),
('2011 outpatient appointments'!M73*('2014 population'!M73/'2011 population'!M73))
/
(
('2011 outpatient appointments'!$J73*('2014 population'!$J73/'2011 population'!$J73))
+('2011 outpatient appointments'!$K73*('2014 population'!$K73/'2011 population'!$K73))
+('2011 outpatient appointments'!$L73*('2014 population'!$L73/'2011 population'!$L73))
+('2011 outpatient appointments'!$M73*('2014 population'!$M73/'2011 population'!$M73))
+('2011 outpatient appointments'!$N73*('2014 population'!$N73/'2011 population'!$N73))
)
)*'2014 GP visits'!$I73</f>
        <v>249259.68015825911</v>
      </c>
      <c r="N73" s="2">
        <f>IF(age_sex_only,
'2014 population'!N73/SUM('2014 population'!$J73:$N73),
('2011 outpatient appointments'!N73*('2014 population'!N73/'2011 population'!N73))
/
(
('2011 outpatient appointments'!$J73*('2014 population'!$J73/'2011 population'!$J73))
+('2011 outpatient appointments'!$K73*('2014 population'!$K73/'2011 population'!$K73))
+('2011 outpatient appointments'!$L73*('2014 population'!$L73/'2011 population'!$L73))
+('2011 outpatient appointments'!$M73*('2014 population'!$M73/'2011 population'!$M73))
+('2011 outpatient appointments'!$N73*('2014 population'!$N73/'2011 population'!$N73))
)
)*'2014 GP visits'!$I73</f>
        <v>244974.79160578729</v>
      </c>
    </row>
    <row r="74" spans="2:14" x14ac:dyDescent="0.25">
      <c r="B74">
        <v>70</v>
      </c>
      <c r="C74" s="56">
        <f>VLOOKUP(B74,'Primary care summary'!$C$19:$E$24,2,TRUE)*SUM('2014 population'!D74:H74)</f>
        <v>1366134.1384019998</v>
      </c>
      <c r="D74" s="2">
        <f>IF(age_sex_only,
'2014 population'!D74/SUM('2014 population'!$D74:$H74),
('2011 outpatient appointments'!D74*('2014 population'!D74/'2011 population'!D74))
/
(
('2011 outpatient appointments'!$D74*('2014 population'!$D74/'2011 population'!$D74))
+('2011 outpatient appointments'!$E74*('2014 population'!$E74/'2011 population'!$E74))
+('2011 outpatient appointments'!$F74*('2014 population'!$F74/'2011 population'!$F74))
+('2011 outpatient appointments'!$G74*('2014 population'!$G74/'2011 population'!$G74))
+('2011 outpatient appointments'!$H74*('2014 population'!$H74/'2011 population'!$H74))
)
)*'2014 GP visits'!$C74</f>
        <v>216014.83833206564</v>
      </c>
      <c r="E74" s="2">
        <f>IF(age_sex_only,
'2014 population'!E74/SUM('2014 population'!$D74:$H74),
('2011 outpatient appointments'!E74*('2014 population'!E74/'2011 population'!E74))
/
(
('2011 outpatient appointments'!$D74*('2014 population'!$D74/'2011 population'!$D74))
+('2011 outpatient appointments'!$E74*('2014 population'!$E74/'2011 population'!$E74))
+('2011 outpatient appointments'!$F74*('2014 population'!$F74/'2011 population'!$F74))
+('2011 outpatient appointments'!$G74*('2014 population'!$G74/'2011 population'!$G74))
+('2011 outpatient appointments'!$H74*('2014 population'!$H74/'2011 population'!$H74))
)
)*'2014 GP visits'!$C74</f>
        <v>249205.37144882116</v>
      </c>
      <c r="F74" s="2">
        <f>IF(age_sex_only,
'2014 population'!F74/SUM('2014 population'!$D74:$H74),
('2011 outpatient appointments'!F74*('2014 population'!F74/'2011 population'!F74))
/
(
('2011 outpatient appointments'!$D74*('2014 population'!$D74/'2011 population'!$D74))
+('2011 outpatient appointments'!$E74*('2014 population'!$E74/'2011 population'!$E74))
+('2011 outpatient appointments'!$F74*('2014 population'!$F74/'2011 population'!$F74))
+('2011 outpatient appointments'!$G74*('2014 population'!$G74/'2011 population'!$G74))
+('2011 outpatient appointments'!$H74*('2014 population'!$H74/'2011 population'!$H74))
)
)*'2014 GP visits'!$C74</f>
        <v>292756.97383582289</v>
      </c>
      <c r="G74" s="2">
        <f>IF(age_sex_only,
'2014 population'!G74/SUM('2014 population'!$D74:$H74),
('2011 outpatient appointments'!G74*('2014 population'!G74/'2011 population'!G74))
/
(
('2011 outpatient appointments'!$D74*('2014 population'!$D74/'2011 population'!$D74))
+('2011 outpatient appointments'!$E74*('2014 population'!$E74/'2011 population'!$E74))
+('2011 outpatient appointments'!$F74*('2014 population'!$F74/'2011 population'!$F74))
+('2011 outpatient appointments'!$G74*('2014 population'!$G74/'2011 population'!$G74))
+('2011 outpatient appointments'!$H74*('2014 population'!$H74/'2011 population'!$H74))
)
)*'2014 GP visits'!$C74</f>
        <v>306012.66026999668</v>
      </c>
      <c r="H74" s="2">
        <f>IF(age_sex_only,
'2014 population'!H74/SUM('2014 population'!$D74:$H74),
('2011 outpatient appointments'!H74*('2014 population'!H74/'2011 population'!H74))
/
(
('2011 outpatient appointments'!$D74*('2014 population'!$D74/'2011 population'!$D74))
+('2011 outpatient appointments'!$E74*('2014 population'!$E74/'2011 population'!$E74))
+('2011 outpatient appointments'!$F74*('2014 population'!$F74/'2011 population'!$F74))
+('2011 outpatient appointments'!$G74*('2014 population'!$G74/'2011 population'!$G74))
+('2011 outpatient appointments'!$H74*('2014 population'!$H74/'2011 population'!$H74))
)
)*'2014 GP visits'!$C74</f>
        <v>302144.29451529327</v>
      </c>
      <c r="I74" s="56">
        <f>VLOOKUP(B74,'Primary care summary'!$C$19:$E$24,3,TRUE)*SUM('2014 population'!J74:N74)</f>
        <v>1103909.923867</v>
      </c>
      <c r="J74" s="2">
        <f>IF(age_sex_only,
'2014 population'!J74/SUM('2014 population'!$J74:$N74),
('2011 outpatient appointments'!J74*('2014 population'!J74/'2011 population'!J74))
/
(
('2011 outpatient appointments'!$J74*('2014 population'!$J74/'2011 population'!$J74))
+('2011 outpatient appointments'!$K74*('2014 population'!$K74/'2011 population'!$K74))
+('2011 outpatient appointments'!$L74*('2014 population'!$L74/'2011 population'!$L74))
+('2011 outpatient appointments'!$M74*('2014 population'!$M74/'2011 population'!$M74))
+('2011 outpatient appointments'!$N74*('2014 population'!$N74/'2011 population'!$N74))
)
)*'2014 GP visits'!$I74</f>
        <v>173417.28710135201</v>
      </c>
      <c r="K74" s="2">
        <f>IF(age_sex_only,
'2014 population'!K74/SUM('2014 population'!$J74:$N74),
('2011 outpatient appointments'!K74*('2014 population'!K74/'2011 population'!K74))
/
(
('2011 outpatient appointments'!$J74*('2014 population'!$J74/'2011 population'!$J74))
+('2011 outpatient appointments'!$K74*('2014 population'!$K74/'2011 population'!$K74))
+('2011 outpatient appointments'!$L74*('2014 population'!$L74/'2011 population'!$L74))
+('2011 outpatient appointments'!$M74*('2014 population'!$M74/'2011 population'!$M74))
+('2011 outpatient appointments'!$N74*('2014 population'!$N74/'2011 population'!$N74))
)
)*'2014 GP visits'!$I74</f>
        <v>199179.76027665249</v>
      </c>
      <c r="L74" s="2">
        <f>IF(age_sex_only,
'2014 population'!L74/SUM('2014 population'!$J74:$N74),
('2011 outpatient appointments'!L74*('2014 population'!L74/'2011 population'!L74))
/
(
('2011 outpatient appointments'!$J74*('2014 population'!$J74/'2011 population'!$J74))
+('2011 outpatient appointments'!$K74*('2014 population'!$K74/'2011 population'!$K74))
+('2011 outpatient appointments'!$L74*('2014 population'!$L74/'2011 population'!$L74))
+('2011 outpatient appointments'!$M74*('2014 population'!$M74/'2011 population'!$M74))
+('2011 outpatient appointments'!$N74*('2014 population'!$N74/'2011 population'!$N74))
)
)*'2014 GP visits'!$I74</f>
        <v>235636.09690988032</v>
      </c>
      <c r="M74" s="2">
        <f>IF(age_sex_only,
'2014 population'!M74/SUM('2014 population'!$J74:$N74),
('2011 outpatient appointments'!M74*('2014 population'!M74/'2011 population'!M74))
/
(
('2011 outpatient appointments'!$J74*('2014 population'!$J74/'2011 population'!$J74))
+('2011 outpatient appointments'!$K74*('2014 population'!$K74/'2011 population'!$K74))
+('2011 outpatient appointments'!$L74*('2014 population'!$L74/'2011 population'!$L74))
+('2011 outpatient appointments'!$M74*('2014 population'!$M74/'2011 population'!$M74))
+('2011 outpatient appointments'!$N74*('2014 population'!$N74/'2011 population'!$N74))
)
)*'2014 GP visits'!$I74</f>
        <v>247849.05705104047</v>
      </c>
      <c r="N74" s="2">
        <f>IF(age_sex_only,
'2014 population'!N74/SUM('2014 population'!$J74:$N74),
('2011 outpatient appointments'!N74*('2014 population'!N74/'2011 population'!N74))
/
(
('2011 outpatient appointments'!$J74*('2014 population'!$J74/'2011 population'!$J74))
+('2011 outpatient appointments'!$K74*('2014 population'!$K74/'2011 population'!$K74))
+('2011 outpatient appointments'!$L74*('2014 population'!$L74/'2011 population'!$L74))
+('2011 outpatient appointments'!$M74*('2014 population'!$M74/'2011 population'!$M74))
+('2011 outpatient appointments'!$N74*('2014 population'!$N74/'2011 population'!$N74))
)
)*'2014 GP visits'!$I74</f>
        <v>247827.72252807496</v>
      </c>
    </row>
    <row r="75" spans="2:14" x14ac:dyDescent="0.25">
      <c r="B75">
        <v>71</v>
      </c>
      <c r="C75" s="56">
        <f>VLOOKUP(B75,'Primary care summary'!$C$19:$E$24,2,TRUE)*SUM('2014 population'!D75:H75)</f>
        <v>1277477.832866</v>
      </c>
      <c r="D75" s="2">
        <f>IF(age_sex_only,
'2014 population'!D75/SUM('2014 population'!$D75:$H75),
('2011 outpatient appointments'!D75*('2014 population'!D75/'2011 population'!D75))
/
(
('2011 outpatient appointments'!$D75*('2014 population'!$D75/'2011 population'!$D75))
+('2011 outpatient appointments'!$E75*('2014 population'!$E75/'2011 population'!$E75))
+('2011 outpatient appointments'!$F75*('2014 population'!$F75/'2011 population'!$F75))
+('2011 outpatient appointments'!$G75*('2014 population'!$G75/'2011 population'!$G75))
+('2011 outpatient appointments'!$H75*('2014 population'!$H75/'2011 population'!$H75))
)
)*'2014 GP visits'!$C75</f>
        <v>215883.39913938992</v>
      </c>
      <c r="E75" s="2">
        <f>IF(age_sex_only,
'2014 population'!E75/SUM('2014 population'!$D75:$H75),
('2011 outpatient appointments'!E75*('2014 population'!E75/'2011 population'!E75))
/
(
('2011 outpatient appointments'!$D75*('2014 population'!$D75/'2011 population'!$D75))
+('2011 outpatient appointments'!$E75*('2014 population'!$E75/'2011 population'!$E75))
+('2011 outpatient appointments'!$F75*('2014 population'!$F75/'2011 population'!$F75))
+('2011 outpatient appointments'!$G75*('2014 population'!$G75/'2011 population'!$G75))
+('2011 outpatient appointments'!$H75*('2014 population'!$H75/'2011 population'!$H75))
)
)*'2014 GP visits'!$C75</f>
        <v>238847.21613958577</v>
      </c>
      <c r="F75" s="2">
        <f>IF(age_sex_only,
'2014 population'!F75/SUM('2014 population'!$D75:$H75),
('2011 outpatient appointments'!F75*('2014 population'!F75/'2011 population'!F75))
/
(
('2011 outpatient appointments'!$D75*('2014 population'!$D75/'2011 population'!$D75))
+('2011 outpatient appointments'!$E75*('2014 population'!$E75/'2011 population'!$E75))
+('2011 outpatient appointments'!$F75*('2014 population'!$F75/'2011 population'!$F75))
+('2011 outpatient appointments'!$G75*('2014 population'!$G75/'2011 population'!$G75))
+('2011 outpatient appointments'!$H75*('2014 population'!$H75/'2011 population'!$H75))
)
)*'2014 GP visits'!$C75</f>
        <v>269337.43470975664</v>
      </c>
      <c r="G75" s="2">
        <f>IF(age_sex_only,
'2014 population'!G75/SUM('2014 population'!$D75:$H75),
('2011 outpatient appointments'!G75*('2014 population'!G75/'2011 population'!G75))
/
(
('2011 outpatient appointments'!$D75*('2014 population'!$D75/'2011 population'!$D75))
+('2011 outpatient appointments'!$E75*('2014 population'!$E75/'2011 population'!$E75))
+('2011 outpatient appointments'!$F75*('2014 population'!$F75/'2011 population'!$F75))
+('2011 outpatient appointments'!$G75*('2014 population'!$G75/'2011 population'!$G75))
+('2011 outpatient appointments'!$H75*('2014 population'!$H75/'2011 population'!$H75))
)
)*'2014 GP visits'!$C75</f>
        <v>281493.55601000262</v>
      </c>
      <c r="H75" s="2">
        <f>IF(age_sex_only,
'2014 population'!H75/SUM('2014 population'!$D75:$H75),
('2011 outpatient appointments'!H75*('2014 population'!H75/'2011 population'!H75))
/
(
('2011 outpatient appointments'!$D75*('2014 population'!$D75/'2011 population'!$D75))
+('2011 outpatient appointments'!$E75*('2014 population'!$E75/'2011 population'!$E75))
+('2011 outpatient appointments'!$F75*('2014 population'!$F75/'2011 population'!$F75))
+('2011 outpatient appointments'!$G75*('2014 population'!$G75/'2011 population'!$G75))
+('2011 outpatient appointments'!$H75*('2014 population'!$H75/'2011 population'!$H75))
)
)*'2014 GP visits'!$C75</f>
        <v>271916.22686726513</v>
      </c>
      <c r="I75" s="56">
        <f>VLOOKUP(B75,'Primary care summary'!$C$19:$E$24,3,TRUE)*SUM('2014 population'!J75:N75)</f>
        <v>1015731.1356640001</v>
      </c>
      <c r="J75" s="2">
        <f>IF(age_sex_only,
'2014 population'!J75/SUM('2014 population'!$J75:$N75),
('2011 outpatient appointments'!J75*('2014 population'!J75/'2011 population'!J75))
/
(
('2011 outpatient appointments'!$J75*('2014 population'!$J75/'2011 population'!$J75))
+('2011 outpatient appointments'!$K75*('2014 population'!$K75/'2011 population'!$K75))
+('2011 outpatient appointments'!$L75*('2014 population'!$L75/'2011 population'!$L75))
+('2011 outpatient appointments'!$M75*('2014 population'!$M75/'2011 population'!$M75))
+('2011 outpatient appointments'!$N75*('2014 population'!$N75/'2011 population'!$N75))
)
)*'2014 GP visits'!$I75</f>
        <v>167414.68535500581</v>
      </c>
      <c r="K75" s="2">
        <f>IF(age_sex_only,
'2014 population'!K75/SUM('2014 population'!$J75:$N75),
('2011 outpatient appointments'!K75*('2014 population'!K75/'2011 population'!K75))
/
(
('2011 outpatient appointments'!$J75*('2014 population'!$J75/'2011 population'!$J75))
+('2011 outpatient appointments'!$K75*('2014 population'!$K75/'2011 population'!$K75))
+('2011 outpatient appointments'!$L75*('2014 population'!$L75/'2011 population'!$L75))
+('2011 outpatient appointments'!$M75*('2014 population'!$M75/'2011 population'!$M75))
+('2011 outpatient appointments'!$N75*('2014 population'!$N75/'2011 population'!$N75))
)
)*'2014 GP visits'!$I75</f>
        <v>189972.34884235062</v>
      </c>
      <c r="L75" s="2">
        <f>IF(age_sex_only,
'2014 population'!L75/SUM('2014 population'!$J75:$N75),
('2011 outpatient appointments'!L75*('2014 population'!L75/'2011 population'!L75))
/
(
('2011 outpatient appointments'!$J75*('2014 population'!$J75/'2011 population'!$J75))
+('2011 outpatient appointments'!$K75*('2014 population'!$K75/'2011 population'!$K75))
+('2011 outpatient appointments'!$L75*('2014 population'!$L75/'2011 population'!$L75))
+('2011 outpatient appointments'!$M75*('2014 population'!$M75/'2011 population'!$M75))
+('2011 outpatient appointments'!$N75*('2014 population'!$N75/'2011 population'!$N75))
)
)*'2014 GP visits'!$I75</f>
        <v>219161.54264220255</v>
      </c>
      <c r="M75" s="2">
        <f>IF(age_sex_only,
'2014 population'!M75/SUM('2014 population'!$J75:$N75),
('2011 outpatient appointments'!M75*('2014 population'!M75/'2011 population'!M75))
/
(
('2011 outpatient appointments'!$J75*('2014 population'!$J75/'2011 population'!$J75))
+('2011 outpatient appointments'!$K75*('2014 population'!$K75/'2011 population'!$K75))
+('2011 outpatient appointments'!$L75*('2014 population'!$L75/'2011 population'!$L75))
+('2011 outpatient appointments'!$M75*('2014 population'!$M75/'2011 population'!$M75))
+('2011 outpatient appointments'!$N75*('2014 population'!$N75/'2011 population'!$N75))
)
)*'2014 GP visits'!$I75</f>
        <v>220567.99131908579</v>
      </c>
      <c r="N75" s="2">
        <f>IF(age_sex_only,
'2014 population'!N75/SUM('2014 population'!$J75:$N75),
('2011 outpatient appointments'!N75*('2014 population'!N75/'2011 population'!N75))
/
(
('2011 outpatient appointments'!$J75*('2014 population'!$J75/'2011 population'!$J75))
+('2011 outpatient appointments'!$K75*('2014 population'!$K75/'2011 population'!$K75))
+('2011 outpatient appointments'!$L75*('2014 population'!$L75/'2011 population'!$L75))
+('2011 outpatient appointments'!$M75*('2014 population'!$M75/'2011 population'!$M75))
+('2011 outpatient appointments'!$N75*('2014 population'!$N75/'2011 population'!$N75))
)
)*'2014 GP visits'!$I75</f>
        <v>218614.56750535528</v>
      </c>
    </row>
    <row r="76" spans="2:14" x14ac:dyDescent="0.25">
      <c r="B76">
        <v>72</v>
      </c>
      <c r="C76" s="56">
        <f>VLOOKUP(B76,'Primary care summary'!$C$19:$E$24,2,TRUE)*SUM('2014 population'!D76:H76)</f>
        <v>1146280.3017239999</v>
      </c>
      <c r="D76" s="2">
        <f>IF(age_sex_only,
'2014 population'!D76/SUM('2014 population'!$D76:$H76),
('2011 outpatient appointments'!D76*('2014 population'!D76/'2011 population'!D76))
/
(
('2011 outpatient appointments'!$D76*('2014 population'!$D76/'2011 population'!$D76))
+('2011 outpatient appointments'!$E76*('2014 population'!$E76/'2011 population'!$E76))
+('2011 outpatient appointments'!$F76*('2014 population'!$F76/'2011 population'!$F76))
+('2011 outpatient appointments'!$G76*('2014 population'!$G76/'2011 population'!$G76))
+('2011 outpatient appointments'!$H76*('2014 population'!$H76/'2011 population'!$H76))
)
)*'2014 GP visits'!$C76</f>
        <v>197443.16261342191</v>
      </c>
      <c r="E76" s="2">
        <f>IF(age_sex_only,
'2014 population'!E76/SUM('2014 population'!$D76:$H76),
('2011 outpatient appointments'!E76*('2014 population'!E76/'2011 population'!E76))
/
(
('2011 outpatient appointments'!$D76*('2014 population'!$D76/'2011 population'!$D76))
+('2011 outpatient appointments'!$E76*('2014 population'!$E76/'2011 population'!$E76))
+('2011 outpatient appointments'!$F76*('2014 population'!$F76/'2011 population'!$F76))
+('2011 outpatient appointments'!$G76*('2014 population'!$G76/'2011 population'!$G76))
+('2011 outpatient appointments'!$H76*('2014 population'!$H76/'2011 population'!$H76))
)
)*'2014 GP visits'!$C76</f>
        <v>218922.13570362178</v>
      </c>
      <c r="F76" s="2">
        <f>IF(age_sex_only,
'2014 population'!F76/SUM('2014 population'!$D76:$H76),
('2011 outpatient appointments'!F76*('2014 population'!F76/'2011 population'!F76))
/
(
('2011 outpatient appointments'!$D76*('2014 population'!$D76/'2011 population'!$D76))
+('2011 outpatient appointments'!$E76*('2014 population'!$E76/'2011 population'!$E76))
+('2011 outpatient appointments'!$F76*('2014 population'!$F76/'2011 population'!$F76))
+('2011 outpatient appointments'!$G76*('2014 population'!$G76/'2011 population'!$G76))
+('2011 outpatient appointments'!$H76*('2014 population'!$H76/'2011 population'!$H76))
)
)*'2014 GP visits'!$C76</f>
        <v>245966.39123227773</v>
      </c>
      <c r="G76" s="2">
        <f>IF(age_sex_only,
'2014 population'!G76/SUM('2014 population'!$D76:$H76),
('2011 outpatient appointments'!G76*('2014 population'!G76/'2011 population'!G76))
/
(
('2011 outpatient appointments'!$D76*('2014 population'!$D76/'2011 population'!$D76))
+('2011 outpatient appointments'!$E76*('2014 population'!$E76/'2011 population'!$E76))
+('2011 outpatient appointments'!$F76*('2014 population'!$F76/'2011 population'!$F76))
+('2011 outpatient appointments'!$G76*('2014 population'!$G76/'2011 population'!$G76))
+('2011 outpatient appointments'!$H76*('2014 population'!$H76/'2011 population'!$H76))
)
)*'2014 GP visits'!$C76</f>
        <v>247075.16338938486</v>
      </c>
      <c r="H76" s="2">
        <f>IF(age_sex_only,
'2014 population'!H76/SUM('2014 population'!$D76:$H76),
('2011 outpatient appointments'!H76*('2014 population'!H76/'2011 population'!H76))
/
(
('2011 outpatient appointments'!$D76*('2014 population'!$D76/'2011 population'!$D76))
+('2011 outpatient appointments'!$E76*('2014 population'!$E76/'2011 population'!$E76))
+('2011 outpatient appointments'!$F76*('2014 population'!$F76/'2011 population'!$F76))
+('2011 outpatient appointments'!$G76*('2014 population'!$G76/'2011 population'!$G76))
+('2011 outpatient appointments'!$H76*('2014 population'!$H76/'2011 population'!$H76))
)
)*'2014 GP visits'!$C76</f>
        <v>236873.44878529359</v>
      </c>
      <c r="I76" s="56">
        <f>VLOOKUP(B76,'Primary care summary'!$C$19:$E$24,3,TRUE)*SUM('2014 population'!J76:N76)</f>
        <v>896566.873547</v>
      </c>
      <c r="J76" s="2">
        <f>IF(age_sex_only,
'2014 population'!J76/SUM('2014 population'!$J76:$N76),
('2011 outpatient appointments'!J76*('2014 population'!J76/'2011 population'!J76))
/
(
('2011 outpatient appointments'!$J76*('2014 population'!$J76/'2011 population'!$J76))
+('2011 outpatient appointments'!$K76*('2014 population'!$K76/'2011 population'!$K76))
+('2011 outpatient appointments'!$L76*('2014 population'!$L76/'2011 population'!$L76))
+('2011 outpatient appointments'!$M76*('2014 population'!$M76/'2011 population'!$M76))
+('2011 outpatient appointments'!$N76*('2014 population'!$N76/'2011 population'!$N76))
)
)*'2014 GP visits'!$I76</f>
        <v>151791.44085818357</v>
      </c>
      <c r="K76" s="2">
        <f>IF(age_sex_only,
'2014 population'!K76/SUM('2014 population'!$J76:$N76),
('2011 outpatient appointments'!K76*('2014 population'!K76/'2011 population'!K76))
/
(
('2011 outpatient appointments'!$J76*('2014 population'!$J76/'2011 population'!$J76))
+('2011 outpatient appointments'!$K76*('2014 population'!$K76/'2011 population'!$K76))
+('2011 outpatient appointments'!$L76*('2014 population'!$L76/'2011 population'!$L76))
+('2011 outpatient appointments'!$M76*('2014 population'!$M76/'2011 population'!$M76))
+('2011 outpatient appointments'!$N76*('2014 population'!$N76/'2011 population'!$N76))
)
)*'2014 GP visits'!$I76</f>
        <v>165951.30929590637</v>
      </c>
      <c r="L76" s="2">
        <f>IF(age_sex_only,
'2014 population'!L76/SUM('2014 population'!$J76:$N76),
('2011 outpatient appointments'!L76*('2014 population'!L76/'2011 population'!L76))
/
(
('2011 outpatient appointments'!$J76*('2014 population'!$J76/'2011 population'!$J76))
+('2011 outpatient appointments'!$K76*('2014 population'!$K76/'2011 population'!$K76))
+('2011 outpatient appointments'!$L76*('2014 population'!$L76/'2011 population'!$L76))
+('2011 outpatient appointments'!$M76*('2014 population'!$M76/'2011 population'!$M76))
+('2011 outpatient appointments'!$N76*('2014 population'!$N76/'2011 population'!$N76))
)
)*'2014 GP visits'!$I76</f>
        <v>190890.90626291747</v>
      </c>
      <c r="M76" s="2">
        <f>IF(age_sex_only,
'2014 population'!M76/SUM('2014 population'!$J76:$N76),
('2011 outpatient appointments'!M76*('2014 population'!M76/'2011 population'!M76))
/
(
('2011 outpatient appointments'!$J76*('2014 population'!$J76/'2011 population'!$J76))
+('2011 outpatient appointments'!$K76*('2014 population'!$K76/'2011 population'!$K76))
+('2011 outpatient appointments'!$L76*('2014 population'!$L76/'2011 population'!$L76))
+('2011 outpatient appointments'!$M76*('2014 population'!$M76/'2011 population'!$M76))
+('2011 outpatient appointments'!$N76*('2014 population'!$N76/'2011 population'!$N76))
)
)*'2014 GP visits'!$I76</f>
        <v>195663.14281093254</v>
      </c>
      <c r="N76" s="2">
        <f>IF(age_sex_only,
'2014 population'!N76/SUM('2014 population'!$J76:$N76),
('2011 outpatient appointments'!N76*('2014 population'!N76/'2011 population'!N76))
/
(
('2011 outpatient appointments'!$J76*('2014 population'!$J76/'2011 population'!$J76))
+('2011 outpatient appointments'!$K76*('2014 population'!$K76/'2011 population'!$K76))
+('2011 outpatient appointments'!$L76*('2014 population'!$L76/'2011 population'!$L76))
+('2011 outpatient appointments'!$M76*('2014 population'!$M76/'2011 population'!$M76))
+('2011 outpatient appointments'!$N76*('2014 population'!$N76/'2011 population'!$N76))
)
)*'2014 GP visits'!$I76</f>
        <v>192270.07431906005</v>
      </c>
    </row>
    <row r="77" spans="2:14" x14ac:dyDescent="0.25">
      <c r="B77">
        <v>73</v>
      </c>
      <c r="C77" s="56">
        <f>VLOOKUP(B77,'Primary care summary'!$C$19:$E$24,2,TRUE)*SUM('2014 population'!D77:H77)</f>
        <v>1037004.8136039999</v>
      </c>
      <c r="D77" s="2">
        <f>IF(age_sex_only,
'2014 population'!D77/SUM('2014 population'!$D77:$H77),
('2011 outpatient appointments'!D77*('2014 population'!D77/'2011 population'!D77))
/
(
('2011 outpatient appointments'!$D77*('2014 population'!$D77/'2011 population'!$D77))
+('2011 outpatient appointments'!$E77*('2014 population'!$E77/'2011 population'!$E77))
+('2011 outpatient appointments'!$F77*('2014 population'!$F77/'2011 population'!$F77))
+('2011 outpatient appointments'!$G77*('2014 population'!$G77/'2011 population'!$G77))
+('2011 outpatient appointments'!$H77*('2014 population'!$H77/'2011 population'!$H77))
)
)*'2014 GP visits'!$C77</f>
        <v>180635.62484398959</v>
      </c>
      <c r="E77" s="2">
        <f>IF(age_sex_only,
'2014 population'!E77/SUM('2014 population'!$D77:$H77),
('2011 outpatient appointments'!E77*('2014 population'!E77/'2011 population'!E77))
/
(
('2011 outpatient appointments'!$D77*('2014 population'!$D77/'2011 population'!$D77))
+('2011 outpatient appointments'!$E77*('2014 population'!$E77/'2011 population'!$E77))
+('2011 outpatient appointments'!$F77*('2014 population'!$F77/'2011 population'!$F77))
+('2011 outpatient appointments'!$G77*('2014 population'!$G77/'2011 population'!$G77))
+('2011 outpatient appointments'!$H77*('2014 population'!$H77/'2011 population'!$H77))
)
)*'2014 GP visits'!$C77</f>
        <v>199867.50234178023</v>
      </c>
      <c r="F77" s="2">
        <f>IF(age_sex_only,
'2014 population'!F77/SUM('2014 population'!$D77:$H77),
('2011 outpatient appointments'!F77*('2014 population'!F77/'2011 population'!F77))
/
(
('2011 outpatient appointments'!$D77*('2014 population'!$D77/'2011 population'!$D77))
+('2011 outpatient appointments'!$E77*('2014 population'!$E77/'2011 population'!$E77))
+('2011 outpatient appointments'!$F77*('2014 population'!$F77/'2011 population'!$F77))
+('2011 outpatient appointments'!$G77*('2014 population'!$G77/'2011 population'!$G77))
+('2011 outpatient appointments'!$H77*('2014 population'!$H77/'2011 population'!$H77))
)
)*'2014 GP visits'!$C77</f>
        <v>215943.37323073778</v>
      </c>
      <c r="G77" s="2">
        <f>IF(age_sex_only,
'2014 population'!G77/SUM('2014 population'!$D77:$H77),
('2011 outpatient appointments'!G77*('2014 population'!G77/'2011 population'!G77))
/
(
('2011 outpatient appointments'!$D77*('2014 population'!$D77/'2011 population'!$D77))
+('2011 outpatient appointments'!$E77*('2014 population'!$E77/'2011 population'!$E77))
+('2011 outpatient appointments'!$F77*('2014 population'!$F77/'2011 population'!$F77))
+('2011 outpatient appointments'!$G77*('2014 population'!$G77/'2011 population'!$G77))
+('2011 outpatient appointments'!$H77*('2014 population'!$H77/'2011 population'!$H77))
)
)*'2014 GP visits'!$C77</f>
        <v>223827.02048399133</v>
      </c>
      <c r="H77" s="2">
        <f>IF(age_sex_only,
'2014 population'!H77/SUM('2014 population'!$D77:$H77),
('2011 outpatient appointments'!H77*('2014 population'!H77/'2011 population'!H77))
/
(
('2011 outpatient appointments'!$D77*('2014 population'!$D77/'2011 population'!$D77))
+('2011 outpatient appointments'!$E77*('2014 population'!$E77/'2011 population'!$E77))
+('2011 outpatient appointments'!$F77*('2014 population'!$F77/'2011 population'!$F77))
+('2011 outpatient appointments'!$G77*('2014 population'!$G77/'2011 population'!$G77))
+('2011 outpatient appointments'!$H77*('2014 population'!$H77/'2011 population'!$H77))
)
)*'2014 GP visits'!$C77</f>
        <v>216731.29270350095</v>
      </c>
      <c r="I77" s="56">
        <f>VLOOKUP(B77,'Primary care summary'!$C$19:$E$24,3,TRUE)*SUM('2014 population'!J77:N77)</f>
        <v>798400.110093</v>
      </c>
      <c r="J77" s="2">
        <f>IF(age_sex_only,
'2014 population'!J77/SUM('2014 population'!$J77:$N77),
('2011 outpatient appointments'!J77*('2014 population'!J77/'2011 population'!J77))
/
(
('2011 outpatient appointments'!$J77*('2014 population'!$J77/'2011 population'!$J77))
+('2011 outpatient appointments'!$K77*('2014 population'!$K77/'2011 population'!$K77))
+('2011 outpatient appointments'!$L77*('2014 population'!$L77/'2011 population'!$L77))
+('2011 outpatient appointments'!$M77*('2014 population'!$M77/'2011 population'!$M77))
+('2011 outpatient appointments'!$N77*('2014 population'!$N77/'2011 population'!$N77))
)
)*'2014 GP visits'!$I77</f>
        <v>136293.52513595734</v>
      </c>
      <c r="K77" s="2">
        <f>IF(age_sex_only,
'2014 population'!K77/SUM('2014 population'!$J77:$N77),
('2011 outpatient appointments'!K77*('2014 population'!K77/'2011 population'!K77))
/
(
('2011 outpatient appointments'!$J77*('2014 population'!$J77/'2011 population'!$J77))
+('2011 outpatient appointments'!$K77*('2014 population'!$K77/'2011 population'!$K77))
+('2011 outpatient appointments'!$L77*('2014 population'!$L77/'2011 population'!$L77))
+('2011 outpatient appointments'!$M77*('2014 population'!$M77/'2011 population'!$M77))
+('2011 outpatient appointments'!$N77*('2014 population'!$N77/'2011 population'!$N77))
)
)*'2014 GP visits'!$I77</f>
        <v>150314.75020752434</v>
      </c>
      <c r="L77" s="2">
        <f>IF(age_sex_only,
'2014 population'!L77/SUM('2014 population'!$J77:$N77),
('2011 outpatient appointments'!L77*('2014 population'!L77/'2011 population'!L77))
/
(
('2011 outpatient appointments'!$J77*('2014 population'!$J77/'2011 population'!$J77))
+('2011 outpatient appointments'!$K77*('2014 population'!$K77/'2011 population'!$K77))
+('2011 outpatient appointments'!$L77*('2014 population'!$L77/'2011 population'!$L77))
+('2011 outpatient appointments'!$M77*('2014 population'!$M77/'2011 population'!$M77))
+('2011 outpatient appointments'!$N77*('2014 population'!$N77/'2011 population'!$N77))
)
)*'2014 GP visits'!$I77</f>
        <v>168076.36425001797</v>
      </c>
      <c r="M77" s="2">
        <f>IF(age_sex_only,
'2014 population'!M77/SUM('2014 population'!$J77:$N77),
('2011 outpatient appointments'!M77*('2014 population'!M77/'2011 population'!M77))
/
(
('2011 outpatient appointments'!$J77*('2014 population'!$J77/'2011 population'!$J77))
+('2011 outpatient appointments'!$K77*('2014 population'!$K77/'2011 population'!$K77))
+('2011 outpatient appointments'!$L77*('2014 population'!$L77/'2011 population'!$L77))
+('2011 outpatient appointments'!$M77*('2014 population'!$M77/'2011 population'!$M77))
+('2011 outpatient appointments'!$N77*('2014 population'!$N77/'2011 population'!$N77))
)
)*'2014 GP visits'!$I77</f>
        <v>172316.44272576837</v>
      </c>
      <c r="N77" s="2">
        <f>IF(age_sex_only,
'2014 population'!N77/SUM('2014 population'!$J77:$N77),
('2011 outpatient appointments'!N77*('2014 population'!N77/'2011 population'!N77))
/
(
('2011 outpatient appointments'!$J77*('2014 population'!$J77/'2011 population'!$J77))
+('2011 outpatient appointments'!$K77*('2014 population'!$K77/'2011 population'!$K77))
+('2011 outpatient appointments'!$L77*('2014 population'!$L77/'2011 population'!$L77))
+('2011 outpatient appointments'!$M77*('2014 population'!$M77/'2011 population'!$M77))
+('2011 outpatient appointments'!$N77*('2014 population'!$N77/'2011 population'!$N77))
)
)*'2014 GP visits'!$I77</f>
        <v>171399.02777373191</v>
      </c>
    </row>
    <row r="78" spans="2:14" x14ac:dyDescent="0.25">
      <c r="B78">
        <v>74</v>
      </c>
      <c r="C78" s="56">
        <f>VLOOKUP(B78,'Primary care summary'!$C$19:$E$24,2,TRUE)*SUM('2014 population'!D78:H78)</f>
        <v>1078876.5852299999</v>
      </c>
      <c r="D78" s="2">
        <f>IF(age_sex_only,
'2014 population'!D78/SUM('2014 population'!$D78:$H78),
('2011 outpatient appointments'!D78*('2014 population'!D78/'2011 population'!D78))
/
(
('2011 outpatient appointments'!$D78*('2014 population'!$D78/'2011 population'!$D78))
+('2011 outpatient appointments'!$E78*('2014 population'!$E78/'2011 population'!$E78))
+('2011 outpatient appointments'!$F78*('2014 population'!$F78/'2011 population'!$F78))
+('2011 outpatient appointments'!$G78*('2014 population'!$G78/'2011 population'!$G78))
+('2011 outpatient appointments'!$H78*('2014 population'!$H78/'2011 population'!$H78))
)
)*'2014 GP visits'!$C78</f>
        <v>189580.01957080685</v>
      </c>
      <c r="E78" s="2">
        <f>IF(age_sex_only,
'2014 population'!E78/SUM('2014 population'!$D78:$H78),
('2011 outpatient appointments'!E78*('2014 population'!E78/'2011 population'!E78))
/
(
('2011 outpatient appointments'!$D78*('2014 population'!$D78/'2011 population'!$D78))
+('2011 outpatient appointments'!$E78*('2014 population'!$E78/'2011 population'!$E78))
+('2011 outpatient appointments'!$F78*('2014 population'!$F78/'2011 population'!$F78))
+('2011 outpatient appointments'!$G78*('2014 population'!$G78/'2011 population'!$G78))
+('2011 outpatient appointments'!$H78*('2014 population'!$H78/'2011 population'!$H78))
)
)*'2014 GP visits'!$C78</f>
        <v>204548.92512488965</v>
      </c>
      <c r="F78" s="2">
        <f>IF(age_sex_only,
'2014 population'!F78/SUM('2014 population'!$D78:$H78),
('2011 outpatient appointments'!F78*('2014 population'!F78/'2011 population'!F78))
/
(
('2011 outpatient appointments'!$D78*('2014 population'!$D78/'2011 population'!$D78))
+('2011 outpatient appointments'!$E78*('2014 population'!$E78/'2011 population'!$E78))
+('2011 outpatient appointments'!$F78*('2014 population'!$F78/'2011 population'!$F78))
+('2011 outpatient appointments'!$G78*('2014 population'!$G78/'2011 population'!$G78))
+('2011 outpatient appointments'!$H78*('2014 population'!$H78/'2011 population'!$H78))
)
)*'2014 GP visits'!$C78</f>
        <v>225858.96417963679</v>
      </c>
      <c r="G78" s="2">
        <f>IF(age_sex_only,
'2014 population'!G78/SUM('2014 population'!$D78:$H78),
('2011 outpatient appointments'!G78*('2014 population'!G78/'2011 population'!G78))
/
(
('2011 outpatient appointments'!$D78*('2014 population'!$D78/'2011 population'!$D78))
+('2011 outpatient appointments'!$E78*('2014 population'!$E78/'2011 population'!$E78))
+('2011 outpatient appointments'!$F78*('2014 population'!$F78/'2011 population'!$F78))
+('2011 outpatient appointments'!$G78*('2014 population'!$G78/'2011 population'!$G78))
+('2011 outpatient appointments'!$H78*('2014 population'!$H78/'2011 population'!$H78))
)
)*'2014 GP visits'!$C78</f>
        <v>230524.17245322035</v>
      </c>
      <c r="H78" s="2">
        <f>IF(age_sex_only,
'2014 population'!H78/SUM('2014 population'!$D78:$H78),
('2011 outpatient appointments'!H78*('2014 population'!H78/'2011 population'!H78))
/
(
('2011 outpatient appointments'!$D78*('2014 population'!$D78/'2011 population'!$D78))
+('2011 outpatient appointments'!$E78*('2014 population'!$E78/'2011 population'!$E78))
+('2011 outpatient appointments'!$F78*('2014 population'!$F78/'2011 population'!$F78))
+('2011 outpatient appointments'!$G78*('2014 population'!$G78/'2011 population'!$G78))
+('2011 outpatient appointments'!$H78*('2014 population'!$H78/'2011 population'!$H78))
)
)*'2014 GP visits'!$C78</f>
        <v>228364.50390144627</v>
      </c>
      <c r="I78" s="56">
        <f>VLOOKUP(B78,'Primary care summary'!$C$19:$E$24,3,TRUE)*SUM('2014 population'!J78:N78)</f>
        <v>827329.10495800001</v>
      </c>
      <c r="J78" s="2">
        <f>IF(age_sex_only,
'2014 population'!J78/SUM('2014 population'!$J78:$N78),
('2011 outpatient appointments'!J78*('2014 population'!J78/'2011 population'!J78))
/
(
('2011 outpatient appointments'!$J78*('2014 population'!$J78/'2011 population'!$J78))
+('2011 outpatient appointments'!$K78*('2014 population'!$K78/'2011 population'!$K78))
+('2011 outpatient appointments'!$L78*('2014 population'!$L78/'2011 population'!$L78))
+('2011 outpatient appointments'!$M78*('2014 population'!$M78/'2011 population'!$M78))
+('2011 outpatient appointments'!$N78*('2014 population'!$N78/'2011 population'!$N78))
)
)*'2014 GP visits'!$I78</f>
        <v>137401.80025387282</v>
      </c>
      <c r="K78" s="2">
        <f>IF(age_sex_only,
'2014 population'!K78/SUM('2014 population'!$J78:$N78),
('2011 outpatient appointments'!K78*('2014 population'!K78/'2011 population'!K78))
/
(
('2011 outpatient appointments'!$J78*('2014 population'!$J78/'2011 population'!$J78))
+('2011 outpatient appointments'!$K78*('2014 population'!$K78/'2011 population'!$K78))
+('2011 outpatient appointments'!$L78*('2014 population'!$L78/'2011 population'!$L78))
+('2011 outpatient appointments'!$M78*('2014 population'!$M78/'2011 population'!$M78))
+('2011 outpatient appointments'!$N78*('2014 population'!$N78/'2011 population'!$N78))
)
)*'2014 GP visits'!$I78</f>
        <v>152362.34517161807</v>
      </c>
      <c r="L78" s="2">
        <f>IF(age_sex_only,
'2014 population'!L78/SUM('2014 population'!$J78:$N78),
('2011 outpatient appointments'!L78*('2014 population'!L78/'2011 population'!L78))
/
(
('2011 outpatient appointments'!$J78*('2014 population'!$J78/'2011 population'!$J78))
+('2011 outpatient appointments'!$K78*('2014 population'!$K78/'2011 population'!$K78))
+('2011 outpatient appointments'!$L78*('2014 population'!$L78/'2011 population'!$L78))
+('2011 outpatient appointments'!$M78*('2014 population'!$M78/'2011 population'!$M78))
+('2011 outpatient appointments'!$N78*('2014 population'!$N78/'2011 population'!$N78))
)
)*'2014 GP visits'!$I78</f>
        <v>174130.14740347501</v>
      </c>
      <c r="M78" s="2">
        <f>IF(age_sex_only,
'2014 population'!M78/SUM('2014 population'!$J78:$N78),
('2011 outpatient appointments'!M78*('2014 population'!M78/'2011 population'!M78))
/
(
('2011 outpatient appointments'!$J78*('2014 population'!$J78/'2011 population'!$J78))
+('2011 outpatient appointments'!$K78*('2014 population'!$K78/'2011 population'!$K78))
+('2011 outpatient appointments'!$L78*('2014 population'!$L78/'2011 population'!$L78))
+('2011 outpatient appointments'!$M78*('2014 population'!$M78/'2011 population'!$M78))
+('2011 outpatient appointments'!$N78*('2014 population'!$N78/'2011 population'!$N78))
)
)*'2014 GP visits'!$I78</f>
        <v>181705.64646169601</v>
      </c>
      <c r="N78" s="2">
        <f>IF(age_sex_only,
'2014 population'!N78/SUM('2014 population'!$J78:$N78),
('2011 outpatient appointments'!N78*('2014 population'!N78/'2011 population'!N78))
/
(
('2011 outpatient appointments'!$J78*('2014 population'!$J78/'2011 population'!$J78))
+('2011 outpatient appointments'!$K78*('2014 population'!$K78/'2011 population'!$K78))
+('2011 outpatient appointments'!$L78*('2014 population'!$L78/'2011 population'!$L78))
+('2011 outpatient appointments'!$M78*('2014 population'!$M78/'2011 population'!$M78))
+('2011 outpatient appointments'!$N78*('2014 population'!$N78/'2011 population'!$N78))
)
)*'2014 GP visits'!$I78</f>
        <v>181729.16566733809</v>
      </c>
    </row>
    <row r="79" spans="2:14" x14ac:dyDescent="0.25">
      <c r="B79">
        <v>75</v>
      </c>
      <c r="C79" s="56">
        <f>VLOOKUP(B79,'Primary care summary'!$C$19:$E$24,2,TRUE)*SUM('2014 population'!D79:H79)</f>
        <v>1421164.3144709999</v>
      </c>
      <c r="D79" s="2">
        <f>IF(age_sex_only,
'2014 population'!D79/SUM('2014 population'!$D79:$H79),
('2011 outpatient appointments'!D79*('2014 population'!D79/'2011 population'!D79))
/
(
('2011 outpatient appointments'!$D79*('2014 population'!$D79/'2011 population'!$D79))
+('2011 outpatient appointments'!$E79*('2014 population'!$E79/'2011 population'!$E79))
+('2011 outpatient appointments'!$F79*('2014 population'!$F79/'2011 population'!$F79))
+('2011 outpatient appointments'!$G79*('2014 population'!$G79/'2011 population'!$G79))
+('2011 outpatient appointments'!$H79*('2014 population'!$H79/'2011 population'!$H79))
)
)*'2014 GP visits'!$C79</f>
        <v>243478.9139764898</v>
      </c>
      <c r="E79" s="2">
        <f>IF(age_sex_only,
'2014 population'!E79/SUM('2014 population'!$D79:$H79),
('2011 outpatient appointments'!E79*('2014 population'!E79/'2011 population'!E79))
/
(
('2011 outpatient appointments'!$D79*('2014 population'!$D79/'2011 population'!$D79))
+('2011 outpatient appointments'!$E79*('2014 population'!$E79/'2011 population'!$E79))
+('2011 outpatient appointments'!$F79*('2014 population'!$F79/'2011 population'!$F79))
+('2011 outpatient appointments'!$G79*('2014 population'!$G79/'2011 population'!$G79))
+('2011 outpatient appointments'!$H79*('2014 population'!$H79/'2011 population'!$H79))
)
)*'2014 GP visits'!$C79</f>
        <v>267273.24571944721</v>
      </c>
      <c r="F79" s="2">
        <f>IF(age_sex_only,
'2014 population'!F79/SUM('2014 population'!$D79:$H79),
('2011 outpatient appointments'!F79*('2014 population'!F79/'2011 population'!F79))
/
(
('2011 outpatient appointments'!$D79*('2014 population'!$D79/'2011 population'!$D79))
+('2011 outpatient appointments'!$E79*('2014 population'!$E79/'2011 population'!$E79))
+('2011 outpatient appointments'!$F79*('2014 population'!$F79/'2011 population'!$F79))
+('2011 outpatient appointments'!$G79*('2014 population'!$G79/'2011 population'!$G79))
+('2011 outpatient appointments'!$H79*('2014 population'!$H79/'2011 population'!$H79))
)
)*'2014 GP visits'!$C79</f>
        <v>294833.01762531302</v>
      </c>
      <c r="G79" s="2">
        <f>IF(age_sex_only,
'2014 population'!G79/SUM('2014 population'!$D79:$H79),
('2011 outpatient appointments'!G79*('2014 population'!G79/'2011 population'!G79))
/
(
('2011 outpatient appointments'!$D79*('2014 population'!$D79/'2011 population'!$D79))
+('2011 outpatient appointments'!$E79*('2014 population'!$E79/'2011 population'!$E79))
+('2011 outpatient appointments'!$F79*('2014 population'!$F79/'2011 population'!$F79))
+('2011 outpatient appointments'!$G79*('2014 population'!$G79/'2011 population'!$G79))
+('2011 outpatient appointments'!$H79*('2014 population'!$H79/'2011 population'!$H79))
)
)*'2014 GP visits'!$C79</f>
        <v>308073.51880485367</v>
      </c>
      <c r="H79" s="2">
        <f>IF(age_sex_only,
'2014 population'!H79/SUM('2014 population'!$D79:$H79),
('2011 outpatient appointments'!H79*('2014 population'!H79/'2011 population'!H79))
/
(
('2011 outpatient appointments'!$D79*('2014 population'!$D79/'2011 population'!$D79))
+('2011 outpatient appointments'!$E79*('2014 population'!$E79/'2011 population'!$E79))
+('2011 outpatient appointments'!$F79*('2014 population'!$F79/'2011 population'!$F79))
+('2011 outpatient appointments'!$G79*('2014 population'!$G79/'2011 population'!$G79))
+('2011 outpatient appointments'!$H79*('2014 population'!$H79/'2011 population'!$H79))
)
)*'2014 GP visits'!$C79</f>
        <v>307505.61834489618</v>
      </c>
      <c r="I79" s="56">
        <f>VLOOKUP(B79,'Primary care summary'!$C$19:$E$24,3,TRUE)*SUM('2014 population'!J79:N79)</f>
        <v>1139347.01459</v>
      </c>
      <c r="J79" s="2">
        <f>IF(age_sex_only,
'2014 population'!J79/SUM('2014 population'!$J79:$N79),
('2011 outpatient appointments'!J79*('2014 population'!J79/'2011 population'!J79))
/
(
('2011 outpatient appointments'!$J79*('2014 population'!$J79/'2011 population'!$J79))
+('2011 outpatient appointments'!$K79*('2014 population'!$K79/'2011 population'!$K79))
+('2011 outpatient appointments'!$L79*('2014 population'!$L79/'2011 population'!$L79))
+('2011 outpatient appointments'!$M79*('2014 population'!$M79/'2011 population'!$M79))
+('2011 outpatient appointments'!$N79*('2014 population'!$N79/'2011 population'!$N79))
)
)*'2014 GP visits'!$I79</f>
        <v>184687.09011361629</v>
      </c>
      <c r="K79" s="2">
        <f>IF(age_sex_only,
'2014 population'!K79/SUM('2014 population'!$J79:$N79),
('2011 outpatient appointments'!K79*('2014 population'!K79/'2011 population'!K79))
/
(
('2011 outpatient appointments'!$J79*('2014 population'!$J79/'2011 population'!$J79))
+('2011 outpatient appointments'!$K79*('2014 population'!$K79/'2011 population'!$K79))
+('2011 outpatient appointments'!$L79*('2014 population'!$L79/'2011 population'!$L79))
+('2011 outpatient appointments'!$M79*('2014 population'!$M79/'2011 population'!$M79))
+('2011 outpatient appointments'!$N79*('2014 population'!$N79/'2011 population'!$N79))
)
)*'2014 GP visits'!$I79</f>
        <v>211507.62272233283</v>
      </c>
      <c r="L79" s="2">
        <f>IF(age_sex_only,
'2014 population'!L79/SUM('2014 population'!$J79:$N79),
('2011 outpatient appointments'!L79*('2014 population'!L79/'2011 population'!L79))
/
(
('2011 outpatient appointments'!$J79*('2014 population'!$J79/'2011 population'!$J79))
+('2011 outpatient appointments'!$K79*('2014 population'!$K79/'2011 population'!$K79))
+('2011 outpatient appointments'!$L79*('2014 population'!$L79/'2011 population'!$L79))
+('2011 outpatient appointments'!$M79*('2014 population'!$M79/'2011 population'!$M79))
+('2011 outpatient appointments'!$N79*('2014 population'!$N79/'2011 population'!$N79))
)
)*'2014 GP visits'!$I79</f>
        <v>244777.64496028327</v>
      </c>
      <c r="M79" s="2">
        <f>IF(age_sex_only,
'2014 population'!M79/SUM('2014 population'!$J79:$N79),
('2011 outpatient appointments'!M79*('2014 population'!M79/'2011 population'!M79))
/
(
('2011 outpatient appointments'!$J79*('2014 population'!$J79/'2011 population'!$J79))
+('2011 outpatient appointments'!$K79*('2014 population'!$K79/'2011 population'!$K79))
+('2011 outpatient appointments'!$L79*('2014 population'!$L79/'2011 population'!$L79))
+('2011 outpatient appointments'!$M79*('2014 population'!$M79/'2011 population'!$M79))
+('2011 outpatient appointments'!$N79*('2014 population'!$N79/'2011 population'!$N79))
)
)*'2014 GP visits'!$I79</f>
        <v>248796.67134354092</v>
      </c>
      <c r="N79" s="2">
        <f>IF(age_sex_only,
'2014 population'!N79/SUM('2014 population'!$J79:$N79),
('2011 outpatient appointments'!N79*('2014 population'!N79/'2011 population'!N79))
/
(
('2011 outpatient appointments'!$J79*('2014 population'!$J79/'2011 population'!$J79))
+('2011 outpatient appointments'!$K79*('2014 population'!$K79/'2011 population'!$K79))
+('2011 outpatient appointments'!$L79*('2014 population'!$L79/'2011 population'!$L79))
+('2011 outpatient appointments'!$M79*('2014 population'!$M79/'2011 population'!$M79))
+('2011 outpatient appointments'!$N79*('2014 population'!$N79/'2011 population'!$N79))
)
)*'2014 GP visits'!$I79</f>
        <v>249577.9854502267</v>
      </c>
    </row>
    <row r="80" spans="2:14" x14ac:dyDescent="0.25">
      <c r="B80">
        <v>76</v>
      </c>
      <c r="C80" s="56">
        <f>VLOOKUP(B80,'Primary care summary'!$C$19:$E$24,2,TRUE)*SUM('2014 population'!D80:H80)</f>
        <v>1381180.1989559999</v>
      </c>
      <c r="D80" s="2">
        <f>IF(age_sex_only,
'2014 population'!D80/SUM('2014 population'!$D80:$H80),
('2011 outpatient appointments'!D80*('2014 population'!D80/'2011 population'!D80))
/
(
('2011 outpatient appointments'!$D80*('2014 population'!$D80/'2011 population'!$D80))
+('2011 outpatient appointments'!$E80*('2014 population'!$E80/'2011 population'!$E80))
+('2011 outpatient appointments'!$F80*('2014 population'!$F80/'2011 population'!$F80))
+('2011 outpatient appointments'!$G80*('2014 population'!$G80/'2011 population'!$G80))
+('2011 outpatient appointments'!$H80*('2014 population'!$H80/'2011 population'!$H80))
)
)*'2014 GP visits'!$C80</f>
        <v>236555.58006122863</v>
      </c>
      <c r="E80" s="2">
        <f>IF(age_sex_only,
'2014 population'!E80/SUM('2014 population'!$D80:$H80),
('2011 outpatient appointments'!E80*('2014 population'!E80/'2011 population'!E80))
/
(
('2011 outpatient appointments'!$D80*('2014 population'!$D80/'2011 population'!$D80))
+('2011 outpatient appointments'!$E80*('2014 population'!$E80/'2011 population'!$E80))
+('2011 outpatient appointments'!$F80*('2014 population'!$F80/'2011 population'!$F80))
+('2011 outpatient appointments'!$G80*('2014 population'!$G80/'2011 population'!$G80))
+('2011 outpatient appointments'!$H80*('2014 population'!$H80/'2011 population'!$H80))
)
)*'2014 GP visits'!$C80</f>
        <v>262652.46480423515</v>
      </c>
      <c r="F80" s="2">
        <f>IF(age_sex_only,
'2014 population'!F80/SUM('2014 population'!$D80:$H80),
('2011 outpatient appointments'!F80*('2014 population'!F80/'2011 population'!F80))
/
(
('2011 outpatient appointments'!$D80*('2014 population'!$D80/'2011 population'!$D80))
+('2011 outpatient appointments'!$E80*('2014 population'!$E80/'2011 population'!$E80))
+('2011 outpatient appointments'!$F80*('2014 population'!$F80/'2011 population'!$F80))
+('2011 outpatient appointments'!$G80*('2014 population'!$G80/'2011 population'!$G80))
+('2011 outpatient appointments'!$H80*('2014 population'!$H80/'2011 population'!$H80))
)
)*'2014 GP visits'!$C80</f>
        <v>288848.40595710592</v>
      </c>
      <c r="G80" s="2">
        <f>IF(age_sex_only,
'2014 population'!G80/SUM('2014 population'!$D80:$H80),
('2011 outpatient appointments'!G80*('2014 population'!G80/'2011 population'!G80))
/
(
('2011 outpatient appointments'!$D80*('2014 population'!$D80/'2011 population'!$D80))
+('2011 outpatient appointments'!$E80*('2014 population'!$E80/'2011 population'!$E80))
+('2011 outpatient appointments'!$F80*('2014 population'!$F80/'2011 population'!$F80))
+('2011 outpatient appointments'!$G80*('2014 population'!$G80/'2011 population'!$G80))
+('2011 outpatient appointments'!$H80*('2014 population'!$H80/'2011 population'!$H80))
)
)*'2014 GP visits'!$C80</f>
        <v>298786.05224987009</v>
      </c>
      <c r="H80" s="2">
        <f>IF(age_sex_only,
'2014 population'!H80/SUM('2014 population'!$D80:$H80),
('2011 outpatient appointments'!H80*('2014 population'!H80/'2011 population'!H80))
/
(
('2011 outpatient appointments'!$D80*('2014 population'!$D80/'2011 population'!$D80))
+('2011 outpatient appointments'!$E80*('2014 population'!$E80/'2011 population'!$E80))
+('2011 outpatient appointments'!$F80*('2014 population'!$F80/'2011 population'!$F80))
+('2011 outpatient appointments'!$G80*('2014 population'!$G80/'2011 population'!$G80))
+('2011 outpatient appointments'!$H80*('2014 population'!$H80/'2011 population'!$H80))
)
)*'2014 GP visits'!$C80</f>
        <v>294337.69588355994</v>
      </c>
      <c r="I80" s="56">
        <f>VLOOKUP(B80,'Primary care summary'!$C$19:$E$24,3,TRUE)*SUM('2014 population'!J80:N80)</f>
        <v>1100028.1617999999</v>
      </c>
      <c r="J80" s="2">
        <f>IF(age_sex_only,
'2014 population'!J80/SUM('2014 population'!$J80:$N80),
('2011 outpatient appointments'!J80*('2014 population'!J80/'2011 population'!J80))
/
(
('2011 outpatient appointments'!$J80*('2014 population'!$J80/'2011 population'!$J80))
+('2011 outpatient appointments'!$K80*('2014 population'!$K80/'2011 population'!$K80))
+('2011 outpatient appointments'!$L80*('2014 population'!$L80/'2011 population'!$L80))
+('2011 outpatient appointments'!$M80*('2014 population'!$M80/'2011 population'!$M80))
+('2011 outpatient appointments'!$N80*('2014 population'!$N80/'2011 population'!$N80))
)
)*'2014 GP visits'!$I80</f>
        <v>181136.78484759183</v>
      </c>
      <c r="K80" s="2">
        <f>IF(age_sex_only,
'2014 population'!K80/SUM('2014 population'!$J80:$N80),
('2011 outpatient appointments'!K80*('2014 population'!K80/'2011 population'!K80))
/
(
('2011 outpatient appointments'!$J80*('2014 population'!$J80/'2011 population'!$J80))
+('2011 outpatient appointments'!$K80*('2014 population'!$K80/'2011 population'!$K80))
+('2011 outpatient appointments'!$L80*('2014 population'!$L80/'2011 population'!$L80))
+('2011 outpatient appointments'!$M80*('2014 population'!$M80/'2011 population'!$M80))
+('2011 outpatient appointments'!$N80*('2014 population'!$N80/'2011 population'!$N80))
)
)*'2014 GP visits'!$I80</f>
        <v>200531.24077490662</v>
      </c>
      <c r="L80" s="2">
        <f>IF(age_sex_only,
'2014 population'!L80/SUM('2014 population'!$J80:$N80),
('2011 outpatient appointments'!L80*('2014 population'!L80/'2011 population'!L80))
/
(
('2011 outpatient appointments'!$J80*('2014 population'!$J80/'2011 population'!$J80))
+('2011 outpatient appointments'!$K80*('2014 population'!$K80/'2011 population'!$K80))
+('2011 outpatient appointments'!$L80*('2014 population'!$L80/'2011 population'!$L80))
+('2011 outpatient appointments'!$M80*('2014 population'!$M80/'2011 population'!$M80))
+('2011 outpatient appointments'!$N80*('2014 population'!$N80/'2011 population'!$N80))
)
)*'2014 GP visits'!$I80</f>
        <v>232469.07555157293</v>
      </c>
      <c r="M80" s="2">
        <f>IF(age_sex_only,
'2014 population'!M80/SUM('2014 population'!$J80:$N80),
('2011 outpatient appointments'!M80*('2014 population'!M80/'2011 population'!M80))
/
(
('2011 outpatient appointments'!$J80*('2014 population'!$J80/'2011 population'!$J80))
+('2011 outpatient appointments'!$K80*('2014 population'!$K80/'2011 population'!$K80))
+('2011 outpatient appointments'!$L80*('2014 population'!$L80/'2011 population'!$L80))
+('2011 outpatient appointments'!$M80*('2014 population'!$M80/'2011 population'!$M80))
+('2011 outpatient appointments'!$N80*('2014 population'!$N80/'2011 population'!$N80))
)
)*'2014 GP visits'!$I80</f>
        <v>244967.49839271422</v>
      </c>
      <c r="N80" s="2">
        <f>IF(age_sex_only,
'2014 population'!N80/SUM('2014 population'!$J80:$N80),
('2011 outpatient appointments'!N80*('2014 population'!N80/'2011 population'!N80))
/
(
('2011 outpatient appointments'!$J80*('2014 population'!$J80/'2011 population'!$J80))
+('2011 outpatient appointments'!$K80*('2014 population'!$K80/'2011 population'!$K80))
+('2011 outpatient appointments'!$L80*('2014 population'!$L80/'2011 population'!$L80))
+('2011 outpatient appointments'!$M80*('2014 population'!$M80/'2011 population'!$M80))
+('2011 outpatient appointments'!$N80*('2014 population'!$N80/'2011 population'!$N80))
)
)*'2014 GP visits'!$I80</f>
        <v>240923.56223321438</v>
      </c>
    </row>
    <row r="81" spans="2:14" x14ac:dyDescent="0.25">
      <c r="B81">
        <v>77</v>
      </c>
      <c r="C81" s="56">
        <f>VLOOKUP(B81,'Primary care summary'!$C$19:$E$24,2,TRUE)*SUM('2014 population'!D81:H81)</f>
        <v>1317191.9793100001</v>
      </c>
      <c r="D81" s="2">
        <f>IF(age_sex_only,
'2014 population'!D81/SUM('2014 population'!$D81:$H81),
('2011 outpatient appointments'!D81*('2014 population'!D81/'2011 population'!D81))
/
(
('2011 outpatient appointments'!$D81*('2014 population'!$D81/'2011 population'!$D81))
+('2011 outpatient appointments'!$E81*('2014 population'!$E81/'2011 population'!$E81))
+('2011 outpatient appointments'!$F81*('2014 population'!$F81/'2011 population'!$F81))
+('2011 outpatient appointments'!$G81*('2014 population'!$G81/'2011 population'!$G81))
+('2011 outpatient appointments'!$H81*('2014 population'!$H81/'2011 population'!$H81))
)
)*'2014 GP visits'!$C81</f>
        <v>228371.73501729913</v>
      </c>
      <c r="E81" s="2">
        <f>IF(age_sex_only,
'2014 population'!E81/SUM('2014 population'!$D81:$H81),
('2011 outpatient appointments'!E81*('2014 population'!E81/'2011 population'!E81))
/
(
('2011 outpatient appointments'!$D81*('2014 population'!$D81/'2011 population'!$D81))
+('2011 outpatient appointments'!$E81*('2014 population'!$E81/'2011 population'!$E81))
+('2011 outpatient appointments'!$F81*('2014 population'!$F81/'2011 population'!$F81))
+('2011 outpatient appointments'!$G81*('2014 population'!$G81/'2011 population'!$G81))
+('2011 outpatient appointments'!$H81*('2014 population'!$H81/'2011 population'!$H81))
)
)*'2014 GP visits'!$C81</f>
        <v>242671.82300353757</v>
      </c>
      <c r="F81" s="2">
        <f>IF(age_sex_only,
'2014 population'!F81/SUM('2014 population'!$D81:$H81),
('2011 outpatient appointments'!F81*('2014 population'!F81/'2011 population'!F81))
/
(
('2011 outpatient appointments'!$D81*('2014 population'!$D81/'2011 population'!$D81))
+('2011 outpatient appointments'!$E81*('2014 population'!$E81/'2011 population'!$E81))
+('2011 outpatient appointments'!$F81*('2014 population'!$F81/'2011 population'!$F81))
+('2011 outpatient appointments'!$G81*('2014 population'!$G81/'2011 population'!$G81))
+('2011 outpatient appointments'!$H81*('2014 population'!$H81/'2011 population'!$H81))
)
)*'2014 GP visits'!$C81</f>
        <v>278193.59512686735</v>
      </c>
      <c r="G81" s="2">
        <f>IF(age_sex_only,
'2014 population'!G81/SUM('2014 population'!$D81:$H81),
('2011 outpatient appointments'!G81*('2014 population'!G81/'2011 population'!G81))
/
(
('2011 outpatient appointments'!$D81*('2014 population'!$D81/'2011 population'!$D81))
+('2011 outpatient appointments'!$E81*('2014 population'!$E81/'2011 population'!$E81))
+('2011 outpatient appointments'!$F81*('2014 population'!$F81/'2011 population'!$F81))
+('2011 outpatient appointments'!$G81*('2014 population'!$G81/'2011 population'!$G81))
+('2011 outpatient appointments'!$H81*('2014 population'!$H81/'2011 population'!$H81))
)
)*'2014 GP visits'!$C81</f>
        <v>283418.54236644821</v>
      </c>
      <c r="H81" s="2">
        <f>IF(age_sex_only,
'2014 population'!H81/SUM('2014 population'!$D81:$H81),
('2011 outpatient appointments'!H81*('2014 population'!H81/'2011 population'!H81))
/
(
('2011 outpatient appointments'!$D81*('2014 population'!$D81/'2011 population'!$D81))
+('2011 outpatient appointments'!$E81*('2014 population'!$E81/'2011 population'!$E81))
+('2011 outpatient appointments'!$F81*('2014 population'!$F81/'2011 population'!$F81))
+('2011 outpatient appointments'!$G81*('2014 population'!$G81/'2011 population'!$G81))
+('2011 outpatient appointments'!$H81*('2014 population'!$H81/'2011 population'!$H81))
)
)*'2014 GP visits'!$C81</f>
        <v>284536.28379584785</v>
      </c>
      <c r="I81" s="56">
        <f>VLOOKUP(B81,'Primary care summary'!$C$19:$E$24,3,TRUE)*SUM('2014 population'!J81:N81)</f>
        <v>1028450.73012</v>
      </c>
      <c r="J81" s="2">
        <f>IF(age_sex_only,
'2014 population'!J81/SUM('2014 population'!$J81:$N81),
('2011 outpatient appointments'!J81*('2014 population'!J81/'2011 population'!J81))
/
(
('2011 outpatient appointments'!$J81*('2014 population'!$J81/'2011 population'!$J81))
+('2011 outpatient appointments'!$K81*('2014 population'!$K81/'2011 population'!$K81))
+('2011 outpatient appointments'!$L81*('2014 population'!$L81/'2011 population'!$L81))
+('2011 outpatient appointments'!$M81*('2014 population'!$M81/'2011 population'!$M81))
+('2011 outpatient appointments'!$N81*('2014 population'!$N81/'2011 population'!$N81))
)
)*'2014 GP visits'!$I81</f>
        <v>165285.34093569833</v>
      </c>
      <c r="K81" s="2">
        <f>IF(age_sex_only,
'2014 population'!K81/SUM('2014 population'!$J81:$N81),
('2011 outpatient appointments'!K81*('2014 population'!K81/'2011 population'!K81))
/
(
('2011 outpatient appointments'!$J81*('2014 population'!$J81/'2011 population'!$J81))
+('2011 outpatient appointments'!$K81*('2014 population'!$K81/'2011 population'!$K81))
+('2011 outpatient appointments'!$L81*('2014 population'!$L81/'2011 population'!$L81))
+('2011 outpatient appointments'!$M81*('2014 population'!$M81/'2011 population'!$M81))
+('2011 outpatient appointments'!$N81*('2014 population'!$N81/'2011 population'!$N81))
)
)*'2014 GP visits'!$I81</f>
        <v>188052.01379025436</v>
      </c>
      <c r="L81" s="2">
        <f>IF(age_sex_only,
'2014 population'!L81/SUM('2014 population'!$J81:$N81),
('2011 outpatient appointments'!L81*('2014 population'!L81/'2011 population'!L81))
/
(
('2011 outpatient appointments'!$J81*('2014 population'!$J81/'2011 population'!$J81))
+('2011 outpatient appointments'!$K81*('2014 population'!$K81/'2011 population'!$K81))
+('2011 outpatient appointments'!$L81*('2014 population'!$L81/'2011 population'!$L81))
+('2011 outpatient appointments'!$M81*('2014 population'!$M81/'2011 population'!$M81))
+('2011 outpatient appointments'!$N81*('2014 population'!$N81/'2011 population'!$N81))
)
)*'2014 GP visits'!$I81</f>
        <v>213558.73116210083</v>
      </c>
      <c r="M81" s="2">
        <f>IF(age_sex_only,
'2014 population'!M81/SUM('2014 population'!$J81:$N81),
('2011 outpatient appointments'!M81*('2014 population'!M81/'2011 population'!M81))
/
(
('2011 outpatient appointments'!$J81*('2014 population'!$J81/'2011 population'!$J81))
+('2011 outpatient appointments'!$K81*('2014 population'!$K81/'2011 population'!$K81))
+('2011 outpatient appointments'!$L81*('2014 population'!$L81/'2011 population'!$L81))
+('2011 outpatient appointments'!$M81*('2014 population'!$M81/'2011 population'!$M81))
+('2011 outpatient appointments'!$N81*('2014 population'!$N81/'2011 population'!$N81))
)
)*'2014 GP visits'!$I81</f>
        <v>228291.51477854323</v>
      </c>
      <c r="N81" s="2">
        <f>IF(age_sex_only,
'2014 population'!N81/SUM('2014 population'!$J81:$N81),
('2011 outpatient appointments'!N81*('2014 population'!N81/'2011 population'!N81))
/
(
('2011 outpatient appointments'!$J81*('2014 population'!$J81/'2011 population'!$J81))
+('2011 outpatient appointments'!$K81*('2014 population'!$K81/'2011 population'!$K81))
+('2011 outpatient appointments'!$L81*('2014 population'!$L81/'2011 population'!$L81))
+('2011 outpatient appointments'!$M81*('2014 population'!$M81/'2011 population'!$M81))
+('2011 outpatient appointments'!$N81*('2014 population'!$N81/'2011 population'!$N81))
)
)*'2014 GP visits'!$I81</f>
        <v>233263.12945340318</v>
      </c>
    </row>
    <row r="82" spans="2:14" x14ac:dyDescent="0.25">
      <c r="B82">
        <v>78</v>
      </c>
      <c r="C82" s="56">
        <f>VLOOKUP(B82,'Primary care summary'!$C$19:$E$24,2,TRUE)*SUM('2014 population'!D82:H82)</f>
        <v>1258494.0706</v>
      </c>
      <c r="D82" s="2">
        <f>IF(age_sex_only,
'2014 population'!D82/SUM('2014 population'!$D82:$H82),
('2011 outpatient appointments'!D82*('2014 population'!D82/'2011 population'!D82))
/
(
('2011 outpatient appointments'!$D82*('2014 population'!$D82/'2011 population'!$D82))
+('2011 outpatient appointments'!$E82*('2014 population'!$E82/'2011 population'!$E82))
+('2011 outpatient appointments'!$F82*('2014 population'!$F82/'2011 population'!$F82))
+('2011 outpatient appointments'!$G82*('2014 population'!$G82/'2011 population'!$G82))
+('2011 outpatient appointments'!$H82*('2014 population'!$H82/'2011 population'!$H82))
)
)*'2014 GP visits'!$C82</f>
        <v>212139.51116974268</v>
      </c>
      <c r="E82" s="2">
        <f>IF(age_sex_only,
'2014 population'!E82/SUM('2014 population'!$D82:$H82),
('2011 outpatient appointments'!E82*('2014 population'!E82/'2011 population'!E82))
/
(
('2011 outpatient appointments'!$D82*('2014 population'!$D82/'2011 population'!$D82))
+('2011 outpatient appointments'!$E82*('2014 population'!$E82/'2011 population'!$E82))
+('2011 outpatient appointments'!$F82*('2014 population'!$F82/'2011 population'!$F82))
+('2011 outpatient appointments'!$G82*('2014 population'!$G82/'2011 population'!$G82))
+('2011 outpatient appointments'!$H82*('2014 population'!$H82/'2011 population'!$H82))
)
)*'2014 GP visits'!$C82</f>
        <v>235411.13467680558</v>
      </c>
      <c r="F82" s="2">
        <f>IF(age_sex_only,
'2014 population'!F82/SUM('2014 population'!$D82:$H82),
('2011 outpatient appointments'!F82*('2014 population'!F82/'2011 population'!F82))
/
(
('2011 outpatient appointments'!$D82*('2014 population'!$D82/'2011 population'!$D82))
+('2011 outpatient appointments'!$E82*('2014 population'!$E82/'2011 population'!$E82))
+('2011 outpatient appointments'!$F82*('2014 population'!$F82/'2011 population'!$F82))
+('2011 outpatient appointments'!$G82*('2014 population'!$G82/'2011 population'!$G82))
+('2011 outpatient appointments'!$H82*('2014 population'!$H82/'2011 population'!$H82))
)
)*'2014 GP visits'!$C82</f>
        <v>266758.5057894786</v>
      </c>
      <c r="G82" s="2">
        <f>IF(age_sex_only,
'2014 population'!G82/SUM('2014 population'!$D82:$H82),
('2011 outpatient appointments'!G82*('2014 population'!G82/'2011 population'!G82))
/
(
('2011 outpatient appointments'!$D82*('2014 population'!$D82/'2011 population'!$D82))
+('2011 outpatient appointments'!$E82*('2014 population'!$E82/'2011 population'!$E82))
+('2011 outpatient appointments'!$F82*('2014 population'!$F82/'2011 population'!$F82))
+('2011 outpatient appointments'!$G82*('2014 population'!$G82/'2011 population'!$G82))
+('2011 outpatient appointments'!$H82*('2014 population'!$H82/'2011 population'!$H82))
)
)*'2014 GP visits'!$C82</f>
        <v>270105.86216080846</v>
      </c>
      <c r="H82" s="2">
        <f>IF(age_sex_only,
'2014 population'!H82/SUM('2014 population'!$D82:$H82),
('2011 outpatient appointments'!H82*('2014 population'!H82/'2011 population'!H82))
/
(
('2011 outpatient appointments'!$D82*('2014 population'!$D82/'2011 population'!$D82))
+('2011 outpatient appointments'!$E82*('2014 population'!$E82/'2011 population'!$E82))
+('2011 outpatient appointments'!$F82*('2014 population'!$F82/'2011 population'!$F82))
+('2011 outpatient appointments'!$G82*('2014 population'!$G82/'2011 population'!$G82))
+('2011 outpatient appointments'!$H82*('2014 population'!$H82/'2011 population'!$H82))
)
)*'2014 GP visits'!$C82</f>
        <v>274079.0568031646</v>
      </c>
      <c r="I82" s="56">
        <f>VLOOKUP(B82,'Primary care summary'!$C$19:$E$24,3,TRUE)*SUM('2014 population'!J82:N82)</f>
        <v>960422.17948000005</v>
      </c>
      <c r="J82" s="2">
        <f>IF(age_sex_only,
'2014 population'!J82/SUM('2014 population'!$J82:$N82),
('2011 outpatient appointments'!J82*('2014 population'!J82/'2011 population'!J82))
/
(
('2011 outpatient appointments'!$J82*('2014 population'!$J82/'2011 population'!$J82))
+('2011 outpatient appointments'!$K82*('2014 population'!$K82/'2011 population'!$K82))
+('2011 outpatient appointments'!$L82*('2014 population'!$L82/'2011 population'!$L82))
+('2011 outpatient appointments'!$M82*('2014 population'!$M82/'2011 population'!$M82))
+('2011 outpatient appointments'!$N82*('2014 population'!$N82/'2011 population'!$N82))
)
)*'2014 GP visits'!$I82</f>
        <v>152772.42272424055</v>
      </c>
      <c r="K82" s="2">
        <f>IF(age_sex_only,
'2014 population'!K82/SUM('2014 population'!$J82:$N82),
('2011 outpatient appointments'!K82*('2014 population'!K82/'2011 population'!K82))
/
(
('2011 outpatient appointments'!$J82*('2014 population'!$J82/'2011 population'!$J82))
+('2011 outpatient appointments'!$K82*('2014 population'!$K82/'2011 population'!$K82))
+('2011 outpatient appointments'!$L82*('2014 population'!$L82/'2011 population'!$L82))
+('2011 outpatient appointments'!$M82*('2014 population'!$M82/'2011 population'!$M82))
+('2011 outpatient appointments'!$N82*('2014 population'!$N82/'2011 population'!$N82))
)
)*'2014 GP visits'!$I82</f>
        <v>172548.40689404443</v>
      </c>
      <c r="L82" s="2">
        <f>IF(age_sex_only,
'2014 population'!L82/SUM('2014 population'!$J82:$N82),
('2011 outpatient appointments'!L82*('2014 population'!L82/'2011 population'!L82))
/
(
('2011 outpatient appointments'!$J82*('2014 population'!$J82/'2011 population'!$J82))
+('2011 outpatient appointments'!$K82*('2014 population'!$K82/'2011 population'!$K82))
+('2011 outpatient appointments'!$L82*('2014 population'!$L82/'2011 population'!$L82))
+('2011 outpatient appointments'!$M82*('2014 population'!$M82/'2011 population'!$M82))
+('2011 outpatient appointments'!$N82*('2014 population'!$N82/'2011 population'!$N82))
)
)*'2014 GP visits'!$I82</f>
        <v>201719.78878295928</v>
      </c>
      <c r="M82" s="2">
        <f>IF(age_sex_only,
'2014 population'!M82/SUM('2014 population'!$J82:$N82),
('2011 outpatient appointments'!M82*('2014 population'!M82/'2011 population'!M82))
/
(
('2011 outpatient appointments'!$J82*('2014 population'!$J82/'2011 population'!$J82))
+('2011 outpatient appointments'!$K82*('2014 population'!$K82/'2011 population'!$K82))
+('2011 outpatient appointments'!$L82*('2014 population'!$L82/'2011 population'!$L82))
+('2011 outpatient appointments'!$M82*('2014 population'!$M82/'2011 population'!$M82))
+('2011 outpatient appointments'!$N82*('2014 population'!$N82/'2011 population'!$N82))
)
)*'2014 GP visits'!$I82</f>
        <v>215473.13077768803</v>
      </c>
      <c r="N82" s="2">
        <f>IF(age_sex_only,
'2014 population'!N82/SUM('2014 population'!$J82:$N82),
('2011 outpatient appointments'!N82*('2014 population'!N82/'2011 population'!N82))
/
(
('2011 outpatient appointments'!$J82*('2014 population'!$J82/'2011 population'!$J82))
+('2011 outpatient appointments'!$K82*('2014 population'!$K82/'2011 population'!$K82))
+('2011 outpatient appointments'!$L82*('2014 population'!$L82/'2011 population'!$L82))
+('2011 outpatient appointments'!$M82*('2014 population'!$M82/'2011 population'!$M82))
+('2011 outpatient appointments'!$N82*('2014 population'!$N82/'2011 population'!$N82))
)
)*'2014 GP visits'!$I82</f>
        <v>217908.43030106783</v>
      </c>
    </row>
    <row r="83" spans="2:14" x14ac:dyDescent="0.25">
      <c r="B83">
        <v>79</v>
      </c>
      <c r="C83" s="56">
        <f>VLOOKUP(B83,'Primary care summary'!$C$19:$E$24,2,TRUE)*SUM('2014 population'!D83:H83)</f>
        <v>1198010.000208</v>
      </c>
      <c r="D83" s="2">
        <f>IF(age_sex_only,
'2014 population'!D83/SUM('2014 population'!$D83:$H83),
('2011 outpatient appointments'!D83*('2014 population'!D83/'2011 population'!D83))
/
(
('2011 outpatient appointments'!$D83*('2014 population'!$D83/'2011 population'!$D83))
+('2011 outpatient appointments'!$E83*('2014 population'!$E83/'2011 population'!$E83))
+('2011 outpatient appointments'!$F83*('2014 population'!$F83/'2011 population'!$F83))
+('2011 outpatient appointments'!$G83*('2014 population'!$G83/'2011 population'!$G83))
+('2011 outpatient appointments'!$H83*('2014 population'!$H83/'2011 population'!$H83))
)
)*'2014 GP visits'!$C83</f>
        <v>202415.04821604936</v>
      </c>
      <c r="E83" s="2">
        <f>IF(age_sex_only,
'2014 population'!E83/SUM('2014 population'!$D83:$H83),
('2011 outpatient appointments'!E83*('2014 population'!E83/'2011 population'!E83))
/
(
('2011 outpatient appointments'!$D83*('2014 population'!$D83/'2011 population'!$D83))
+('2011 outpatient appointments'!$E83*('2014 population'!$E83/'2011 population'!$E83))
+('2011 outpatient appointments'!$F83*('2014 population'!$F83/'2011 population'!$F83))
+('2011 outpatient appointments'!$G83*('2014 population'!$G83/'2011 population'!$G83))
+('2011 outpatient appointments'!$H83*('2014 population'!$H83/'2011 population'!$H83))
)
)*'2014 GP visits'!$C83</f>
        <v>221710.8323519773</v>
      </c>
      <c r="F83" s="2">
        <f>IF(age_sex_only,
'2014 population'!F83/SUM('2014 population'!$D83:$H83),
('2011 outpatient appointments'!F83*('2014 population'!F83/'2011 population'!F83))
/
(
('2011 outpatient appointments'!$D83*('2014 population'!$D83/'2011 population'!$D83))
+('2011 outpatient appointments'!$E83*('2014 population'!$E83/'2011 population'!$E83))
+('2011 outpatient appointments'!$F83*('2014 population'!$F83/'2011 population'!$F83))
+('2011 outpatient appointments'!$G83*('2014 population'!$G83/'2011 population'!$G83))
+('2011 outpatient appointments'!$H83*('2014 population'!$H83/'2011 population'!$H83))
)
)*'2014 GP visits'!$C83</f>
        <v>249054.71124533765</v>
      </c>
      <c r="G83" s="2">
        <f>IF(age_sex_only,
'2014 population'!G83/SUM('2014 population'!$D83:$H83),
('2011 outpatient appointments'!G83*('2014 population'!G83/'2011 population'!G83))
/
(
('2011 outpatient appointments'!$D83*('2014 population'!$D83/'2011 population'!$D83))
+('2011 outpatient appointments'!$E83*('2014 population'!$E83/'2011 population'!$E83))
+('2011 outpatient appointments'!$F83*('2014 population'!$F83/'2011 population'!$F83))
+('2011 outpatient appointments'!$G83*('2014 population'!$G83/'2011 population'!$G83))
+('2011 outpatient appointments'!$H83*('2014 population'!$H83/'2011 population'!$H83))
)
)*'2014 GP visits'!$C83</f>
        <v>262855.42077258107</v>
      </c>
      <c r="H83" s="2">
        <f>IF(age_sex_only,
'2014 population'!H83/SUM('2014 population'!$D83:$H83),
('2011 outpatient appointments'!H83*('2014 population'!H83/'2011 population'!H83))
/
(
('2011 outpatient appointments'!$D83*('2014 population'!$D83/'2011 population'!$D83))
+('2011 outpatient appointments'!$E83*('2014 population'!$E83/'2011 population'!$E83))
+('2011 outpatient appointments'!$F83*('2014 population'!$F83/'2011 population'!$F83))
+('2011 outpatient appointments'!$G83*('2014 population'!$G83/'2011 population'!$G83))
+('2011 outpatient appointments'!$H83*('2014 population'!$H83/'2011 population'!$H83))
)
)*'2014 GP visits'!$C83</f>
        <v>261973.9876220545</v>
      </c>
      <c r="I83" s="56">
        <f>VLOOKUP(B83,'Primary care summary'!$C$19:$E$24,3,TRUE)*SUM('2014 population'!J83:N83)</f>
        <v>897404.54890000005</v>
      </c>
      <c r="J83" s="2">
        <f>IF(age_sex_only,
'2014 population'!J83/SUM('2014 population'!$J83:$N83),
('2011 outpatient appointments'!J83*('2014 population'!J83/'2011 population'!J83))
/
(
('2011 outpatient appointments'!$J83*('2014 population'!$J83/'2011 population'!$J83))
+('2011 outpatient appointments'!$K83*('2014 population'!$K83/'2011 population'!$K83))
+('2011 outpatient appointments'!$L83*('2014 population'!$L83/'2011 population'!$L83))
+('2011 outpatient appointments'!$M83*('2014 population'!$M83/'2011 population'!$M83))
+('2011 outpatient appointments'!$N83*('2014 population'!$N83/'2011 population'!$N83))
)
)*'2014 GP visits'!$I83</f>
        <v>141444.12352273686</v>
      </c>
      <c r="K83" s="2">
        <f>IF(age_sex_only,
'2014 population'!K83/SUM('2014 population'!$J83:$N83),
('2011 outpatient appointments'!K83*('2014 population'!K83/'2011 population'!K83))
/
(
('2011 outpatient appointments'!$J83*('2014 population'!$J83/'2011 population'!$J83))
+('2011 outpatient appointments'!$K83*('2014 population'!$K83/'2011 population'!$K83))
+('2011 outpatient appointments'!$L83*('2014 population'!$L83/'2011 population'!$L83))
+('2011 outpatient appointments'!$M83*('2014 population'!$M83/'2011 population'!$M83))
+('2011 outpatient appointments'!$N83*('2014 population'!$N83/'2011 population'!$N83))
)
)*'2014 GP visits'!$I83</f>
        <v>162466.47944857614</v>
      </c>
      <c r="L83" s="2">
        <f>IF(age_sex_only,
'2014 population'!L83/SUM('2014 population'!$J83:$N83),
('2011 outpatient appointments'!L83*('2014 population'!L83/'2011 population'!L83))
/
(
('2011 outpatient appointments'!$J83*('2014 population'!$J83/'2011 population'!$J83))
+('2011 outpatient appointments'!$K83*('2014 population'!$K83/'2011 population'!$K83))
+('2011 outpatient appointments'!$L83*('2014 population'!$L83/'2011 population'!$L83))
+('2011 outpatient appointments'!$M83*('2014 population'!$M83/'2011 population'!$M83))
+('2011 outpatient appointments'!$N83*('2014 population'!$N83/'2011 population'!$N83))
)
)*'2014 GP visits'!$I83</f>
        <v>186051.39337820024</v>
      </c>
      <c r="M83" s="2">
        <f>IF(age_sex_only,
'2014 population'!M83/SUM('2014 population'!$J83:$N83),
('2011 outpatient appointments'!M83*('2014 population'!M83/'2011 population'!M83))
/
(
('2011 outpatient appointments'!$J83*('2014 population'!$J83/'2011 population'!$J83))
+('2011 outpatient appointments'!$K83*('2014 population'!$K83/'2011 population'!$K83))
+('2011 outpatient appointments'!$L83*('2014 population'!$L83/'2011 population'!$L83))
+('2011 outpatient appointments'!$M83*('2014 population'!$M83/'2011 population'!$M83))
+('2011 outpatient appointments'!$N83*('2014 population'!$N83/'2011 population'!$N83))
)
)*'2014 GP visits'!$I83</f>
        <v>198353.86006311438</v>
      </c>
      <c r="N83" s="2">
        <f>IF(age_sex_only,
'2014 population'!N83/SUM('2014 population'!$J83:$N83),
('2011 outpatient appointments'!N83*('2014 population'!N83/'2011 population'!N83))
/
(
('2011 outpatient appointments'!$J83*('2014 population'!$J83/'2011 population'!$J83))
+('2011 outpatient appointments'!$K83*('2014 population'!$K83/'2011 population'!$K83))
+('2011 outpatient appointments'!$L83*('2014 population'!$L83/'2011 population'!$L83))
+('2011 outpatient appointments'!$M83*('2014 population'!$M83/'2011 population'!$M83))
+('2011 outpatient appointments'!$N83*('2014 population'!$N83/'2011 population'!$N83))
)
)*'2014 GP visits'!$I83</f>
        <v>209088.69248737232</v>
      </c>
    </row>
    <row r="84" spans="2:14" x14ac:dyDescent="0.25">
      <c r="B84">
        <v>80</v>
      </c>
      <c r="C84" s="56">
        <f>VLOOKUP(B84,'Primary care summary'!$C$19:$E$24,2,TRUE)*SUM('2014 population'!D84:H84)</f>
        <v>1114189.931963</v>
      </c>
      <c r="D84" s="2">
        <f>IF(age_sex_only,
'2014 population'!D84/SUM('2014 population'!$D84:$H84),
('2011 outpatient appointments'!D84*('2014 population'!D84/'2011 population'!D84))
/
(
('2011 outpatient appointments'!$D84*('2014 population'!$D84/'2011 population'!$D84))
+('2011 outpatient appointments'!$E84*('2014 population'!$E84/'2011 population'!$E84))
+('2011 outpatient appointments'!$F84*('2014 population'!$F84/'2011 population'!$F84))
+('2011 outpatient appointments'!$G84*('2014 population'!$G84/'2011 population'!$G84))
+('2011 outpatient appointments'!$H84*('2014 population'!$H84/'2011 population'!$H84))
)
)*'2014 GP visits'!$C84</f>
        <v>182350.25511868627</v>
      </c>
      <c r="E84" s="2">
        <f>IF(age_sex_only,
'2014 population'!E84/SUM('2014 population'!$D84:$H84),
('2011 outpatient appointments'!E84*('2014 population'!E84/'2011 population'!E84))
/
(
('2011 outpatient appointments'!$D84*('2014 population'!$D84/'2011 population'!$D84))
+('2011 outpatient appointments'!$E84*('2014 population'!$E84/'2011 population'!$E84))
+('2011 outpatient appointments'!$F84*('2014 population'!$F84/'2011 population'!$F84))
+('2011 outpatient appointments'!$G84*('2014 population'!$G84/'2011 population'!$G84))
+('2011 outpatient appointments'!$H84*('2014 population'!$H84/'2011 population'!$H84))
)
)*'2014 GP visits'!$C84</f>
        <v>207203.82171031347</v>
      </c>
      <c r="F84" s="2">
        <f>IF(age_sex_only,
'2014 population'!F84/SUM('2014 population'!$D84:$H84),
('2011 outpatient appointments'!F84*('2014 population'!F84/'2011 population'!F84))
/
(
('2011 outpatient appointments'!$D84*('2014 population'!$D84/'2011 population'!$D84))
+('2011 outpatient appointments'!$E84*('2014 population'!$E84/'2011 population'!$E84))
+('2011 outpatient appointments'!$F84*('2014 population'!$F84/'2011 population'!$F84))
+('2011 outpatient appointments'!$G84*('2014 population'!$G84/'2011 population'!$G84))
+('2011 outpatient appointments'!$H84*('2014 population'!$H84/'2011 population'!$H84))
)
)*'2014 GP visits'!$C84</f>
        <v>233763.20236548339</v>
      </c>
      <c r="G84" s="2">
        <f>IF(age_sex_only,
'2014 population'!G84/SUM('2014 population'!$D84:$H84),
('2011 outpatient appointments'!G84*('2014 population'!G84/'2011 population'!G84))
/
(
('2011 outpatient appointments'!$D84*('2014 population'!$D84/'2011 population'!$D84))
+('2011 outpatient appointments'!$E84*('2014 population'!$E84/'2011 population'!$E84))
+('2011 outpatient appointments'!$F84*('2014 population'!$F84/'2011 population'!$F84))
+('2011 outpatient appointments'!$G84*('2014 population'!$G84/'2011 population'!$G84))
+('2011 outpatient appointments'!$H84*('2014 population'!$H84/'2011 population'!$H84))
)
)*'2014 GP visits'!$C84</f>
        <v>247820.09039353897</v>
      </c>
      <c r="H84" s="2">
        <f>IF(age_sex_only,
'2014 population'!H84/SUM('2014 population'!$D84:$H84),
('2011 outpatient appointments'!H84*('2014 population'!H84/'2011 population'!H84))
/
(
('2011 outpatient appointments'!$D84*('2014 population'!$D84/'2011 population'!$D84))
+('2011 outpatient appointments'!$E84*('2014 population'!$E84/'2011 population'!$E84))
+('2011 outpatient appointments'!$F84*('2014 population'!$F84/'2011 population'!$F84))
+('2011 outpatient appointments'!$G84*('2014 population'!$G84/'2011 population'!$G84))
+('2011 outpatient appointments'!$H84*('2014 population'!$H84/'2011 population'!$H84))
)
)*'2014 GP visits'!$C84</f>
        <v>243052.56237497786</v>
      </c>
      <c r="I84" s="56">
        <f>VLOOKUP(B84,'Primary care summary'!$C$19:$E$24,3,TRUE)*SUM('2014 population'!J84:N84)</f>
        <v>811525.37655000004</v>
      </c>
      <c r="J84" s="2">
        <f>IF(age_sex_only,
'2014 population'!J84/SUM('2014 population'!$J84:$N84),
('2011 outpatient appointments'!J84*('2014 population'!J84/'2011 population'!J84))
/
(
('2011 outpatient appointments'!$J84*('2014 population'!$J84/'2011 population'!$J84))
+('2011 outpatient appointments'!$K84*('2014 population'!$K84/'2011 population'!$K84))
+('2011 outpatient appointments'!$L84*('2014 population'!$L84/'2011 population'!$L84))
+('2011 outpatient appointments'!$M84*('2014 population'!$M84/'2011 population'!$M84))
+('2011 outpatient appointments'!$N84*('2014 population'!$N84/'2011 population'!$N84))
)
)*'2014 GP visits'!$I84</f>
        <v>122257.05709898387</v>
      </c>
      <c r="K84" s="2">
        <f>IF(age_sex_only,
'2014 population'!K84/SUM('2014 population'!$J84:$N84),
('2011 outpatient appointments'!K84*('2014 population'!K84/'2011 population'!K84))
/
(
('2011 outpatient appointments'!$J84*('2014 population'!$J84/'2011 population'!$J84))
+('2011 outpatient appointments'!$K84*('2014 population'!$K84/'2011 population'!$K84))
+('2011 outpatient appointments'!$L84*('2014 population'!$L84/'2011 population'!$L84))
+('2011 outpatient appointments'!$M84*('2014 population'!$M84/'2011 population'!$M84))
+('2011 outpatient appointments'!$N84*('2014 population'!$N84/'2011 population'!$N84))
)
)*'2014 GP visits'!$I84</f>
        <v>145396.75670107052</v>
      </c>
      <c r="L84" s="2">
        <f>IF(age_sex_only,
'2014 population'!L84/SUM('2014 population'!$J84:$N84),
('2011 outpatient appointments'!L84*('2014 population'!L84/'2011 population'!L84))
/
(
('2011 outpatient appointments'!$J84*('2014 population'!$J84/'2011 population'!$J84))
+('2011 outpatient appointments'!$K84*('2014 population'!$K84/'2011 population'!$K84))
+('2011 outpatient appointments'!$L84*('2014 population'!$L84/'2011 population'!$L84))
+('2011 outpatient appointments'!$M84*('2014 population'!$M84/'2011 population'!$M84))
+('2011 outpatient appointments'!$N84*('2014 population'!$N84/'2011 population'!$N84))
)
)*'2014 GP visits'!$I84</f>
        <v>168494.41652450507</v>
      </c>
      <c r="M84" s="2">
        <f>IF(age_sex_only,
'2014 population'!M84/SUM('2014 population'!$J84:$N84),
('2011 outpatient appointments'!M84*('2014 population'!M84/'2011 population'!M84))
/
(
('2011 outpatient appointments'!$J84*('2014 population'!$J84/'2011 population'!$J84))
+('2011 outpatient appointments'!$K84*('2014 population'!$K84/'2011 population'!$K84))
+('2011 outpatient appointments'!$L84*('2014 population'!$L84/'2011 population'!$L84))
+('2011 outpatient appointments'!$M84*('2014 population'!$M84/'2011 population'!$M84))
+('2011 outpatient appointments'!$N84*('2014 population'!$N84/'2011 population'!$N84))
)
)*'2014 GP visits'!$I84</f>
        <v>182027.27705997243</v>
      </c>
      <c r="N84" s="2">
        <f>IF(age_sex_only,
'2014 population'!N84/SUM('2014 population'!$J84:$N84),
('2011 outpatient appointments'!N84*('2014 population'!N84/'2011 population'!N84))
/
(
('2011 outpatient appointments'!$J84*('2014 population'!$J84/'2011 population'!$J84))
+('2011 outpatient appointments'!$K84*('2014 population'!$K84/'2011 population'!$K84))
+('2011 outpatient appointments'!$L84*('2014 population'!$L84/'2011 population'!$L84))
+('2011 outpatient appointments'!$M84*('2014 population'!$M84/'2011 population'!$M84))
+('2011 outpatient appointments'!$N84*('2014 population'!$N84/'2011 population'!$N84))
)
)*'2014 GP visits'!$I84</f>
        <v>193349.86916546809</v>
      </c>
    </row>
    <row r="85" spans="2:14" x14ac:dyDescent="0.25">
      <c r="B85">
        <v>81</v>
      </c>
      <c r="C85" s="56">
        <f>VLOOKUP(B85,'Primary care summary'!$C$19:$E$24,2,TRUE)*SUM('2014 population'!D85:H85)</f>
        <v>1064804.606679</v>
      </c>
      <c r="D85" s="2">
        <f>IF(age_sex_only,
'2014 population'!D85/SUM('2014 population'!$D85:$H85),
('2011 outpatient appointments'!D85*('2014 population'!D85/'2011 population'!D85))
/
(
('2011 outpatient appointments'!$D85*('2014 population'!$D85/'2011 population'!$D85))
+('2011 outpatient appointments'!$E85*('2014 population'!$E85/'2011 population'!$E85))
+('2011 outpatient appointments'!$F85*('2014 population'!$F85/'2011 population'!$F85))
+('2011 outpatient appointments'!$G85*('2014 population'!$G85/'2011 population'!$G85))
+('2011 outpatient appointments'!$H85*('2014 population'!$H85/'2011 population'!$H85))
)
)*'2014 GP visits'!$C85</f>
        <v>177681.65107440535</v>
      </c>
      <c r="E85" s="2">
        <f>IF(age_sex_only,
'2014 population'!E85/SUM('2014 population'!$D85:$H85),
('2011 outpatient appointments'!E85*('2014 population'!E85/'2011 population'!E85))
/
(
('2011 outpatient appointments'!$D85*('2014 population'!$D85/'2011 population'!$D85))
+('2011 outpatient appointments'!$E85*('2014 population'!$E85/'2011 population'!$E85))
+('2011 outpatient appointments'!$F85*('2014 population'!$F85/'2011 population'!$F85))
+('2011 outpatient appointments'!$G85*('2014 population'!$G85/'2011 population'!$G85))
+('2011 outpatient appointments'!$H85*('2014 population'!$H85/'2011 population'!$H85))
)
)*'2014 GP visits'!$C85</f>
        <v>202538.58379030909</v>
      </c>
      <c r="F85" s="2">
        <f>IF(age_sex_only,
'2014 population'!F85/SUM('2014 population'!$D85:$H85),
('2011 outpatient appointments'!F85*('2014 population'!F85/'2011 population'!F85))
/
(
('2011 outpatient appointments'!$D85*('2014 population'!$D85/'2011 population'!$D85))
+('2011 outpatient appointments'!$E85*('2014 population'!$E85/'2011 population'!$E85))
+('2011 outpatient appointments'!$F85*('2014 population'!$F85/'2011 population'!$F85))
+('2011 outpatient appointments'!$G85*('2014 population'!$G85/'2011 population'!$G85))
+('2011 outpatient appointments'!$H85*('2014 population'!$H85/'2011 population'!$H85))
)
)*'2014 GP visits'!$C85</f>
        <v>222612.05692005585</v>
      </c>
      <c r="G85" s="2">
        <f>IF(age_sex_only,
'2014 population'!G85/SUM('2014 population'!$D85:$H85),
('2011 outpatient appointments'!G85*('2014 population'!G85/'2011 population'!G85))
/
(
('2011 outpatient appointments'!$D85*('2014 population'!$D85/'2011 population'!$D85))
+('2011 outpatient appointments'!$E85*('2014 population'!$E85/'2011 population'!$E85))
+('2011 outpatient appointments'!$F85*('2014 population'!$F85/'2011 population'!$F85))
+('2011 outpatient appointments'!$G85*('2014 population'!$G85/'2011 population'!$G85))
+('2011 outpatient appointments'!$H85*('2014 population'!$H85/'2011 population'!$H85))
)
)*'2014 GP visits'!$C85</f>
        <v>229793.00171431087</v>
      </c>
      <c r="H85" s="2">
        <f>IF(age_sex_only,
'2014 population'!H85/SUM('2014 population'!$D85:$H85),
('2011 outpatient appointments'!H85*('2014 population'!H85/'2011 population'!H85))
/
(
('2011 outpatient appointments'!$D85*('2014 population'!$D85/'2011 population'!$D85))
+('2011 outpatient appointments'!$E85*('2014 population'!$E85/'2011 population'!$E85))
+('2011 outpatient appointments'!$F85*('2014 population'!$F85/'2011 population'!$F85))
+('2011 outpatient appointments'!$G85*('2014 population'!$G85/'2011 population'!$G85))
+('2011 outpatient appointments'!$H85*('2014 population'!$H85/'2011 population'!$H85))
)
)*'2014 GP visits'!$C85</f>
        <v>232179.31317991888</v>
      </c>
      <c r="I85" s="56">
        <f>VLOOKUP(B85,'Primary care summary'!$C$19:$E$24,3,TRUE)*SUM('2014 population'!J85:N85)</f>
        <v>752150.34745999996</v>
      </c>
      <c r="J85" s="2">
        <f>IF(age_sex_only,
'2014 population'!J85/SUM('2014 population'!$J85:$N85),
('2011 outpatient appointments'!J85*('2014 population'!J85/'2011 population'!J85))
/
(
('2011 outpatient appointments'!$J85*('2014 population'!$J85/'2011 population'!$J85))
+('2011 outpatient appointments'!$K85*('2014 population'!$K85/'2011 population'!$K85))
+('2011 outpatient appointments'!$L85*('2014 population'!$L85/'2011 population'!$L85))
+('2011 outpatient appointments'!$M85*('2014 population'!$M85/'2011 population'!$M85))
+('2011 outpatient appointments'!$N85*('2014 population'!$N85/'2011 population'!$N85))
)
)*'2014 GP visits'!$I85</f>
        <v>112315.28228074627</v>
      </c>
      <c r="K85" s="2">
        <f>IF(age_sex_only,
'2014 population'!K85/SUM('2014 population'!$J85:$N85),
('2011 outpatient appointments'!K85*('2014 population'!K85/'2011 population'!K85))
/
(
('2011 outpatient appointments'!$J85*('2014 population'!$J85/'2011 population'!$J85))
+('2011 outpatient appointments'!$K85*('2014 population'!$K85/'2011 population'!$K85))
+('2011 outpatient appointments'!$L85*('2014 population'!$L85/'2011 population'!$L85))
+('2011 outpatient appointments'!$M85*('2014 population'!$M85/'2011 population'!$M85))
+('2011 outpatient appointments'!$N85*('2014 population'!$N85/'2011 population'!$N85))
)
)*'2014 GP visits'!$I85</f>
        <v>133841.21526749252</v>
      </c>
      <c r="L85" s="2">
        <f>IF(age_sex_only,
'2014 population'!L85/SUM('2014 population'!$J85:$N85),
('2011 outpatient appointments'!L85*('2014 population'!L85/'2011 population'!L85))
/
(
('2011 outpatient appointments'!$J85*('2014 population'!$J85/'2011 population'!$J85))
+('2011 outpatient appointments'!$K85*('2014 population'!$K85/'2011 population'!$K85))
+('2011 outpatient appointments'!$L85*('2014 population'!$L85/'2011 population'!$L85))
+('2011 outpatient appointments'!$M85*('2014 population'!$M85/'2011 population'!$M85))
+('2011 outpatient appointments'!$N85*('2014 population'!$N85/'2011 population'!$N85))
)
)*'2014 GP visits'!$I85</f>
        <v>155238.28610182475</v>
      </c>
      <c r="M85" s="2">
        <f>IF(age_sex_only,
'2014 population'!M85/SUM('2014 population'!$J85:$N85),
('2011 outpatient appointments'!M85*('2014 population'!M85/'2011 population'!M85))
/
(
('2011 outpatient appointments'!$J85*('2014 population'!$J85/'2011 population'!$J85))
+('2011 outpatient appointments'!$K85*('2014 population'!$K85/'2011 population'!$K85))
+('2011 outpatient appointments'!$L85*('2014 population'!$L85/'2011 population'!$L85))
+('2011 outpatient appointments'!$M85*('2014 population'!$M85/'2011 population'!$M85))
+('2011 outpatient appointments'!$N85*('2014 population'!$N85/'2011 population'!$N85))
)
)*'2014 GP visits'!$I85</f>
        <v>171637.29193679735</v>
      </c>
      <c r="N85" s="2">
        <f>IF(age_sex_only,
'2014 population'!N85/SUM('2014 population'!$J85:$N85),
('2011 outpatient appointments'!N85*('2014 population'!N85/'2011 population'!N85))
/
(
('2011 outpatient appointments'!$J85*('2014 population'!$J85/'2011 population'!$J85))
+('2011 outpatient appointments'!$K85*('2014 population'!$K85/'2011 population'!$K85))
+('2011 outpatient appointments'!$L85*('2014 population'!$L85/'2011 population'!$L85))
+('2011 outpatient appointments'!$M85*('2014 population'!$M85/'2011 population'!$M85))
+('2011 outpatient appointments'!$N85*('2014 population'!$N85/'2011 population'!$N85))
)
)*'2014 GP visits'!$I85</f>
        <v>179118.27187313905</v>
      </c>
    </row>
    <row r="86" spans="2:14" x14ac:dyDescent="0.25">
      <c r="B86">
        <v>82</v>
      </c>
      <c r="C86" s="56">
        <f>VLOOKUP(B86,'Primary care summary'!$C$19:$E$24,2,TRUE)*SUM('2014 population'!D86:H86)</f>
        <v>1038073.538148</v>
      </c>
      <c r="D86" s="2">
        <f>IF(age_sex_only,
'2014 population'!D86/SUM('2014 population'!$D86:$H86),
('2011 outpatient appointments'!D86*('2014 population'!D86/'2011 population'!D86))
/
(
('2011 outpatient appointments'!$D86*('2014 population'!$D86/'2011 population'!$D86))
+('2011 outpatient appointments'!$E86*('2014 population'!$E86/'2011 population'!$E86))
+('2011 outpatient appointments'!$F86*('2014 population'!$F86/'2011 population'!$F86))
+('2011 outpatient appointments'!$G86*('2014 population'!$G86/'2011 population'!$G86))
+('2011 outpatient appointments'!$H86*('2014 population'!$H86/'2011 population'!$H86))
)
)*'2014 GP visits'!$C86</f>
        <v>170326.72175984664</v>
      </c>
      <c r="E86" s="2">
        <f>IF(age_sex_only,
'2014 population'!E86/SUM('2014 population'!$D86:$H86),
('2011 outpatient appointments'!E86*('2014 population'!E86/'2011 population'!E86))
/
(
('2011 outpatient appointments'!$D86*('2014 population'!$D86/'2011 population'!$D86))
+('2011 outpatient appointments'!$E86*('2014 population'!$E86/'2011 population'!$E86))
+('2011 outpatient appointments'!$F86*('2014 population'!$F86/'2011 population'!$F86))
+('2011 outpatient appointments'!$G86*('2014 population'!$G86/'2011 population'!$G86))
+('2011 outpatient appointments'!$H86*('2014 population'!$H86/'2011 population'!$H86))
)
)*'2014 GP visits'!$C86</f>
        <v>189683.17212620372</v>
      </c>
      <c r="F86" s="2">
        <f>IF(age_sex_only,
'2014 population'!F86/SUM('2014 population'!$D86:$H86),
('2011 outpatient appointments'!F86*('2014 population'!F86/'2011 population'!F86))
/
(
('2011 outpatient appointments'!$D86*('2014 population'!$D86/'2011 population'!$D86))
+('2011 outpatient appointments'!$E86*('2014 population'!$E86/'2011 population'!$E86))
+('2011 outpatient appointments'!$F86*('2014 population'!$F86/'2011 population'!$F86))
+('2011 outpatient appointments'!$G86*('2014 population'!$G86/'2011 population'!$G86))
+('2011 outpatient appointments'!$H86*('2014 population'!$H86/'2011 population'!$H86))
)
)*'2014 GP visits'!$C86</f>
        <v>218580.10737136134</v>
      </c>
      <c r="G86" s="2">
        <f>IF(age_sex_only,
'2014 population'!G86/SUM('2014 population'!$D86:$H86),
('2011 outpatient appointments'!G86*('2014 population'!G86/'2011 population'!G86))
/
(
('2011 outpatient appointments'!$D86*('2014 population'!$D86/'2011 population'!$D86))
+('2011 outpatient appointments'!$E86*('2014 population'!$E86/'2011 population'!$E86))
+('2011 outpatient appointments'!$F86*('2014 population'!$F86/'2011 population'!$F86))
+('2011 outpatient appointments'!$G86*('2014 population'!$G86/'2011 population'!$G86))
+('2011 outpatient appointments'!$H86*('2014 population'!$H86/'2011 population'!$H86))
)
)*'2014 GP visits'!$C86</f>
        <v>228851.68529210059</v>
      </c>
      <c r="H86" s="2">
        <f>IF(age_sex_only,
'2014 population'!H86/SUM('2014 population'!$D86:$H86),
('2011 outpatient appointments'!H86*('2014 population'!H86/'2011 population'!H86))
/
(
('2011 outpatient appointments'!$D86*('2014 population'!$D86/'2011 population'!$D86))
+('2011 outpatient appointments'!$E86*('2014 population'!$E86/'2011 population'!$E86))
+('2011 outpatient appointments'!$F86*('2014 population'!$F86/'2011 population'!$F86))
+('2011 outpatient appointments'!$G86*('2014 population'!$G86/'2011 population'!$G86))
+('2011 outpatient appointments'!$H86*('2014 population'!$H86/'2011 population'!$H86))
)
)*'2014 GP visits'!$C86</f>
        <v>230631.8515984877</v>
      </c>
      <c r="I86" s="56">
        <f>VLOOKUP(B86,'Primary care summary'!$C$19:$E$24,3,TRUE)*SUM('2014 population'!J86:N86)</f>
        <v>711325.71944000002</v>
      </c>
      <c r="J86" s="2">
        <f>IF(age_sex_only,
'2014 population'!J86/SUM('2014 population'!$J86:$N86),
('2011 outpatient appointments'!J86*('2014 population'!J86/'2011 population'!J86))
/
(
('2011 outpatient appointments'!$J86*('2014 population'!$J86/'2011 population'!$J86))
+('2011 outpatient appointments'!$K86*('2014 population'!$K86/'2011 population'!$K86))
+('2011 outpatient appointments'!$L86*('2014 population'!$L86/'2011 population'!$L86))
+('2011 outpatient appointments'!$M86*('2014 population'!$M86/'2011 population'!$M86))
+('2011 outpatient appointments'!$N86*('2014 population'!$N86/'2011 population'!$N86))
)
)*'2014 GP visits'!$I86</f>
        <v>104069.3472512161</v>
      </c>
      <c r="K86" s="2">
        <f>IF(age_sex_only,
'2014 population'!K86/SUM('2014 population'!$J86:$N86),
('2011 outpatient appointments'!K86*('2014 population'!K86/'2011 population'!K86))
/
(
('2011 outpatient appointments'!$J86*('2014 population'!$J86/'2011 population'!$J86))
+('2011 outpatient appointments'!$K86*('2014 population'!$K86/'2011 population'!$K86))
+('2011 outpatient appointments'!$L86*('2014 population'!$L86/'2011 population'!$L86))
+('2011 outpatient appointments'!$M86*('2014 population'!$M86/'2011 population'!$M86))
+('2011 outpatient appointments'!$N86*('2014 population'!$N86/'2011 population'!$N86))
)
)*'2014 GP visits'!$I86</f>
        <v>121877.81210830738</v>
      </c>
      <c r="L86" s="2">
        <f>IF(age_sex_only,
'2014 population'!L86/SUM('2014 population'!$J86:$N86),
('2011 outpatient appointments'!L86*('2014 population'!L86/'2011 population'!L86))
/
(
('2011 outpatient appointments'!$J86*('2014 population'!$J86/'2011 population'!$J86))
+('2011 outpatient appointments'!$K86*('2014 population'!$K86/'2011 population'!$K86))
+('2011 outpatient appointments'!$L86*('2014 population'!$L86/'2011 population'!$L86))
+('2011 outpatient appointments'!$M86*('2014 population'!$M86/'2011 population'!$M86))
+('2011 outpatient appointments'!$N86*('2014 population'!$N86/'2011 population'!$N86))
)
)*'2014 GP visits'!$I86</f>
        <v>151534.72630577107</v>
      </c>
      <c r="M86" s="2">
        <f>IF(age_sex_only,
'2014 population'!M86/SUM('2014 population'!$J86:$N86),
('2011 outpatient appointments'!M86*('2014 population'!M86/'2011 population'!M86))
/
(
('2011 outpatient appointments'!$J86*('2014 population'!$J86/'2011 population'!$J86))
+('2011 outpatient appointments'!$K86*('2014 population'!$K86/'2011 population'!$K86))
+('2011 outpatient appointments'!$L86*('2014 population'!$L86/'2011 population'!$L86))
+('2011 outpatient appointments'!$M86*('2014 population'!$M86/'2011 population'!$M86))
+('2011 outpatient appointments'!$N86*('2014 population'!$N86/'2011 population'!$N86))
)
)*'2014 GP visits'!$I86</f>
        <v>158998.68605124392</v>
      </c>
      <c r="N86" s="2">
        <f>IF(age_sex_only,
'2014 population'!N86/SUM('2014 population'!$J86:$N86),
('2011 outpatient appointments'!N86*('2014 population'!N86/'2011 population'!N86))
/
(
('2011 outpatient appointments'!$J86*('2014 population'!$J86/'2011 population'!$J86))
+('2011 outpatient appointments'!$K86*('2014 population'!$K86/'2011 population'!$K86))
+('2011 outpatient appointments'!$L86*('2014 population'!$L86/'2011 population'!$L86))
+('2011 outpatient appointments'!$M86*('2014 population'!$M86/'2011 population'!$M86))
+('2011 outpatient appointments'!$N86*('2014 population'!$N86/'2011 population'!$N86))
)
)*'2014 GP visits'!$I86</f>
        <v>174845.14772346162</v>
      </c>
    </row>
    <row r="87" spans="2:14" x14ac:dyDescent="0.25">
      <c r="B87">
        <v>83</v>
      </c>
      <c r="C87" s="56">
        <f>VLOOKUP(B87,'Primary care summary'!$C$19:$E$24,2,TRUE)*SUM('2014 population'!D87:H87)</f>
        <v>992560.50231200003</v>
      </c>
      <c r="D87" s="2">
        <f>IF(age_sex_only,
'2014 population'!D87/SUM('2014 population'!$D87:$H87),
('2011 outpatient appointments'!D87*('2014 population'!D87/'2011 population'!D87))
/
(
('2011 outpatient appointments'!$D87*('2014 population'!$D87/'2011 population'!$D87))
+('2011 outpatient appointments'!$E87*('2014 population'!$E87/'2011 population'!$E87))
+('2011 outpatient appointments'!$F87*('2014 population'!$F87/'2011 population'!$F87))
+('2011 outpatient appointments'!$G87*('2014 population'!$G87/'2011 population'!$G87))
+('2011 outpatient appointments'!$H87*('2014 population'!$H87/'2011 population'!$H87))
)
)*'2014 GP visits'!$C87</f>
        <v>161049.9466161239</v>
      </c>
      <c r="E87" s="2">
        <f>IF(age_sex_only,
'2014 population'!E87/SUM('2014 population'!$D87:$H87),
('2011 outpatient appointments'!E87*('2014 population'!E87/'2011 population'!E87))
/
(
('2011 outpatient appointments'!$D87*('2014 population'!$D87/'2011 population'!$D87))
+('2011 outpatient appointments'!$E87*('2014 population'!$E87/'2011 population'!$E87))
+('2011 outpatient appointments'!$F87*('2014 population'!$F87/'2011 population'!$F87))
+('2011 outpatient appointments'!$G87*('2014 population'!$G87/'2011 population'!$G87))
+('2011 outpatient appointments'!$H87*('2014 population'!$H87/'2011 population'!$H87))
)
)*'2014 GP visits'!$C87</f>
        <v>186731.83248960084</v>
      </c>
      <c r="F87" s="2">
        <f>IF(age_sex_only,
'2014 population'!F87/SUM('2014 population'!$D87:$H87),
('2011 outpatient appointments'!F87*('2014 population'!F87/'2011 population'!F87))
/
(
('2011 outpatient appointments'!$D87*('2014 population'!$D87/'2011 population'!$D87))
+('2011 outpatient appointments'!$E87*('2014 population'!$E87/'2011 population'!$E87))
+('2011 outpatient appointments'!$F87*('2014 population'!$F87/'2011 population'!$F87))
+('2011 outpatient appointments'!$G87*('2014 population'!$G87/'2011 population'!$G87))
+('2011 outpatient appointments'!$H87*('2014 population'!$H87/'2011 population'!$H87))
)
)*'2014 GP visits'!$C87</f>
        <v>209238.21493893207</v>
      </c>
      <c r="G87" s="2">
        <f>IF(age_sex_only,
'2014 population'!G87/SUM('2014 population'!$D87:$H87),
('2011 outpatient appointments'!G87*('2014 population'!G87/'2011 population'!G87))
/
(
('2011 outpatient appointments'!$D87*('2014 population'!$D87/'2011 population'!$D87))
+('2011 outpatient appointments'!$E87*('2014 population'!$E87/'2011 population'!$E87))
+('2011 outpatient appointments'!$F87*('2014 population'!$F87/'2011 population'!$F87))
+('2011 outpatient appointments'!$G87*('2014 population'!$G87/'2011 population'!$G87))
+('2011 outpatient appointments'!$H87*('2014 population'!$H87/'2011 population'!$H87))
)
)*'2014 GP visits'!$C87</f>
        <v>212505.04143520558</v>
      </c>
      <c r="H87" s="2">
        <f>IF(age_sex_only,
'2014 population'!H87/SUM('2014 population'!$D87:$H87),
('2011 outpatient appointments'!H87*('2014 population'!H87/'2011 population'!H87))
/
(
('2011 outpatient appointments'!$D87*('2014 population'!$D87/'2011 population'!$D87))
+('2011 outpatient appointments'!$E87*('2014 population'!$E87/'2011 population'!$E87))
+('2011 outpatient appointments'!$F87*('2014 population'!$F87/'2011 population'!$F87))
+('2011 outpatient appointments'!$G87*('2014 population'!$G87/'2011 population'!$G87))
+('2011 outpatient appointments'!$H87*('2014 population'!$H87/'2011 population'!$H87))
)
)*'2014 GP visits'!$C87</f>
        <v>223035.46683213778</v>
      </c>
      <c r="I87" s="56">
        <f>VLOOKUP(B87,'Primary care summary'!$C$19:$E$24,3,TRUE)*SUM('2014 population'!J87:N87)</f>
        <v>649051.60442999995</v>
      </c>
      <c r="J87" s="2">
        <f>IF(age_sex_only,
'2014 population'!J87/SUM('2014 population'!$J87:$N87),
('2011 outpatient appointments'!J87*('2014 population'!J87/'2011 population'!J87))
/
(
('2011 outpatient appointments'!$J87*('2014 population'!$J87/'2011 population'!$J87))
+('2011 outpatient appointments'!$K87*('2014 population'!$K87/'2011 population'!$K87))
+('2011 outpatient appointments'!$L87*('2014 population'!$L87/'2011 population'!$L87))
+('2011 outpatient appointments'!$M87*('2014 population'!$M87/'2011 population'!$M87))
+('2011 outpatient appointments'!$N87*('2014 population'!$N87/'2011 population'!$N87))
)
)*'2014 GP visits'!$I87</f>
        <v>91664.742570114642</v>
      </c>
      <c r="K87" s="2">
        <f>IF(age_sex_only,
'2014 population'!K87/SUM('2014 population'!$J87:$N87),
('2011 outpatient appointments'!K87*('2014 population'!K87/'2011 population'!K87))
/
(
('2011 outpatient appointments'!$J87*('2014 population'!$J87/'2011 population'!$J87))
+('2011 outpatient appointments'!$K87*('2014 population'!$K87/'2011 population'!$K87))
+('2011 outpatient appointments'!$L87*('2014 population'!$L87/'2011 population'!$L87))
+('2011 outpatient appointments'!$M87*('2014 population'!$M87/'2011 population'!$M87))
+('2011 outpatient appointments'!$N87*('2014 population'!$N87/'2011 population'!$N87))
)
)*'2014 GP visits'!$I87</f>
        <v>113803.94739090539</v>
      </c>
      <c r="L87" s="2">
        <f>IF(age_sex_only,
'2014 population'!L87/SUM('2014 population'!$J87:$N87),
('2011 outpatient appointments'!L87*('2014 population'!L87/'2011 population'!L87))
/
(
('2011 outpatient appointments'!$J87*('2014 population'!$J87/'2011 population'!$J87))
+('2011 outpatient appointments'!$K87*('2014 population'!$K87/'2011 population'!$K87))
+('2011 outpatient appointments'!$L87*('2014 population'!$L87/'2011 population'!$L87))
+('2011 outpatient appointments'!$M87*('2014 population'!$M87/'2011 population'!$M87))
+('2011 outpatient appointments'!$N87*('2014 population'!$N87/'2011 population'!$N87))
)
)*'2014 GP visits'!$I87</f>
        <v>136541.37590462211</v>
      </c>
      <c r="M87" s="2">
        <f>IF(age_sex_only,
'2014 population'!M87/SUM('2014 population'!$J87:$N87),
('2011 outpatient appointments'!M87*('2014 population'!M87/'2011 population'!M87))
/
(
('2011 outpatient appointments'!$J87*('2014 population'!$J87/'2011 population'!$J87))
+('2011 outpatient appointments'!$K87*('2014 population'!$K87/'2011 population'!$K87))
+('2011 outpatient appointments'!$L87*('2014 population'!$L87/'2011 population'!$L87))
+('2011 outpatient appointments'!$M87*('2014 population'!$M87/'2011 population'!$M87))
+('2011 outpatient appointments'!$N87*('2014 population'!$N87/'2011 population'!$N87))
)
)*'2014 GP visits'!$I87</f>
        <v>151023.67116157906</v>
      </c>
      <c r="N87" s="2">
        <f>IF(age_sex_only,
'2014 population'!N87/SUM('2014 population'!$J87:$N87),
('2011 outpatient appointments'!N87*('2014 population'!N87/'2011 population'!N87))
/
(
('2011 outpatient appointments'!$J87*('2014 population'!$J87/'2011 population'!$J87))
+('2011 outpatient appointments'!$K87*('2014 population'!$K87/'2011 population'!$K87))
+('2011 outpatient appointments'!$L87*('2014 population'!$L87/'2011 population'!$L87))
+('2011 outpatient appointments'!$M87*('2014 population'!$M87/'2011 population'!$M87))
+('2011 outpatient appointments'!$N87*('2014 population'!$N87/'2011 population'!$N87))
)
)*'2014 GP visits'!$I87</f>
        <v>156017.86740277873</v>
      </c>
    </row>
    <row r="88" spans="2:14" x14ac:dyDescent="0.25">
      <c r="B88">
        <v>84</v>
      </c>
      <c r="C88" s="56">
        <f>VLOOKUP(B88,'Primary care summary'!$C$19:$E$24,2,TRUE)*SUM('2014 population'!D88:H88)</f>
        <v>929206.30188899999</v>
      </c>
      <c r="D88" s="2">
        <f>IF(age_sex_only,
'2014 population'!D88/SUM('2014 population'!$D88:$H88),
('2011 outpatient appointments'!D88*('2014 population'!D88/'2011 population'!D88))
/
(
('2011 outpatient appointments'!$D88*('2014 population'!$D88/'2011 population'!$D88))
+('2011 outpatient appointments'!$E88*('2014 population'!$E88/'2011 population'!$E88))
+('2011 outpatient appointments'!$F88*('2014 population'!$F88/'2011 population'!$F88))
+('2011 outpatient appointments'!$G88*('2014 population'!$G88/'2011 population'!$G88))
+('2011 outpatient appointments'!$H88*('2014 population'!$H88/'2011 population'!$H88))
)
)*'2014 GP visits'!$C88</f>
        <v>146253.17472920418</v>
      </c>
      <c r="E88" s="2">
        <f>IF(age_sex_only,
'2014 population'!E88/SUM('2014 population'!$D88:$H88),
('2011 outpatient appointments'!E88*('2014 population'!E88/'2011 population'!E88))
/
(
('2011 outpatient appointments'!$D88*('2014 population'!$D88/'2011 population'!$D88))
+('2011 outpatient appointments'!$E88*('2014 population'!$E88/'2011 population'!$E88))
+('2011 outpatient appointments'!$F88*('2014 population'!$F88/'2011 population'!$F88))
+('2011 outpatient appointments'!$G88*('2014 population'!$G88/'2011 population'!$G88))
+('2011 outpatient appointments'!$H88*('2014 population'!$H88/'2011 population'!$H88))
)
)*'2014 GP visits'!$C88</f>
        <v>171295.63661307291</v>
      </c>
      <c r="F88" s="2">
        <f>IF(age_sex_only,
'2014 population'!F88/SUM('2014 population'!$D88:$H88),
('2011 outpatient appointments'!F88*('2014 population'!F88/'2011 population'!F88))
/
(
('2011 outpatient appointments'!$D88*('2014 population'!$D88/'2011 population'!$D88))
+('2011 outpatient appointments'!$E88*('2014 population'!$E88/'2011 population'!$E88))
+('2011 outpatient appointments'!$F88*('2014 population'!$F88/'2011 population'!$F88))
+('2011 outpatient appointments'!$G88*('2014 population'!$G88/'2011 population'!$G88))
+('2011 outpatient appointments'!$H88*('2014 population'!$H88/'2011 population'!$H88))
)
)*'2014 GP visits'!$C88</f>
        <v>196877.02474772892</v>
      </c>
      <c r="G88" s="2">
        <f>IF(age_sex_only,
'2014 population'!G88/SUM('2014 population'!$D88:$H88),
('2011 outpatient appointments'!G88*('2014 population'!G88/'2011 population'!G88))
/
(
('2011 outpatient appointments'!$D88*('2014 population'!$D88/'2011 population'!$D88))
+('2011 outpatient appointments'!$E88*('2014 population'!$E88/'2011 population'!$E88))
+('2011 outpatient appointments'!$F88*('2014 population'!$F88/'2011 population'!$F88))
+('2011 outpatient appointments'!$G88*('2014 population'!$G88/'2011 population'!$G88))
+('2011 outpatient appointments'!$H88*('2014 population'!$H88/'2011 population'!$H88))
)
)*'2014 GP visits'!$C88</f>
        <v>210079.27838473744</v>
      </c>
      <c r="H88" s="2">
        <f>IF(age_sex_only,
'2014 population'!H88/SUM('2014 population'!$D88:$H88),
('2011 outpatient appointments'!H88*('2014 population'!H88/'2011 population'!H88))
/
(
('2011 outpatient appointments'!$D88*('2014 population'!$D88/'2011 population'!$D88))
+('2011 outpatient appointments'!$E88*('2014 population'!$E88/'2011 population'!$E88))
+('2011 outpatient appointments'!$F88*('2014 population'!$F88/'2011 population'!$F88))
+('2011 outpatient appointments'!$G88*('2014 population'!$G88/'2011 population'!$G88))
+('2011 outpatient appointments'!$H88*('2014 population'!$H88/'2011 population'!$H88))
)
)*'2014 GP visits'!$C88</f>
        <v>204701.18741425656</v>
      </c>
      <c r="I88" s="56">
        <f>VLOOKUP(B88,'Primary care summary'!$C$19:$E$24,3,TRUE)*SUM('2014 population'!J88:N88)</f>
        <v>578467.60951999994</v>
      </c>
      <c r="J88" s="2">
        <f>IF(age_sex_only,
'2014 population'!J88/SUM('2014 population'!$J88:$N88),
('2011 outpatient appointments'!J88*('2014 population'!J88/'2011 population'!J88))
/
(
('2011 outpatient appointments'!$J88*('2014 population'!$J88/'2011 population'!$J88))
+('2011 outpatient appointments'!$K88*('2014 population'!$K88/'2011 population'!$K88))
+('2011 outpatient appointments'!$L88*('2014 population'!$L88/'2011 population'!$L88))
+('2011 outpatient appointments'!$M88*('2014 population'!$M88/'2011 population'!$M88))
+('2011 outpatient appointments'!$N88*('2014 population'!$N88/'2011 population'!$N88))
)
)*'2014 GP visits'!$I88</f>
        <v>81637.270498661295</v>
      </c>
      <c r="K88" s="2">
        <f>IF(age_sex_only,
'2014 population'!K88/SUM('2014 population'!$J88:$N88),
('2011 outpatient appointments'!K88*('2014 population'!K88/'2011 population'!K88))
/
(
('2011 outpatient appointments'!$J88*('2014 population'!$J88/'2011 population'!$J88))
+('2011 outpatient appointments'!$K88*('2014 population'!$K88/'2011 population'!$K88))
+('2011 outpatient appointments'!$L88*('2014 population'!$L88/'2011 population'!$L88))
+('2011 outpatient appointments'!$M88*('2014 population'!$M88/'2011 population'!$M88))
+('2011 outpatient appointments'!$N88*('2014 population'!$N88/'2011 population'!$N88))
)
)*'2014 GP visits'!$I88</f>
        <v>99296.154594963707</v>
      </c>
      <c r="L88" s="2">
        <f>IF(age_sex_only,
'2014 population'!L88/SUM('2014 population'!$J88:$N88),
('2011 outpatient appointments'!L88*('2014 population'!L88/'2011 population'!L88))
/
(
('2011 outpatient appointments'!$J88*('2014 population'!$J88/'2011 population'!$J88))
+('2011 outpatient appointments'!$K88*('2014 population'!$K88/'2011 population'!$K88))
+('2011 outpatient appointments'!$L88*('2014 population'!$L88/'2011 population'!$L88))
+('2011 outpatient appointments'!$M88*('2014 population'!$M88/'2011 population'!$M88))
+('2011 outpatient appointments'!$N88*('2014 population'!$N88/'2011 population'!$N88))
)
)*'2014 GP visits'!$I88</f>
        <v>122811.27226397079</v>
      </c>
      <c r="M88" s="2">
        <f>IF(age_sex_only,
'2014 population'!M88/SUM('2014 population'!$J88:$N88),
('2011 outpatient appointments'!M88*('2014 population'!M88/'2011 population'!M88))
/
(
('2011 outpatient appointments'!$J88*('2014 population'!$J88/'2011 population'!$J88))
+('2011 outpatient appointments'!$K88*('2014 population'!$K88/'2011 population'!$K88))
+('2011 outpatient appointments'!$L88*('2014 population'!$L88/'2011 population'!$L88))
+('2011 outpatient appointments'!$M88*('2014 population'!$M88/'2011 population'!$M88))
+('2011 outpatient appointments'!$N88*('2014 population'!$N88/'2011 population'!$N88))
)
)*'2014 GP visits'!$I88</f>
        <v>131265.4370188083</v>
      </c>
      <c r="N88" s="2">
        <f>IF(age_sex_only,
'2014 population'!N88/SUM('2014 population'!$J88:$N88),
('2011 outpatient appointments'!N88*('2014 population'!N88/'2011 population'!N88))
/
(
('2011 outpatient appointments'!$J88*('2014 population'!$J88/'2011 population'!$J88))
+('2011 outpatient appointments'!$K88*('2014 population'!$K88/'2011 population'!$K88))
+('2011 outpatient appointments'!$L88*('2014 population'!$L88/'2011 population'!$L88))
+('2011 outpatient appointments'!$M88*('2014 population'!$M88/'2011 population'!$M88))
+('2011 outpatient appointments'!$N88*('2014 population'!$N88/'2011 population'!$N88))
)
)*'2014 GP visits'!$I88</f>
        <v>143457.4751435958</v>
      </c>
    </row>
    <row r="89" spans="2:14" x14ac:dyDescent="0.25">
      <c r="B89" s="15">
        <v>85</v>
      </c>
      <c r="C89" s="57">
        <f>VLOOKUP(B89,'Primary care summary'!$C$19:$E$24,2,TRUE)*SUM('2014 population'!D89:H89)</f>
        <v>836053.19798499998</v>
      </c>
      <c r="D89" s="9">
        <f>IF(age_sex_only,
'2014 population'!D89/SUM('2014 population'!$D89:$H89),
('2011 outpatient appointments'!D89*('2014 population'!D89/'2011 population'!D89))
/
(
('2011 outpatient appointments'!$D89*('2014 population'!$D89/'2011 population'!$D89))
+('2011 outpatient appointments'!$E89*('2014 population'!$E89/'2011 population'!$E89))
+('2011 outpatient appointments'!$F89*('2014 population'!$F89/'2011 population'!$F89))
+('2011 outpatient appointments'!$G89*('2014 population'!$G89/'2011 population'!$G89))
+('2011 outpatient appointments'!$H89*('2014 population'!$H89/'2011 population'!$H89))
)
)*'2014 GP visits'!$C89</f>
        <v>130197.25986046037</v>
      </c>
      <c r="E89" s="9">
        <f>IF(age_sex_only,
'2014 population'!E89/SUM('2014 population'!$D89:$H89),
('2011 outpatient appointments'!E89*('2014 population'!E89/'2011 population'!E89))
/
(
('2011 outpatient appointments'!$D89*('2014 population'!$D89/'2011 population'!$D89))
+('2011 outpatient appointments'!$E89*('2014 population'!$E89/'2011 population'!$E89))
+('2011 outpatient appointments'!$F89*('2014 population'!$F89/'2011 population'!$F89))
+('2011 outpatient appointments'!$G89*('2014 population'!$G89/'2011 population'!$G89))
+('2011 outpatient appointments'!$H89*('2014 population'!$H89/'2011 population'!$H89))
)
)*'2014 GP visits'!$C89</f>
        <v>155175.77912176982</v>
      </c>
      <c r="F89" s="9">
        <f>IF(age_sex_only,
'2014 population'!F89/SUM('2014 population'!$D89:$H89),
('2011 outpatient appointments'!F89*('2014 population'!F89/'2011 population'!F89))
/
(
('2011 outpatient appointments'!$D89*('2014 population'!$D89/'2011 population'!$D89))
+('2011 outpatient appointments'!$E89*('2014 population'!$E89/'2011 population'!$E89))
+('2011 outpatient appointments'!$F89*('2014 population'!$F89/'2011 population'!$F89))
+('2011 outpatient appointments'!$G89*('2014 population'!$G89/'2011 population'!$G89))
+('2011 outpatient appointments'!$H89*('2014 population'!$H89/'2011 population'!$H89))
)
)*'2014 GP visits'!$C89</f>
        <v>176097.30460573378</v>
      </c>
      <c r="G89" s="9">
        <f>IF(age_sex_only,
'2014 population'!G89/SUM('2014 population'!$D89:$H89),
('2011 outpatient appointments'!G89*('2014 population'!G89/'2011 population'!G89))
/
(
('2011 outpatient appointments'!$D89*('2014 population'!$D89/'2011 population'!$D89))
+('2011 outpatient appointments'!$E89*('2014 population'!$E89/'2011 population'!$E89))
+('2011 outpatient appointments'!$F89*('2014 population'!$F89/'2011 population'!$F89))
+('2011 outpatient appointments'!$G89*('2014 population'!$G89/'2011 population'!$G89))
+('2011 outpatient appointments'!$H89*('2014 population'!$H89/'2011 population'!$H89))
)
)*'2014 GP visits'!$C89</f>
        <v>185993.55428625335</v>
      </c>
      <c r="H89" s="9">
        <f>IF(age_sex_only,
'2014 population'!H89/SUM('2014 population'!$D89:$H89),
('2011 outpatient appointments'!H89*('2014 population'!H89/'2011 population'!H89))
/
(
('2011 outpatient appointments'!$D89*('2014 population'!$D89/'2011 population'!$D89))
+('2011 outpatient appointments'!$E89*('2014 population'!$E89/'2011 population'!$E89))
+('2011 outpatient appointments'!$F89*('2014 population'!$F89/'2011 population'!$F89))
+('2011 outpatient appointments'!$G89*('2014 population'!$G89/'2011 population'!$G89))
+('2011 outpatient appointments'!$H89*('2014 population'!$H89/'2011 population'!$H89))
)
)*'2014 GP visits'!$C89</f>
        <v>188589.3001107827</v>
      </c>
      <c r="I89" s="57">
        <f>VLOOKUP(B89,'Primary care summary'!$C$19:$E$24,3,TRUE)*SUM('2014 population'!J89:N89)</f>
        <v>501498.12794999999</v>
      </c>
      <c r="J89" s="9">
        <f>IF(age_sex_only,
'2014 population'!J89/SUM('2014 population'!$J89:$N89),
('2011 outpatient appointments'!J89*('2014 population'!J89/'2011 population'!J89))
/
(
('2011 outpatient appointments'!$J89*('2014 population'!$J89/'2011 population'!$J89))
+('2011 outpatient appointments'!$K89*('2014 population'!$K89/'2011 population'!$K89))
+('2011 outpatient appointments'!$L89*('2014 population'!$L89/'2011 population'!$L89))
+('2011 outpatient appointments'!$M89*('2014 population'!$M89/'2011 population'!$M89))
+('2011 outpatient appointments'!$N89*('2014 population'!$N89/'2011 population'!$N89))
)
)*'2014 GP visits'!$I89</f>
        <v>68438.199186275029</v>
      </c>
      <c r="K89" s="9">
        <f>IF(age_sex_only,
'2014 population'!K89/SUM('2014 population'!$J89:$N89),
('2011 outpatient appointments'!K89*('2014 population'!K89/'2011 population'!K89))
/
(
('2011 outpatient appointments'!$J89*('2014 population'!$J89/'2011 population'!$J89))
+('2011 outpatient appointments'!$K89*('2014 population'!$K89/'2011 population'!$K89))
+('2011 outpatient appointments'!$L89*('2014 population'!$L89/'2011 population'!$L89))
+('2011 outpatient appointments'!$M89*('2014 population'!$M89/'2011 population'!$M89))
+('2011 outpatient appointments'!$N89*('2014 population'!$N89/'2011 population'!$N89))
)
)*'2014 GP visits'!$I89</f>
        <v>87963.610706458989</v>
      </c>
      <c r="L89" s="9">
        <f>IF(age_sex_only,
'2014 population'!L89/SUM('2014 population'!$J89:$N89),
('2011 outpatient appointments'!L89*('2014 population'!L89/'2011 population'!L89))
/
(
('2011 outpatient appointments'!$J89*('2014 population'!$J89/'2011 population'!$J89))
+('2011 outpatient appointments'!$K89*('2014 population'!$K89/'2011 population'!$K89))
+('2011 outpatient appointments'!$L89*('2014 population'!$L89/'2011 population'!$L89))
+('2011 outpatient appointments'!$M89*('2014 population'!$M89/'2011 population'!$M89))
+('2011 outpatient appointments'!$N89*('2014 population'!$N89/'2011 population'!$N89))
)
)*'2014 GP visits'!$I89</f>
        <v>106371.80836502071</v>
      </c>
      <c r="M89" s="9">
        <f>IF(age_sex_only,
'2014 population'!M89/SUM('2014 population'!$J89:$N89),
('2011 outpatient appointments'!M89*('2014 population'!M89/'2011 population'!M89))
/
(
('2011 outpatient appointments'!$J89*('2014 population'!$J89/'2011 population'!$J89))
+('2011 outpatient appointments'!$K89*('2014 population'!$K89/'2011 population'!$K89))
+('2011 outpatient appointments'!$L89*('2014 population'!$L89/'2011 population'!$L89))
+('2011 outpatient appointments'!$M89*('2014 population'!$M89/'2011 population'!$M89))
+('2011 outpatient appointments'!$N89*('2014 population'!$N89/'2011 population'!$N89))
)
)*'2014 GP visits'!$I89</f>
        <v>115905.76508627228</v>
      </c>
      <c r="N89" s="9">
        <f>IF(age_sex_only,
'2014 population'!N89/SUM('2014 population'!$J89:$N89),
('2011 outpatient appointments'!N89*('2014 population'!N89/'2011 population'!N89))
/
(
('2011 outpatient appointments'!$J89*('2014 population'!$J89/'2011 population'!$J89))
+('2011 outpatient appointments'!$K89*('2014 population'!$K89/'2011 population'!$K89))
+('2011 outpatient appointments'!$L89*('2014 population'!$L89/'2011 population'!$L89))
+('2011 outpatient appointments'!$M89*('2014 population'!$M89/'2011 population'!$M89))
+('2011 outpatient appointments'!$N89*('2014 population'!$N89/'2011 population'!$N89))
)
)*'2014 GP visits'!$I89</f>
        <v>122818.744605973</v>
      </c>
    </row>
    <row r="90" spans="2:14" x14ac:dyDescent="0.25">
      <c r="C90" s="2"/>
      <c r="I90" s="2"/>
    </row>
    <row r="91" spans="2:14" x14ac:dyDescent="0.25">
      <c r="I91" s="2"/>
    </row>
    <row r="92" spans="2:14" x14ac:dyDescent="0.25">
      <c r="I92" s="2"/>
    </row>
    <row r="93" spans="2:14" x14ac:dyDescent="0.25">
      <c r="I93" s="2"/>
    </row>
    <row r="94" spans="2:14" x14ac:dyDescent="0.25">
      <c r="I94" s="2"/>
    </row>
    <row r="95" spans="2:14" x14ac:dyDescent="0.25">
      <c r="I95" s="2"/>
    </row>
    <row r="96" spans="2:14" x14ac:dyDescent="0.25">
      <c r="I96" s="2"/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10.85546875" bestFit="1" customWidth="1"/>
    <col min="3" max="3" width="10" style="69" bestFit="1" customWidth="1"/>
    <col min="4" max="4" width="9" bestFit="1" customWidth="1"/>
    <col min="9" max="9" width="9.140625" style="69"/>
  </cols>
  <sheetData>
    <row r="2" spans="2:14" x14ac:dyDescent="0.25">
      <c r="B2" s="8" t="s">
        <v>13</v>
      </c>
      <c r="C2" s="65"/>
      <c r="D2" s="114" t="s">
        <v>14</v>
      </c>
      <c r="E2" s="114"/>
      <c r="F2" s="114"/>
      <c r="G2" s="114"/>
      <c r="H2" s="114"/>
      <c r="I2" s="65"/>
      <c r="J2" s="114" t="s">
        <v>15</v>
      </c>
      <c r="K2" s="114"/>
      <c r="L2" s="114"/>
      <c r="M2" s="114"/>
      <c r="N2" s="114"/>
    </row>
    <row r="3" spans="2:14" x14ac:dyDescent="0.25">
      <c r="B3" s="5"/>
      <c r="C3" s="66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6"/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</row>
    <row r="4" spans="2:14" x14ac:dyDescent="0.25">
      <c r="B4">
        <v>0</v>
      </c>
      <c r="C4" s="67"/>
      <c r="D4" s="61">
        <f>'2014 GP visits'!D4/tot_gp_visits_2014</f>
        <v>1.7069396711337388E-3</v>
      </c>
      <c r="E4" s="61">
        <f>'2014 GP visits'!E4/tot_gp_visits_2014</f>
        <v>1.4473664819627877E-3</v>
      </c>
      <c r="F4" s="61">
        <f>'2014 GP visits'!F4/tot_gp_visits_2014</f>
        <v>1.2459097682942307E-3</v>
      </c>
      <c r="G4" s="61">
        <f>'2014 GP visits'!G4/tot_gp_visits_2014</f>
        <v>1.2080009481654547E-3</v>
      </c>
      <c r="H4" s="61">
        <f>'2014 GP visits'!H4/tot_gp_visits_2014</f>
        <v>1.0669398364495091E-3</v>
      </c>
      <c r="I4" s="61"/>
      <c r="J4" s="61">
        <f>'2014 GP visits'!J4/tot_gp_visits_2014</f>
        <v>2.0259603069521393E-3</v>
      </c>
      <c r="K4" s="61">
        <f>'2014 GP visits'!K4/tot_gp_visits_2014</f>
        <v>1.6955204332038249E-3</v>
      </c>
      <c r="L4" s="61">
        <f>'2014 GP visits'!L4/tot_gp_visits_2014</f>
        <v>1.4134022471694234E-3</v>
      </c>
      <c r="M4" s="61">
        <f>'2014 GP visits'!M4/tot_gp_visits_2014</f>
        <v>1.3739730587379868E-3</v>
      </c>
      <c r="N4" s="61">
        <f>'2014 GP visits'!N4/tot_gp_visits_2014</f>
        <v>1.1862752109862101E-3</v>
      </c>
    </row>
    <row r="5" spans="2:14" x14ac:dyDescent="0.25">
      <c r="B5">
        <v>1</v>
      </c>
      <c r="C5" s="67"/>
      <c r="D5" s="61">
        <f>'2014 GP visits'!D5/tot_gp_visits_2014</f>
        <v>1.9160434017708335E-3</v>
      </c>
      <c r="E5" s="61">
        <f>'2014 GP visits'!E5/tot_gp_visits_2014</f>
        <v>1.5216631515329701E-3</v>
      </c>
      <c r="F5" s="61">
        <f>'2014 GP visits'!F5/tot_gp_visits_2014</f>
        <v>1.2524591040765796E-3</v>
      </c>
      <c r="G5" s="61">
        <f>'2014 GP visits'!G5/tot_gp_visits_2014</f>
        <v>1.1580306766946584E-3</v>
      </c>
      <c r="H5" s="61">
        <f>'2014 GP visits'!H5/tot_gp_visits_2014</f>
        <v>1.0020306363968665E-3</v>
      </c>
      <c r="I5" s="61"/>
      <c r="J5" s="61">
        <f>'2014 GP visits'!J5/tot_gp_visits_2014</f>
        <v>2.226242089008693E-3</v>
      </c>
      <c r="K5" s="61">
        <f>'2014 GP visits'!K5/tot_gp_visits_2014</f>
        <v>1.8059260203869027E-3</v>
      </c>
      <c r="L5" s="61">
        <f>'2014 GP visits'!L5/tot_gp_visits_2014</f>
        <v>1.4756126041323198E-3</v>
      </c>
      <c r="M5" s="61">
        <f>'2014 GP visits'!M5/tot_gp_visits_2014</f>
        <v>1.2858026123161923E-3</v>
      </c>
      <c r="N5" s="61">
        <f>'2014 GP visits'!N5/tot_gp_visits_2014</f>
        <v>1.1282504052980361E-3</v>
      </c>
    </row>
    <row r="6" spans="2:14" x14ac:dyDescent="0.25">
      <c r="B6">
        <v>2</v>
      </c>
      <c r="C6" s="67"/>
      <c r="D6" s="61">
        <f>'2014 GP visits'!D6/tot_gp_visits_2014</f>
        <v>2.0336917162262296E-3</v>
      </c>
      <c r="E6" s="61">
        <f>'2014 GP visits'!E6/tot_gp_visits_2014</f>
        <v>1.5735833400961896E-3</v>
      </c>
      <c r="F6" s="61">
        <f>'2014 GP visits'!F6/tot_gp_visits_2014</f>
        <v>1.3066960560816792E-3</v>
      </c>
      <c r="G6" s="61">
        <f>'2014 GP visits'!G6/tot_gp_visits_2014</f>
        <v>1.1638065288063957E-3</v>
      </c>
      <c r="H6" s="61">
        <f>'2014 GP visits'!H6/tot_gp_visits_2014</f>
        <v>1.0324577335751582E-3</v>
      </c>
      <c r="I6" s="61"/>
      <c r="J6" s="61">
        <f>'2014 GP visits'!J6/tot_gp_visits_2014</f>
        <v>2.3455960868395795E-3</v>
      </c>
      <c r="K6" s="61">
        <f>'2014 GP visits'!K6/tot_gp_visits_2014</f>
        <v>1.8724376035098942E-3</v>
      </c>
      <c r="L6" s="61">
        <f>'2014 GP visits'!L6/tot_gp_visits_2014</f>
        <v>1.4675648092267793E-3</v>
      </c>
      <c r="M6" s="61">
        <f>'2014 GP visits'!M6/tot_gp_visits_2014</f>
        <v>1.3177381999757971E-3</v>
      </c>
      <c r="N6" s="61">
        <f>'2014 GP visits'!N6/tot_gp_visits_2014</f>
        <v>1.1831867544833191E-3</v>
      </c>
    </row>
    <row r="7" spans="2:14" x14ac:dyDescent="0.25">
      <c r="B7">
        <v>3</v>
      </c>
      <c r="C7" s="67"/>
      <c r="D7" s="61">
        <f>'2014 GP visits'!D7/tot_gp_visits_2014</f>
        <v>1.9269676559463666E-3</v>
      </c>
      <c r="E7" s="61">
        <f>'2014 GP visits'!E7/tot_gp_visits_2014</f>
        <v>1.5355730675896697E-3</v>
      </c>
      <c r="F7" s="61">
        <f>'2014 GP visits'!F7/tot_gp_visits_2014</f>
        <v>1.2911396922657855E-3</v>
      </c>
      <c r="G7" s="61">
        <f>'2014 GP visits'!G7/tot_gp_visits_2014</f>
        <v>1.1571083248034244E-3</v>
      </c>
      <c r="H7" s="61">
        <f>'2014 GP visits'!H7/tot_gp_visits_2014</f>
        <v>1.0666908567579056E-3</v>
      </c>
      <c r="I7" s="61"/>
      <c r="J7" s="61">
        <f>'2014 GP visits'!J7/tot_gp_visits_2014</f>
        <v>2.2544165023249863E-3</v>
      </c>
      <c r="K7" s="61">
        <f>'2014 GP visits'!K7/tot_gp_visits_2014</f>
        <v>1.7634560982784022E-3</v>
      </c>
      <c r="L7" s="61">
        <f>'2014 GP visits'!L7/tot_gp_visits_2014</f>
        <v>1.492556898177882E-3</v>
      </c>
      <c r="M7" s="61">
        <f>'2014 GP visits'!M7/tot_gp_visits_2014</f>
        <v>1.3255896837018723E-3</v>
      </c>
      <c r="N7" s="61">
        <f>'2014 GP visits'!N7/tot_gp_visits_2014</f>
        <v>1.2040724720086984E-3</v>
      </c>
    </row>
    <row r="8" spans="2:14" x14ac:dyDescent="0.25">
      <c r="B8">
        <v>4</v>
      </c>
      <c r="C8" s="67"/>
      <c r="D8" s="61">
        <f>'2014 GP visits'!D8/tot_gp_visits_2014</f>
        <v>1.8758279592664057E-3</v>
      </c>
      <c r="E8" s="61">
        <f>'2014 GP visits'!E8/tot_gp_visits_2014</f>
        <v>1.4859346739967876E-3</v>
      </c>
      <c r="F8" s="61">
        <f>'2014 GP visits'!F8/tot_gp_visits_2014</f>
        <v>1.2994016096218228E-3</v>
      </c>
      <c r="G8" s="61">
        <f>'2014 GP visits'!G8/tot_gp_visits_2014</f>
        <v>1.1555917984604122E-3</v>
      </c>
      <c r="H8" s="61">
        <f>'2014 GP visits'!H8/tot_gp_visits_2014</f>
        <v>1.0569056937483365E-3</v>
      </c>
      <c r="I8" s="61"/>
      <c r="J8" s="61">
        <f>'2014 GP visits'!J8/tot_gp_visits_2014</f>
        <v>2.1743493319740723E-3</v>
      </c>
      <c r="K8" s="61">
        <f>'2014 GP visits'!K8/tot_gp_visits_2014</f>
        <v>1.7431485851593584E-3</v>
      </c>
      <c r="L8" s="61">
        <f>'2014 GP visits'!L8/tot_gp_visits_2014</f>
        <v>1.4474407783969308E-3</v>
      </c>
      <c r="M8" s="61">
        <f>'2014 GP visits'!M8/tot_gp_visits_2014</f>
        <v>1.3025884485190701E-3</v>
      </c>
      <c r="N8" s="61">
        <f>'2014 GP visits'!N8/tot_gp_visits_2014</f>
        <v>1.2339562752352107E-3</v>
      </c>
    </row>
    <row r="9" spans="2:14" x14ac:dyDescent="0.25">
      <c r="B9">
        <v>5</v>
      </c>
      <c r="C9" s="67"/>
      <c r="D9" s="61">
        <f>'2014 GP visits'!D9/tot_gp_visits_2014</f>
        <v>9.1054498579413513E-4</v>
      </c>
      <c r="E9" s="61">
        <f>'2014 GP visits'!E9/tot_gp_visits_2014</f>
        <v>7.2105193185178574E-4</v>
      </c>
      <c r="F9" s="61">
        <f>'2014 GP visits'!F9/tot_gp_visits_2014</f>
        <v>6.0393120726064814E-4</v>
      </c>
      <c r="G9" s="61">
        <f>'2014 GP visits'!G9/tot_gp_visits_2014</f>
        <v>5.6560680509145874E-4</v>
      </c>
      <c r="H9" s="61">
        <f>'2014 GP visits'!H9/tot_gp_visits_2014</f>
        <v>5.0521781477619635E-4</v>
      </c>
      <c r="I9" s="61"/>
      <c r="J9" s="61">
        <f>'2014 GP visits'!J9/tot_gp_visits_2014</f>
        <v>9.2005616244744334E-4</v>
      </c>
      <c r="K9" s="61">
        <f>'2014 GP visits'!K9/tot_gp_visits_2014</f>
        <v>7.1884201326573793E-4</v>
      </c>
      <c r="L9" s="61">
        <f>'2014 GP visits'!L9/tot_gp_visits_2014</f>
        <v>5.982206771512911E-4</v>
      </c>
      <c r="M9" s="61">
        <f>'2014 GP visits'!M9/tot_gp_visits_2014</f>
        <v>5.4473460284057168E-4</v>
      </c>
      <c r="N9" s="61">
        <f>'2014 GP visits'!N9/tot_gp_visits_2014</f>
        <v>5.0094503720591742E-4</v>
      </c>
    </row>
    <row r="10" spans="2:14" x14ac:dyDescent="0.25">
      <c r="B10">
        <v>6</v>
      </c>
      <c r="C10" s="67"/>
      <c r="D10" s="61">
        <f>'2014 GP visits'!D10/tot_gp_visits_2014</f>
        <v>9.2115233941958516E-4</v>
      </c>
      <c r="E10" s="61">
        <f>'2014 GP visits'!E10/tot_gp_visits_2014</f>
        <v>7.24526332277369E-4</v>
      </c>
      <c r="F10" s="61">
        <f>'2014 GP visits'!F10/tot_gp_visits_2014</f>
        <v>6.0351546951785699E-4</v>
      </c>
      <c r="G10" s="61">
        <f>'2014 GP visits'!G10/tot_gp_visits_2014</f>
        <v>5.5597814202489005E-4</v>
      </c>
      <c r="H10" s="61">
        <f>'2014 GP visits'!H10/tot_gp_visits_2014</f>
        <v>5.2473456114899891E-4</v>
      </c>
      <c r="I10" s="61"/>
      <c r="J10" s="61">
        <f>'2014 GP visits'!J10/tot_gp_visits_2014</f>
        <v>9.1971893433684068E-4</v>
      </c>
      <c r="K10" s="61">
        <f>'2014 GP visits'!K10/tot_gp_visits_2014</f>
        <v>7.2015702375851092E-4</v>
      </c>
      <c r="L10" s="61">
        <f>'2014 GP visits'!L10/tot_gp_visits_2014</f>
        <v>5.9945853833598222E-4</v>
      </c>
      <c r="M10" s="61">
        <f>'2014 GP visits'!M10/tot_gp_visits_2014</f>
        <v>5.5770843313868688E-4</v>
      </c>
      <c r="N10" s="61">
        <f>'2014 GP visits'!N10/tot_gp_visits_2014</f>
        <v>5.1759503918450062E-4</v>
      </c>
    </row>
    <row r="11" spans="2:14" x14ac:dyDescent="0.25">
      <c r="B11">
        <v>7</v>
      </c>
      <c r="C11" s="67"/>
      <c r="D11" s="61">
        <f>'2014 GP visits'!D11/tot_gp_visits_2014</f>
        <v>8.8453284489731145E-4</v>
      </c>
      <c r="E11" s="61">
        <f>'2014 GP visits'!E11/tot_gp_visits_2014</f>
        <v>7.0589055372710489E-4</v>
      </c>
      <c r="F11" s="61">
        <f>'2014 GP visits'!F11/tot_gp_visits_2014</f>
        <v>5.7711064579889356E-4</v>
      </c>
      <c r="G11" s="61">
        <f>'2014 GP visits'!G11/tot_gp_visits_2014</f>
        <v>5.3943849479125251E-4</v>
      </c>
      <c r="H11" s="61">
        <f>'2014 GP visits'!H11/tot_gp_visits_2014</f>
        <v>5.1342029745702299E-4</v>
      </c>
      <c r="I11" s="61"/>
      <c r="J11" s="61">
        <f>'2014 GP visits'!J11/tot_gp_visits_2014</f>
        <v>9.0006317554708218E-4</v>
      </c>
      <c r="K11" s="61">
        <f>'2014 GP visits'!K11/tot_gp_visits_2014</f>
        <v>7.0839282642532701E-4</v>
      </c>
      <c r="L11" s="61">
        <f>'2014 GP visits'!L11/tot_gp_visits_2014</f>
        <v>5.7705771581696122E-4</v>
      </c>
      <c r="M11" s="61">
        <f>'2014 GP visits'!M11/tot_gp_visits_2014</f>
        <v>5.2316325718581593E-4</v>
      </c>
      <c r="N11" s="61">
        <f>'2014 GP visits'!N11/tot_gp_visits_2014</f>
        <v>5.0162577359580277E-4</v>
      </c>
    </row>
    <row r="12" spans="2:14" x14ac:dyDescent="0.25">
      <c r="B12">
        <v>8</v>
      </c>
      <c r="C12" s="67"/>
      <c r="D12" s="61">
        <f>'2014 GP visits'!D12/tot_gp_visits_2014</f>
        <v>8.7271068593733347E-4</v>
      </c>
      <c r="E12" s="61">
        <f>'2014 GP visits'!E12/tot_gp_visits_2014</f>
        <v>6.7695883965910295E-4</v>
      </c>
      <c r="F12" s="61">
        <f>'2014 GP visits'!F12/tot_gp_visits_2014</f>
        <v>5.7146913015316127E-4</v>
      </c>
      <c r="G12" s="61">
        <f>'2014 GP visits'!G12/tot_gp_visits_2014</f>
        <v>5.2028697668340029E-4</v>
      </c>
      <c r="H12" s="61">
        <f>'2014 GP visits'!H12/tot_gp_visits_2014</f>
        <v>5.1950440265321584E-4</v>
      </c>
      <c r="I12" s="61"/>
      <c r="J12" s="61">
        <f>'2014 GP visits'!J12/tot_gp_visits_2014</f>
        <v>8.6788557531452095E-4</v>
      </c>
      <c r="K12" s="61">
        <f>'2014 GP visits'!K12/tot_gp_visits_2014</f>
        <v>6.8701980377059162E-4</v>
      </c>
      <c r="L12" s="61">
        <f>'2014 GP visits'!L12/tot_gp_visits_2014</f>
        <v>5.6977712348807159E-4</v>
      </c>
      <c r="M12" s="61">
        <f>'2014 GP visits'!M12/tot_gp_visits_2014</f>
        <v>5.0991187456953023E-4</v>
      </c>
      <c r="N12" s="61">
        <f>'2014 GP visits'!N12/tot_gp_visits_2014</f>
        <v>5.0346970419589223E-4</v>
      </c>
    </row>
    <row r="13" spans="2:14" x14ac:dyDescent="0.25">
      <c r="B13">
        <v>9</v>
      </c>
      <c r="C13" s="67"/>
      <c r="D13" s="61">
        <f>'2014 GP visits'!D13/tot_gp_visits_2014</f>
        <v>8.3000619929565886E-4</v>
      </c>
      <c r="E13" s="61">
        <f>'2014 GP visits'!E13/tot_gp_visits_2014</f>
        <v>6.5722316537079049E-4</v>
      </c>
      <c r="F13" s="61">
        <f>'2014 GP visits'!F13/tot_gp_visits_2014</f>
        <v>5.3364056915673394E-4</v>
      </c>
      <c r="G13" s="61">
        <f>'2014 GP visits'!G13/tot_gp_visits_2014</f>
        <v>4.979641525650275E-4</v>
      </c>
      <c r="H13" s="61">
        <f>'2014 GP visits'!H13/tot_gp_visits_2014</f>
        <v>5.0664732042456496E-4</v>
      </c>
      <c r="I13" s="61"/>
      <c r="J13" s="61">
        <f>'2014 GP visits'!J13/tot_gp_visits_2014</f>
        <v>8.4424927047775514E-4</v>
      </c>
      <c r="K13" s="61">
        <f>'2014 GP visits'!K13/tot_gp_visits_2014</f>
        <v>6.3229313903247143E-4</v>
      </c>
      <c r="L13" s="61">
        <f>'2014 GP visits'!L13/tot_gp_visits_2014</f>
        <v>5.4114015681395739E-4</v>
      </c>
      <c r="M13" s="61">
        <f>'2014 GP visits'!M13/tot_gp_visits_2014</f>
        <v>4.8958721714728115E-4</v>
      </c>
      <c r="N13" s="61">
        <f>'2014 GP visits'!N13/tot_gp_visits_2014</f>
        <v>4.966476545776935E-4</v>
      </c>
    </row>
    <row r="14" spans="2:14" x14ac:dyDescent="0.25">
      <c r="B14">
        <v>10</v>
      </c>
      <c r="C14" s="67"/>
      <c r="D14" s="61">
        <f>'2014 GP visits'!D14/tot_gp_visits_2014</f>
        <v>7.9973919084484681E-4</v>
      </c>
      <c r="E14" s="61">
        <f>'2014 GP visits'!E14/tot_gp_visits_2014</f>
        <v>6.1981536404009387E-4</v>
      </c>
      <c r="F14" s="61">
        <f>'2014 GP visits'!F14/tot_gp_visits_2014</f>
        <v>5.5554475735087748E-4</v>
      </c>
      <c r="G14" s="61">
        <f>'2014 GP visits'!G14/tot_gp_visits_2014</f>
        <v>5.0522453296509217E-4</v>
      </c>
      <c r="H14" s="61">
        <f>'2014 GP visits'!H14/tot_gp_visits_2014</f>
        <v>4.9268565696963806E-4</v>
      </c>
      <c r="I14" s="61"/>
      <c r="J14" s="61">
        <f>'2014 GP visits'!J14/tot_gp_visits_2014</f>
        <v>8.1590151275759946E-4</v>
      </c>
      <c r="K14" s="61">
        <f>'2014 GP visits'!K14/tot_gp_visits_2014</f>
        <v>6.4475680832031315E-4</v>
      </c>
      <c r="L14" s="61">
        <f>'2014 GP visits'!L14/tot_gp_visits_2014</f>
        <v>5.2406650551010427E-4</v>
      </c>
      <c r="M14" s="61">
        <f>'2014 GP visits'!M14/tot_gp_visits_2014</f>
        <v>4.8969649210697905E-4</v>
      </c>
      <c r="N14" s="61">
        <f>'2014 GP visits'!N14/tot_gp_visits_2014</f>
        <v>4.768048336728649E-4</v>
      </c>
    </row>
    <row r="15" spans="2:14" x14ac:dyDescent="0.25">
      <c r="B15">
        <v>11</v>
      </c>
      <c r="C15" s="67"/>
      <c r="D15" s="61">
        <f>'2014 GP visits'!D15/tot_gp_visits_2014</f>
        <v>7.6121268437661055E-4</v>
      </c>
      <c r="E15" s="61">
        <f>'2014 GP visits'!E15/tot_gp_visits_2014</f>
        <v>6.0757557790489967E-4</v>
      </c>
      <c r="F15" s="61">
        <f>'2014 GP visits'!F15/tot_gp_visits_2014</f>
        <v>5.2304953994035646E-4</v>
      </c>
      <c r="G15" s="61">
        <f>'2014 GP visits'!G15/tot_gp_visits_2014</f>
        <v>4.899641952378559E-4</v>
      </c>
      <c r="H15" s="61">
        <f>'2014 GP visits'!H15/tot_gp_visits_2014</f>
        <v>4.9947207111636501E-4</v>
      </c>
      <c r="I15" s="61"/>
      <c r="J15" s="61">
        <f>'2014 GP visits'!J15/tot_gp_visits_2014</f>
        <v>7.7380402250901126E-4</v>
      </c>
      <c r="K15" s="61">
        <f>'2014 GP visits'!K15/tot_gp_visits_2014</f>
        <v>6.1036632402392942E-4</v>
      </c>
      <c r="L15" s="61">
        <f>'2014 GP visits'!L15/tot_gp_visits_2014</f>
        <v>5.2154431367780138E-4</v>
      </c>
      <c r="M15" s="61">
        <f>'2014 GP visits'!M15/tot_gp_visits_2014</f>
        <v>4.732974625374657E-4</v>
      </c>
      <c r="N15" s="61">
        <f>'2014 GP visits'!N15/tot_gp_visits_2014</f>
        <v>4.9157751020604374E-4</v>
      </c>
    </row>
    <row r="16" spans="2:14" x14ac:dyDescent="0.25">
      <c r="B16">
        <v>12</v>
      </c>
      <c r="C16" s="67"/>
      <c r="D16" s="61">
        <f>'2014 GP visits'!D16/tot_gp_visits_2014</f>
        <v>7.0995010592051291E-4</v>
      </c>
      <c r="E16" s="61">
        <f>'2014 GP visits'!E16/tot_gp_visits_2014</f>
        <v>5.9092827341409595E-4</v>
      </c>
      <c r="F16" s="61">
        <f>'2014 GP visits'!F16/tot_gp_visits_2014</f>
        <v>5.2040632847070512E-4</v>
      </c>
      <c r="G16" s="61">
        <f>'2014 GP visits'!G16/tot_gp_visits_2014</f>
        <v>5.0476524087483322E-4</v>
      </c>
      <c r="H16" s="61">
        <f>'2014 GP visits'!H16/tot_gp_visits_2014</f>
        <v>5.0635815203904254E-4</v>
      </c>
      <c r="I16" s="61"/>
      <c r="J16" s="61">
        <f>'2014 GP visits'!J16/tot_gp_visits_2014</f>
        <v>7.3785188539212526E-4</v>
      </c>
      <c r="K16" s="61">
        <f>'2014 GP visits'!K16/tot_gp_visits_2014</f>
        <v>6.0090698629718131E-4</v>
      </c>
      <c r="L16" s="61">
        <f>'2014 GP visits'!L16/tot_gp_visits_2014</f>
        <v>5.1101851880301294E-4</v>
      </c>
      <c r="M16" s="61">
        <f>'2014 GP visits'!M16/tot_gp_visits_2014</f>
        <v>4.8678625986589341E-4</v>
      </c>
      <c r="N16" s="61">
        <f>'2014 GP visits'!N16/tot_gp_visits_2014</f>
        <v>4.800683541255081E-4</v>
      </c>
    </row>
    <row r="17" spans="2:14" x14ac:dyDescent="0.25">
      <c r="B17">
        <v>13</v>
      </c>
      <c r="C17" s="67"/>
      <c r="D17" s="61">
        <f>'2014 GP visits'!D17/tot_gp_visits_2014</f>
        <v>7.1022205171480317E-4</v>
      </c>
      <c r="E17" s="61">
        <f>'2014 GP visits'!E17/tot_gp_visits_2014</f>
        <v>5.7984110980683788E-4</v>
      </c>
      <c r="F17" s="61">
        <f>'2014 GP visits'!F17/tot_gp_visits_2014</f>
        <v>5.5296438850169249E-4</v>
      </c>
      <c r="G17" s="61">
        <f>'2014 GP visits'!G17/tot_gp_visits_2014</f>
        <v>5.2842603355501903E-4</v>
      </c>
      <c r="H17" s="61">
        <f>'2014 GP visits'!H17/tot_gp_visits_2014</f>
        <v>5.4353950947781898E-4</v>
      </c>
      <c r="I17" s="61"/>
      <c r="J17" s="61">
        <f>'2014 GP visits'!J17/tot_gp_visits_2014</f>
        <v>7.3168716890710777E-4</v>
      </c>
      <c r="K17" s="61">
        <f>'2014 GP visits'!K17/tot_gp_visits_2014</f>
        <v>6.0758195353842188E-4</v>
      </c>
      <c r="L17" s="61">
        <f>'2014 GP visits'!L17/tot_gp_visits_2014</f>
        <v>5.2156482182360762E-4</v>
      </c>
      <c r="M17" s="61">
        <f>'2014 GP visits'!M17/tot_gp_visits_2014</f>
        <v>5.1352840542419223E-4</v>
      </c>
      <c r="N17" s="61">
        <f>'2014 GP visits'!N17/tot_gp_visits_2014</f>
        <v>5.0590099960573574E-4</v>
      </c>
    </row>
    <row r="18" spans="2:14" x14ac:dyDescent="0.25">
      <c r="B18">
        <v>14</v>
      </c>
      <c r="C18" s="67"/>
      <c r="D18" s="61">
        <f>'2014 GP visits'!D18/tot_gp_visits_2014</f>
        <v>6.8125595935874237E-4</v>
      </c>
      <c r="E18" s="61">
        <f>'2014 GP visits'!E18/tot_gp_visits_2014</f>
        <v>6.0494825681648812E-4</v>
      </c>
      <c r="F18" s="61">
        <f>'2014 GP visits'!F18/tot_gp_visits_2014</f>
        <v>5.792531077641115E-4</v>
      </c>
      <c r="G18" s="61">
        <f>'2014 GP visits'!G18/tot_gp_visits_2014</f>
        <v>5.470050185594162E-4</v>
      </c>
      <c r="H18" s="61">
        <f>'2014 GP visits'!H18/tot_gp_visits_2014</f>
        <v>5.658706875164266E-4</v>
      </c>
      <c r="I18" s="61"/>
      <c r="J18" s="61">
        <f>'2014 GP visits'!J18/tot_gp_visits_2014</f>
        <v>7.2645852635208597E-4</v>
      </c>
      <c r="K18" s="61">
        <f>'2014 GP visits'!K18/tot_gp_visits_2014</f>
        <v>6.1034937984109471E-4</v>
      </c>
      <c r="L18" s="61">
        <f>'2014 GP visits'!L18/tot_gp_visits_2014</f>
        <v>5.5530772347263076E-4</v>
      </c>
      <c r="M18" s="61">
        <f>'2014 GP visits'!M18/tot_gp_visits_2014</f>
        <v>5.4249865930438624E-4</v>
      </c>
      <c r="N18" s="61">
        <f>'2014 GP visits'!N18/tot_gp_visits_2014</f>
        <v>5.3341708913446988E-4</v>
      </c>
    </row>
    <row r="19" spans="2:14" x14ac:dyDescent="0.25">
      <c r="B19">
        <v>15</v>
      </c>
      <c r="C19" s="67"/>
      <c r="D19" s="61">
        <f>'2014 GP visits'!D19/tot_gp_visits_2014</f>
        <v>7.2983502752907436E-4</v>
      </c>
      <c r="E19" s="61">
        <f>'2014 GP visits'!E19/tot_gp_visits_2014</f>
        <v>6.336762919327409E-4</v>
      </c>
      <c r="F19" s="61">
        <f>'2014 GP visits'!F19/tot_gp_visits_2014</f>
        <v>5.9802513858557636E-4</v>
      </c>
      <c r="G19" s="61">
        <f>'2014 GP visits'!G19/tot_gp_visits_2014</f>
        <v>5.5387918487543675E-4</v>
      </c>
      <c r="H19" s="61">
        <f>'2014 GP visits'!H19/tot_gp_visits_2014</f>
        <v>5.553961057066343E-4</v>
      </c>
      <c r="I19" s="61"/>
      <c r="J19" s="61">
        <f>'2014 GP visits'!J19/tot_gp_visits_2014</f>
        <v>7.4852023829023414E-4</v>
      </c>
      <c r="K19" s="61">
        <f>'2014 GP visits'!K19/tot_gp_visits_2014</f>
        <v>6.1750763729233544E-4</v>
      </c>
      <c r="L19" s="61">
        <f>'2014 GP visits'!L19/tot_gp_visits_2014</f>
        <v>5.7616225486736936E-4</v>
      </c>
      <c r="M19" s="61">
        <f>'2014 GP visits'!M19/tot_gp_visits_2014</f>
        <v>5.6201092864183167E-4</v>
      </c>
      <c r="N19" s="61">
        <f>'2014 GP visits'!N19/tot_gp_visits_2014</f>
        <v>5.5649233423703682E-4</v>
      </c>
    </row>
    <row r="20" spans="2:14" x14ac:dyDescent="0.25">
      <c r="B20">
        <v>16</v>
      </c>
      <c r="C20" s="67"/>
      <c r="D20" s="61">
        <f>'2014 GP visits'!D20/tot_gp_visits_2014</f>
        <v>1.471103464594578E-3</v>
      </c>
      <c r="E20" s="61">
        <f>'2014 GP visits'!E20/tot_gp_visits_2014</f>
        <v>1.2430092074933183E-3</v>
      </c>
      <c r="F20" s="61">
        <f>'2014 GP visits'!F20/tot_gp_visits_2014</f>
        <v>1.1030547474685083E-3</v>
      </c>
      <c r="G20" s="61">
        <f>'2014 GP visits'!G20/tot_gp_visits_2014</f>
        <v>1.0948520752147781E-3</v>
      </c>
      <c r="H20" s="61">
        <f>'2014 GP visits'!H20/tot_gp_visits_2014</f>
        <v>1.0353849388879492E-3</v>
      </c>
      <c r="I20" s="61"/>
      <c r="J20" s="61">
        <f>'2014 GP visits'!J20/tot_gp_visits_2014</f>
        <v>7.3373976899145392E-4</v>
      </c>
      <c r="K20" s="61">
        <f>'2014 GP visits'!K20/tot_gp_visits_2014</f>
        <v>6.3033650324949644E-4</v>
      </c>
      <c r="L20" s="61">
        <f>'2014 GP visits'!L20/tot_gp_visits_2014</f>
        <v>5.9040084912088768E-4</v>
      </c>
      <c r="M20" s="61">
        <f>'2014 GP visits'!M20/tot_gp_visits_2014</f>
        <v>5.7160081691145484E-4</v>
      </c>
      <c r="N20" s="61">
        <f>'2014 GP visits'!N20/tot_gp_visits_2014</f>
        <v>5.7030804196006439E-4</v>
      </c>
    </row>
    <row r="21" spans="2:14" x14ac:dyDescent="0.25">
      <c r="B21">
        <v>17</v>
      </c>
      <c r="C21" s="67"/>
      <c r="D21" s="61">
        <f>'2014 GP visits'!D21/tot_gp_visits_2014</f>
        <v>1.5997578539247344E-3</v>
      </c>
      <c r="E21" s="61">
        <f>'2014 GP visits'!E21/tot_gp_visits_2014</f>
        <v>1.3020524641674347E-3</v>
      </c>
      <c r="F21" s="61">
        <f>'2014 GP visits'!F21/tot_gp_visits_2014</f>
        <v>1.1419918692272346E-3</v>
      </c>
      <c r="G21" s="61">
        <f>'2014 GP visits'!G21/tot_gp_visits_2014</f>
        <v>1.0472646852462424E-3</v>
      </c>
      <c r="H21" s="61">
        <f>'2014 GP visits'!H21/tot_gp_visits_2014</f>
        <v>1.0236074698273243E-3</v>
      </c>
      <c r="I21" s="61"/>
      <c r="J21" s="61">
        <f>'2014 GP visits'!J21/tot_gp_visits_2014</f>
        <v>7.3278565711462694E-4</v>
      </c>
      <c r="K21" s="61">
        <f>'2014 GP visits'!K21/tot_gp_visits_2014</f>
        <v>6.4892081029284919E-4</v>
      </c>
      <c r="L21" s="61">
        <f>'2014 GP visits'!L21/tot_gp_visits_2014</f>
        <v>6.2141183926384016E-4</v>
      </c>
      <c r="M21" s="61">
        <f>'2014 GP visits'!M21/tot_gp_visits_2014</f>
        <v>5.9448277089038182E-4</v>
      </c>
      <c r="N21" s="61">
        <f>'2014 GP visits'!N21/tot_gp_visits_2014</f>
        <v>5.9098103913413286E-4</v>
      </c>
    </row>
    <row r="22" spans="2:14" x14ac:dyDescent="0.25">
      <c r="B22">
        <v>18</v>
      </c>
      <c r="C22" s="67"/>
      <c r="D22" s="61">
        <f>'2014 GP visits'!D22/tot_gp_visits_2014</f>
        <v>1.6995081892866605E-3</v>
      </c>
      <c r="E22" s="61">
        <f>'2014 GP visits'!E22/tot_gp_visits_2014</f>
        <v>1.3642738712377118E-3</v>
      </c>
      <c r="F22" s="61">
        <f>'2014 GP visits'!F22/tot_gp_visits_2014</f>
        <v>1.0977595577783804E-3</v>
      </c>
      <c r="G22" s="61">
        <f>'2014 GP visits'!G22/tot_gp_visits_2014</f>
        <v>9.9902805692698516E-4</v>
      </c>
      <c r="H22" s="61">
        <f>'2014 GP visits'!H22/tot_gp_visits_2014</f>
        <v>9.402840438146199E-4</v>
      </c>
      <c r="I22" s="61"/>
      <c r="J22" s="61">
        <f>'2014 GP visits'!J22/tot_gp_visits_2014</f>
        <v>7.3075705329637627E-4</v>
      </c>
      <c r="K22" s="61">
        <f>'2014 GP visits'!K22/tot_gp_visits_2014</f>
        <v>6.7161342914908416E-4</v>
      </c>
      <c r="L22" s="61">
        <f>'2014 GP visits'!L22/tot_gp_visits_2014</f>
        <v>6.1629019482754735E-4</v>
      </c>
      <c r="M22" s="61">
        <f>'2014 GP visits'!M22/tot_gp_visits_2014</f>
        <v>5.9090098149397864E-4</v>
      </c>
      <c r="N22" s="61">
        <f>'2014 GP visits'!N22/tot_gp_visits_2014</f>
        <v>6.0949246547082291E-4</v>
      </c>
    </row>
    <row r="23" spans="2:14" x14ac:dyDescent="0.25">
      <c r="B23">
        <v>19</v>
      </c>
      <c r="C23" s="67"/>
      <c r="D23" s="61">
        <f>'2014 GP visits'!D23/tot_gp_visits_2014</f>
        <v>1.7975441627941752E-3</v>
      </c>
      <c r="E23" s="61">
        <f>'2014 GP visits'!E23/tot_gp_visits_2014</f>
        <v>1.4909544071567196E-3</v>
      </c>
      <c r="F23" s="61">
        <f>'2014 GP visits'!F23/tot_gp_visits_2014</f>
        <v>1.0751013414471004E-3</v>
      </c>
      <c r="G23" s="61">
        <f>'2014 GP visits'!G23/tot_gp_visits_2014</f>
        <v>9.4762597596826693E-4</v>
      </c>
      <c r="H23" s="61">
        <f>'2014 GP visits'!H23/tot_gp_visits_2014</f>
        <v>8.6984126872087953E-4</v>
      </c>
      <c r="I23" s="61"/>
      <c r="J23" s="61">
        <f>'2014 GP visits'!J23/tot_gp_visits_2014</f>
        <v>7.2217353620908885E-4</v>
      </c>
      <c r="K23" s="61">
        <f>'2014 GP visits'!K23/tot_gp_visits_2014</f>
        <v>7.1391396021054047E-4</v>
      </c>
      <c r="L23" s="61">
        <f>'2014 GP visits'!L23/tot_gp_visits_2014</f>
        <v>6.1348988176371168E-4</v>
      </c>
      <c r="M23" s="61">
        <f>'2014 GP visits'!M23/tot_gp_visits_2014</f>
        <v>5.9384667382121267E-4</v>
      </c>
      <c r="N23" s="61">
        <f>'2014 GP visits'!N23/tot_gp_visits_2014</f>
        <v>5.7516390664800478E-4</v>
      </c>
    </row>
    <row r="24" spans="2:14" x14ac:dyDescent="0.25">
      <c r="B24">
        <v>20</v>
      </c>
      <c r="C24" s="67"/>
      <c r="D24" s="61">
        <f>'2014 GP visits'!D24/tot_gp_visits_2014</f>
        <v>1.968503606047685E-3</v>
      </c>
      <c r="E24" s="61">
        <f>'2014 GP visits'!E24/tot_gp_visits_2014</f>
        <v>1.6214211245103608E-3</v>
      </c>
      <c r="F24" s="61">
        <f>'2014 GP visits'!F24/tot_gp_visits_2014</f>
        <v>1.1148857525885511E-3</v>
      </c>
      <c r="G24" s="61">
        <f>'2014 GP visits'!G24/tot_gp_visits_2014</f>
        <v>9.459302225510866E-4</v>
      </c>
      <c r="H24" s="61">
        <f>'2014 GP visits'!H24/tot_gp_visits_2014</f>
        <v>8.0220252360612017E-4</v>
      </c>
      <c r="I24" s="61"/>
      <c r="J24" s="61">
        <f>'2014 GP visits'!J24/tot_gp_visits_2014</f>
        <v>8.0034000557864624E-4</v>
      </c>
      <c r="K24" s="61">
        <f>'2014 GP visits'!K24/tot_gp_visits_2014</f>
        <v>7.5783937846353043E-4</v>
      </c>
      <c r="L24" s="61">
        <f>'2014 GP visits'!L24/tot_gp_visits_2014</f>
        <v>6.3312323374246048E-4</v>
      </c>
      <c r="M24" s="61">
        <f>'2014 GP visits'!M24/tot_gp_visits_2014</f>
        <v>6.0385518627241311E-4</v>
      </c>
      <c r="N24" s="61">
        <f>'2014 GP visits'!N24/tot_gp_visits_2014</f>
        <v>5.6202403716545263E-4</v>
      </c>
    </row>
    <row r="25" spans="2:14" x14ac:dyDescent="0.25">
      <c r="B25">
        <v>21</v>
      </c>
      <c r="C25" s="67"/>
      <c r="D25" s="61">
        <f>'2014 GP visits'!D25/tot_gp_visits_2014</f>
        <v>2.0695041654401297E-3</v>
      </c>
      <c r="E25" s="61">
        <f>'2014 GP visits'!E25/tot_gp_visits_2014</f>
        <v>1.6280779468201237E-3</v>
      </c>
      <c r="F25" s="61">
        <f>'2014 GP visits'!F25/tot_gp_visits_2014</f>
        <v>1.1470854311442682E-3</v>
      </c>
      <c r="G25" s="61">
        <f>'2014 GP visits'!G25/tot_gp_visits_2014</f>
        <v>9.3779684195914701E-4</v>
      </c>
      <c r="H25" s="61">
        <f>'2014 GP visits'!H25/tot_gp_visits_2014</f>
        <v>7.6695409927627939E-4</v>
      </c>
      <c r="I25" s="61"/>
      <c r="J25" s="61">
        <f>'2014 GP visits'!J25/tot_gp_visits_2014</f>
        <v>8.2094346165442864E-4</v>
      </c>
      <c r="K25" s="61">
        <f>'2014 GP visits'!K25/tot_gp_visits_2014</f>
        <v>7.9216665767777202E-4</v>
      </c>
      <c r="L25" s="61">
        <f>'2014 GP visits'!L25/tot_gp_visits_2014</f>
        <v>6.5271717711609548E-4</v>
      </c>
      <c r="M25" s="61">
        <f>'2014 GP visits'!M25/tot_gp_visits_2014</f>
        <v>5.9767203929000977E-4</v>
      </c>
      <c r="N25" s="61">
        <f>'2014 GP visits'!N25/tot_gp_visits_2014</f>
        <v>5.1989242767531366E-4</v>
      </c>
    </row>
    <row r="26" spans="2:14" x14ac:dyDescent="0.25">
      <c r="B26">
        <v>22</v>
      </c>
      <c r="C26" s="67"/>
      <c r="D26" s="61">
        <f>'2014 GP visits'!D26/tot_gp_visits_2014</f>
        <v>2.2024847984998853E-3</v>
      </c>
      <c r="E26" s="61">
        <f>'2014 GP visits'!E26/tot_gp_visits_2014</f>
        <v>1.7281152099079839E-3</v>
      </c>
      <c r="F26" s="61">
        <f>'2014 GP visits'!F26/tot_gp_visits_2014</f>
        <v>1.2190645292132775E-3</v>
      </c>
      <c r="G26" s="61">
        <f>'2014 GP visits'!G26/tot_gp_visits_2014</f>
        <v>9.6969098260941478E-4</v>
      </c>
      <c r="H26" s="61">
        <f>'2014 GP visits'!H26/tot_gp_visits_2014</f>
        <v>7.77769856972751E-4</v>
      </c>
      <c r="I26" s="61"/>
      <c r="J26" s="61">
        <f>'2014 GP visits'!J26/tot_gp_visits_2014</f>
        <v>8.9095939585204199E-4</v>
      </c>
      <c r="K26" s="61">
        <f>'2014 GP visits'!K26/tot_gp_visits_2014</f>
        <v>8.0288017190889604E-4</v>
      </c>
      <c r="L26" s="61">
        <f>'2014 GP visits'!L26/tot_gp_visits_2014</f>
        <v>6.6908932875911053E-4</v>
      </c>
      <c r="M26" s="61">
        <f>'2014 GP visits'!M26/tot_gp_visits_2014</f>
        <v>5.8230006179599335E-4</v>
      </c>
      <c r="N26" s="61">
        <f>'2014 GP visits'!N26/tot_gp_visits_2014</f>
        <v>5.4476250678595095E-4</v>
      </c>
    </row>
    <row r="27" spans="2:14" x14ac:dyDescent="0.25">
      <c r="B27">
        <v>23</v>
      </c>
      <c r="C27" s="67"/>
      <c r="D27" s="61">
        <f>'2014 GP visits'!D27/tot_gp_visits_2014</f>
        <v>2.2432637668314812E-3</v>
      </c>
      <c r="E27" s="61">
        <f>'2014 GP visits'!E27/tot_gp_visits_2014</f>
        <v>1.7970671060812998E-3</v>
      </c>
      <c r="F27" s="61">
        <f>'2014 GP visits'!F27/tot_gp_visits_2014</f>
        <v>1.2697388925097632E-3</v>
      </c>
      <c r="G27" s="61">
        <f>'2014 GP visits'!G27/tot_gp_visits_2014</f>
        <v>9.965517681248847E-4</v>
      </c>
      <c r="H27" s="61">
        <f>'2014 GP visits'!H27/tot_gp_visits_2014</f>
        <v>7.810131593834241E-4</v>
      </c>
      <c r="I27" s="61"/>
      <c r="J27" s="61">
        <f>'2014 GP visits'!J27/tot_gp_visits_2014</f>
        <v>9.2057698926405619E-4</v>
      </c>
      <c r="K27" s="61">
        <f>'2014 GP visits'!K27/tot_gp_visits_2014</f>
        <v>8.4585878117018291E-4</v>
      </c>
      <c r="L27" s="61">
        <f>'2014 GP visits'!L27/tot_gp_visits_2014</f>
        <v>7.2391006569801693E-4</v>
      </c>
      <c r="M27" s="61">
        <f>'2014 GP visits'!M27/tot_gp_visits_2014</f>
        <v>6.1131318280227738E-4</v>
      </c>
      <c r="N27" s="61">
        <f>'2014 GP visits'!N27/tot_gp_visits_2014</f>
        <v>5.4031194054244864E-4</v>
      </c>
    </row>
    <row r="28" spans="2:14" x14ac:dyDescent="0.25">
      <c r="B28">
        <v>24</v>
      </c>
      <c r="C28" s="67"/>
      <c r="D28" s="61">
        <f>'2014 GP visits'!D28/tot_gp_visits_2014</f>
        <v>2.2317410575833554E-3</v>
      </c>
      <c r="E28" s="61">
        <f>'2014 GP visits'!E28/tot_gp_visits_2014</f>
        <v>1.7822354043134255E-3</v>
      </c>
      <c r="F28" s="61">
        <f>'2014 GP visits'!F28/tot_gp_visits_2014</f>
        <v>1.2568943908318679E-3</v>
      </c>
      <c r="G28" s="61">
        <f>'2014 GP visits'!G28/tot_gp_visits_2014</f>
        <v>9.856602767319715E-4</v>
      </c>
      <c r="H28" s="61">
        <f>'2014 GP visits'!H28/tot_gp_visits_2014</f>
        <v>7.6117390040729416E-4</v>
      </c>
      <c r="I28" s="61"/>
      <c r="J28" s="61">
        <f>'2014 GP visits'!J28/tot_gp_visits_2014</f>
        <v>9.2654116053681086E-4</v>
      </c>
      <c r="K28" s="61">
        <f>'2014 GP visits'!K28/tot_gp_visits_2014</f>
        <v>8.6988069411786102E-4</v>
      </c>
      <c r="L28" s="61">
        <f>'2014 GP visits'!L28/tot_gp_visits_2014</f>
        <v>7.0682176336989491E-4</v>
      </c>
      <c r="M28" s="61">
        <f>'2014 GP visits'!M28/tot_gp_visits_2014</f>
        <v>5.9442507874184593E-4</v>
      </c>
      <c r="N28" s="61">
        <f>'2014 GP visits'!N28/tot_gp_visits_2014</f>
        <v>5.0967281923482871E-4</v>
      </c>
    </row>
    <row r="29" spans="2:14" x14ac:dyDescent="0.25">
      <c r="B29">
        <v>25</v>
      </c>
      <c r="C29" s="67"/>
      <c r="D29" s="61">
        <f>'2014 GP visits'!D29/tot_gp_visits_2014</f>
        <v>2.2280293735588625E-3</v>
      </c>
      <c r="E29" s="61">
        <f>'2014 GP visits'!E29/tot_gp_visits_2014</f>
        <v>1.7552421089134524E-3</v>
      </c>
      <c r="F29" s="61">
        <f>'2014 GP visits'!F29/tot_gp_visits_2014</f>
        <v>1.2692114794760662E-3</v>
      </c>
      <c r="G29" s="61">
        <f>'2014 GP visits'!G29/tot_gp_visits_2014</f>
        <v>1.043807386038736E-3</v>
      </c>
      <c r="H29" s="61">
        <f>'2014 GP visits'!H29/tot_gp_visits_2014</f>
        <v>7.610312392124952E-4</v>
      </c>
      <c r="I29" s="61"/>
      <c r="J29" s="61">
        <f>'2014 GP visits'!J29/tot_gp_visits_2014</f>
        <v>9.3945386290914998E-4</v>
      </c>
      <c r="K29" s="61">
        <f>'2014 GP visits'!K29/tot_gp_visits_2014</f>
        <v>8.5096377999415828E-4</v>
      </c>
      <c r="L29" s="61">
        <f>'2014 GP visits'!L29/tot_gp_visits_2014</f>
        <v>7.0556992942279759E-4</v>
      </c>
      <c r="M29" s="61">
        <f>'2014 GP visits'!M29/tot_gp_visits_2014</f>
        <v>5.6104948666979722E-4</v>
      </c>
      <c r="N29" s="61">
        <f>'2014 GP visits'!N29/tot_gp_visits_2014</f>
        <v>4.8708669549536531E-4</v>
      </c>
    </row>
    <row r="30" spans="2:14" x14ac:dyDescent="0.25">
      <c r="B30">
        <v>26</v>
      </c>
      <c r="C30" s="67"/>
      <c r="D30" s="61">
        <f>'2014 GP visits'!D30/tot_gp_visits_2014</f>
        <v>2.2167227859431959E-3</v>
      </c>
      <c r="E30" s="61">
        <f>'2014 GP visits'!E30/tot_gp_visits_2014</f>
        <v>1.8048091333848833E-3</v>
      </c>
      <c r="F30" s="61">
        <f>'2014 GP visits'!F30/tot_gp_visits_2014</f>
        <v>1.3417314785546834E-3</v>
      </c>
      <c r="G30" s="61">
        <f>'2014 GP visits'!G30/tot_gp_visits_2014</f>
        <v>1.053748381464581E-3</v>
      </c>
      <c r="H30" s="61">
        <f>'2014 GP visits'!H30/tot_gp_visits_2014</f>
        <v>7.8583962617264009E-4</v>
      </c>
      <c r="I30" s="61"/>
      <c r="J30" s="61">
        <f>'2014 GP visits'!J30/tot_gp_visits_2014</f>
        <v>9.5929547256312165E-4</v>
      </c>
      <c r="K30" s="61">
        <f>'2014 GP visits'!K30/tot_gp_visits_2014</f>
        <v>8.6756245228541767E-4</v>
      </c>
      <c r="L30" s="61">
        <f>'2014 GP visits'!L30/tot_gp_visits_2014</f>
        <v>7.0340977851534767E-4</v>
      </c>
      <c r="M30" s="61">
        <f>'2014 GP visits'!M30/tot_gp_visits_2014</f>
        <v>5.7455473965775661E-4</v>
      </c>
      <c r="N30" s="61">
        <f>'2014 GP visits'!N30/tot_gp_visits_2014</f>
        <v>4.6778498008675937E-4</v>
      </c>
    </row>
    <row r="31" spans="2:14" x14ac:dyDescent="0.25">
      <c r="B31">
        <v>27</v>
      </c>
      <c r="C31" s="67"/>
      <c r="D31" s="61">
        <f>'2014 GP visits'!D31/tot_gp_visits_2014</f>
        <v>2.1935279291000862E-3</v>
      </c>
      <c r="E31" s="61">
        <f>'2014 GP visits'!E31/tot_gp_visits_2014</f>
        <v>1.7886537237245632E-3</v>
      </c>
      <c r="F31" s="61">
        <f>'2014 GP visits'!F31/tot_gp_visits_2014</f>
        <v>1.3179219048985685E-3</v>
      </c>
      <c r="G31" s="61">
        <f>'2014 GP visits'!G31/tot_gp_visits_2014</f>
        <v>1.0510444086548935E-3</v>
      </c>
      <c r="H31" s="61">
        <f>'2014 GP visits'!H31/tot_gp_visits_2014</f>
        <v>7.7150922410652986E-4</v>
      </c>
      <c r="I31" s="61"/>
      <c r="J31" s="61">
        <f>'2014 GP visits'!J31/tot_gp_visits_2014</f>
        <v>9.6374840140137606E-4</v>
      </c>
      <c r="K31" s="61">
        <f>'2014 GP visits'!K31/tot_gp_visits_2014</f>
        <v>8.652186550131756E-4</v>
      </c>
      <c r="L31" s="61">
        <f>'2014 GP visits'!L31/tot_gp_visits_2014</f>
        <v>6.7629588557738057E-4</v>
      </c>
      <c r="M31" s="61">
        <f>'2014 GP visits'!M31/tot_gp_visits_2014</f>
        <v>5.3390729456790655E-4</v>
      </c>
      <c r="N31" s="61">
        <f>'2014 GP visits'!N31/tot_gp_visits_2014</f>
        <v>4.2794106053139607E-4</v>
      </c>
    </row>
    <row r="32" spans="2:14" x14ac:dyDescent="0.25">
      <c r="B32">
        <v>28</v>
      </c>
      <c r="C32" s="67"/>
      <c r="D32" s="61">
        <f>'2014 GP visits'!D32/tot_gp_visits_2014</f>
        <v>2.087796716067355E-3</v>
      </c>
      <c r="E32" s="61">
        <f>'2014 GP visits'!E32/tot_gp_visits_2014</f>
        <v>1.7896232544460395E-3</v>
      </c>
      <c r="F32" s="61">
        <f>'2014 GP visits'!F32/tot_gp_visits_2014</f>
        <v>1.3442667876276413E-3</v>
      </c>
      <c r="G32" s="61">
        <f>'2014 GP visits'!G32/tot_gp_visits_2014</f>
        <v>1.1033544727633196E-3</v>
      </c>
      <c r="H32" s="61">
        <f>'2014 GP visits'!H32/tot_gp_visits_2014</f>
        <v>8.1130202887682462E-4</v>
      </c>
      <c r="I32" s="61"/>
      <c r="J32" s="61">
        <f>'2014 GP visits'!J32/tot_gp_visits_2014</f>
        <v>9.9016868422832703E-4</v>
      </c>
      <c r="K32" s="61">
        <f>'2014 GP visits'!K32/tot_gp_visits_2014</f>
        <v>8.9223257690780784E-4</v>
      </c>
      <c r="L32" s="61">
        <f>'2014 GP visits'!L32/tot_gp_visits_2014</f>
        <v>6.9388819159948414E-4</v>
      </c>
      <c r="M32" s="61">
        <f>'2014 GP visits'!M32/tot_gp_visits_2014</f>
        <v>5.4424450778928278E-4</v>
      </c>
      <c r="N32" s="61">
        <f>'2014 GP visits'!N32/tot_gp_visits_2014</f>
        <v>4.2953578357415216E-4</v>
      </c>
    </row>
    <row r="33" spans="2:14" x14ac:dyDescent="0.25">
      <c r="B33">
        <v>29</v>
      </c>
      <c r="C33" s="67"/>
      <c r="D33" s="61">
        <f>'2014 GP visits'!D33/tot_gp_visits_2014</f>
        <v>2.047832323845554E-3</v>
      </c>
      <c r="E33" s="61">
        <f>'2014 GP visits'!E33/tot_gp_visits_2014</f>
        <v>1.7801361786563535E-3</v>
      </c>
      <c r="F33" s="61">
        <f>'2014 GP visits'!F33/tot_gp_visits_2014</f>
        <v>1.3900139917499871E-3</v>
      </c>
      <c r="G33" s="61">
        <f>'2014 GP visits'!G33/tot_gp_visits_2014</f>
        <v>1.1181201880357658E-3</v>
      </c>
      <c r="H33" s="61">
        <f>'2014 GP visits'!H33/tot_gp_visits_2014</f>
        <v>8.4350931623862187E-4</v>
      </c>
      <c r="I33" s="61"/>
      <c r="J33" s="61">
        <f>'2014 GP visits'!J33/tot_gp_visits_2014</f>
        <v>1.0336450185907337E-3</v>
      </c>
      <c r="K33" s="61">
        <f>'2014 GP visits'!K33/tot_gp_visits_2014</f>
        <v>9.1377211600825376E-4</v>
      </c>
      <c r="L33" s="61">
        <f>'2014 GP visits'!L33/tot_gp_visits_2014</f>
        <v>6.9763224579866973E-4</v>
      </c>
      <c r="M33" s="61">
        <f>'2014 GP visits'!M33/tot_gp_visits_2014</f>
        <v>5.2863407304457142E-4</v>
      </c>
      <c r="N33" s="61">
        <f>'2014 GP visits'!N33/tot_gp_visits_2014</f>
        <v>3.9907618700013418E-4</v>
      </c>
    </row>
    <row r="34" spans="2:14" x14ac:dyDescent="0.25">
      <c r="B34">
        <v>30</v>
      </c>
      <c r="C34" s="67"/>
      <c r="D34" s="61">
        <f>'2014 GP visits'!D34/tot_gp_visits_2014</f>
        <v>1.9922878114619728E-3</v>
      </c>
      <c r="E34" s="61">
        <f>'2014 GP visits'!E34/tot_gp_visits_2014</f>
        <v>1.7301802389570165E-3</v>
      </c>
      <c r="F34" s="61">
        <f>'2014 GP visits'!F34/tot_gp_visits_2014</f>
        <v>1.3761698889087398E-3</v>
      </c>
      <c r="G34" s="61">
        <f>'2014 GP visits'!G34/tot_gp_visits_2014</f>
        <v>1.1134019590228828E-3</v>
      </c>
      <c r="H34" s="61">
        <f>'2014 GP visits'!H34/tot_gp_visits_2014</f>
        <v>8.5348948602543759E-4</v>
      </c>
      <c r="I34" s="61"/>
      <c r="J34" s="61">
        <f>'2014 GP visits'!J34/tot_gp_visits_2014</f>
        <v>1.030933661104695E-3</v>
      </c>
      <c r="K34" s="61">
        <f>'2014 GP visits'!K34/tot_gp_visits_2014</f>
        <v>8.7570766050239842E-4</v>
      </c>
      <c r="L34" s="61">
        <f>'2014 GP visits'!L34/tot_gp_visits_2014</f>
        <v>6.8049958650922291E-4</v>
      </c>
      <c r="M34" s="61">
        <f>'2014 GP visits'!M34/tot_gp_visits_2014</f>
        <v>5.0955426222406891E-4</v>
      </c>
      <c r="N34" s="61">
        <f>'2014 GP visits'!N34/tot_gp_visits_2014</f>
        <v>3.806146881261228E-4</v>
      </c>
    </row>
    <row r="35" spans="2:14" x14ac:dyDescent="0.25">
      <c r="B35">
        <v>31</v>
      </c>
      <c r="C35" s="67"/>
      <c r="D35" s="61">
        <f>'2014 GP visits'!D35/tot_gp_visits_2014</f>
        <v>1.8901720737588908E-3</v>
      </c>
      <c r="E35" s="61">
        <f>'2014 GP visits'!E35/tot_gp_visits_2014</f>
        <v>1.7328794198962353E-3</v>
      </c>
      <c r="F35" s="61">
        <f>'2014 GP visits'!F35/tot_gp_visits_2014</f>
        <v>1.4215307554928081E-3</v>
      </c>
      <c r="G35" s="61">
        <f>'2014 GP visits'!G35/tot_gp_visits_2014</f>
        <v>1.1607688288682047E-3</v>
      </c>
      <c r="H35" s="61">
        <f>'2014 GP visits'!H35/tot_gp_visits_2014</f>
        <v>9.4267916228792938E-4</v>
      </c>
      <c r="I35" s="61"/>
      <c r="J35" s="61">
        <f>'2014 GP visits'!J35/tot_gp_visits_2014</f>
        <v>1.0212946510418357E-3</v>
      </c>
      <c r="K35" s="61">
        <f>'2014 GP visits'!K35/tot_gp_visits_2014</f>
        <v>8.8501288967201511E-4</v>
      </c>
      <c r="L35" s="61">
        <f>'2014 GP visits'!L35/tot_gp_visits_2014</f>
        <v>7.0021801804234383E-4</v>
      </c>
      <c r="M35" s="61">
        <f>'2014 GP visits'!M35/tot_gp_visits_2014</f>
        <v>5.151015672463365E-4</v>
      </c>
      <c r="N35" s="61">
        <f>'2014 GP visits'!N35/tot_gp_visits_2014</f>
        <v>3.8181654598811436E-4</v>
      </c>
    </row>
    <row r="36" spans="2:14" x14ac:dyDescent="0.25">
      <c r="B36">
        <v>32</v>
      </c>
      <c r="C36" s="67"/>
      <c r="D36" s="61">
        <f>'2014 GP visits'!D36/tot_gp_visits_2014</f>
        <v>1.9011951814306364E-3</v>
      </c>
      <c r="E36" s="61">
        <f>'2014 GP visits'!E36/tot_gp_visits_2014</f>
        <v>1.67733313260668E-3</v>
      </c>
      <c r="F36" s="61">
        <f>'2014 GP visits'!F36/tot_gp_visits_2014</f>
        <v>1.3986892658428749E-3</v>
      </c>
      <c r="G36" s="61">
        <f>'2014 GP visits'!G36/tot_gp_visits_2014</f>
        <v>1.1979202320752229E-3</v>
      </c>
      <c r="H36" s="61">
        <f>'2014 GP visits'!H36/tot_gp_visits_2014</f>
        <v>9.8782792812872658E-4</v>
      </c>
      <c r="I36" s="61"/>
      <c r="J36" s="61">
        <f>'2014 GP visits'!J36/tot_gp_visits_2014</f>
        <v>1.0330428618227103E-3</v>
      </c>
      <c r="K36" s="61">
        <f>'2014 GP visits'!K36/tot_gp_visits_2014</f>
        <v>8.7392757233009633E-4</v>
      </c>
      <c r="L36" s="61">
        <f>'2014 GP visits'!L36/tot_gp_visits_2014</f>
        <v>6.8222648475847541E-4</v>
      </c>
      <c r="M36" s="61">
        <f>'2014 GP visits'!M36/tot_gp_visits_2014</f>
        <v>5.1547478463608541E-4</v>
      </c>
      <c r="N36" s="61">
        <f>'2014 GP visits'!N36/tot_gp_visits_2014</f>
        <v>3.900860668242261E-4</v>
      </c>
    </row>
    <row r="37" spans="2:14" x14ac:dyDescent="0.25">
      <c r="B37">
        <v>33</v>
      </c>
      <c r="C37" s="67"/>
      <c r="D37" s="61">
        <f>'2014 GP visits'!D37/tot_gp_visits_2014</f>
        <v>1.8310859605739133E-3</v>
      </c>
      <c r="E37" s="61">
        <f>'2014 GP visits'!E37/tot_gp_visits_2014</f>
        <v>1.681616321049401E-3</v>
      </c>
      <c r="F37" s="61">
        <f>'2014 GP visits'!F37/tot_gp_visits_2014</f>
        <v>1.4088303983323888E-3</v>
      </c>
      <c r="G37" s="61">
        <f>'2014 GP visits'!G37/tot_gp_visits_2014</f>
        <v>1.2449964466908416E-3</v>
      </c>
      <c r="H37" s="61">
        <f>'2014 GP visits'!H37/tot_gp_visits_2014</f>
        <v>1.0467790509202358E-3</v>
      </c>
      <c r="I37" s="61"/>
      <c r="J37" s="61">
        <f>'2014 GP visits'!J37/tot_gp_visits_2014</f>
        <v>1.0165966208486145E-3</v>
      </c>
      <c r="K37" s="61">
        <f>'2014 GP visits'!K37/tot_gp_visits_2014</f>
        <v>8.8397334145439159E-4</v>
      </c>
      <c r="L37" s="61">
        <f>'2014 GP visits'!L37/tot_gp_visits_2014</f>
        <v>7.0141539175349254E-4</v>
      </c>
      <c r="M37" s="61">
        <f>'2014 GP visits'!M37/tot_gp_visits_2014</f>
        <v>5.3683736355814276E-4</v>
      </c>
      <c r="N37" s="61">
        <f>'2014 GP visits'!N37/tot_gp_visits_2014</f>
        <v>3.9104017540131505E-4</v>
      </c>
    </row>
    <row r="38" spans="2:14" x14ac:dyDescent="0.25">
      <c r="B38">
        <v>34</v>
      </c>
      <c r="C38" s="67"/>
      <c r="D38" s="61">
        <f>'2014 GP visits'!D38/tot_gp_visits_2014</f>
        <v>1.8162036817328327E-3</v>
      </c>
      <c r="E38" s="61">
        <f>'2014 GP visits'!E38/tot_gp_visits_2014</f>
        <v>1.6838223197462535E-3</v>
      </c>
      <c r="F38" s="61">
        <f>'2014 GP visits'!F38/tot_gp_visits_2014</f>
        <v>1.4032172483008311E-3</v>
      </c>
      <c r="G38" s="61">
        <f>'2014 GP visits'!G38/tot_gp_visits_2014</f>
        <v>1.2192904882981819E-3</v>
      </c>
      <c r="H38" s="61">
        <f>'2014 GP visits'!H38/tot_gp_visits_2014</f>
        <v>1.0962719336162228E-3</v>
      </c>
      <c r="I38" s="61"/>
      <c r="J38" s="61">
        <f>'2014 GP visits'!J38/tot_gp_visits_2014</f>
        <v>1.0222107644940865E-3</v>
      </c>
      <c r="K38" s="61">
        <f>'2014 GP visits'!K38/tot_gp_visits_2014</f>
        <v>8.9012315036174935E-4</v>
      </c>
      <c r="L38" s="61">
        <f>'2014 GP visits'!L38/tot_gp_visits_2014</f>
        <v>6.9408873408004679E-4</v>
      </c>
      <c r="M38" s="61">
        <f>'2014 GP visits'!M38/tot_gp_visits_2014</f>
        <v>5.323531773281069E-4</v>
      </c>
      <c r="N38" s="61">
        <f>'2014 GP visits'!N38/tot_gp_visits_2014</f>
        <v>4.0185644312958806E-4</v>
      </c>
    </row>
    <row r="39" spans="2:14" x14ac:dyDescent="0.25">
      <c r="B39">
        <v>35</v>
      </c>
      <c r="C39" s="67"/>
      <c r="D39" s="61">
        <f>'2014 GP visits'!D39/tot_gp_visits_2014</f>
        <v>1.6968602066094588E-3</v>
      </c>
      <c r="E39" s="61">
        <f>'2014 GP visits'!E39/tot_gp_visits_2014</f>
        <v>1.5831474104328568E-3</v>
      </c>
      <c r="F39" s="61">
        <f>'2014 GP visits'!F39/tot_gp_visits_2014</f>
        <v>1.3293811598484666E-3</v>
      </c>
      <c r="G39" s="61">
        <f>'2014 GP visits'!G39/tot_gp_visits_2014</f>
        <v>1.2164363655305386E-3</v>
      </c>
      <c r="H39" s="61">
        <f>'2014 GP visits'!H39/tot_gp_visits_2014</f>
        <v>1.080103914189037E-3</v>
      </c>
      <c r="I39" s="61"/>
      <c r="J39" s="61">
        <f>'2014 GP visits'!J39/tot_gp_visits_2014</f>
        <v>9.751894606904283E-4</v>
      </c>
      <c r="K39" s="61">
        <f>'2014 GP visits'!K39/tot_gp_visits_2014</f>
        <v>8.2012062038059024E-4</v>
      </c>
      <c r="L39" s="61">
        <f>'2014 GP visits'!L39/tot_gp_visits_2014</f>
        <v>6.6614156182274249E-4</v>
      </c>
      <c r="M39" s="61">
        <f>'2014 GP visits'!M39/tot_gp_visits_2014</f>
        <v>5.2502226174473807E-4</v>
      </c>
      <c r="N39" s="61">
        <f>'2014 GP visits'!N39/tot_gp_visits_2014</f>
        <v>4.1891326353223914E-4</v>
      </c>
    </row>
    <row r="40" spans="2:14" x14ac:dyDescent="0.25">
      <c r="B40">
        <v>36</v>
      </c>
      <c r="C40" s="67"/>
      <c r="D40" s="61">
        <f>'2014 GP visits'!D40/tot_gp_visits_2014</f>
        <v>1.5980775331167875E-3</v>
      </c>
      <c r="E40" s="61">
        <f>'2014 GP visits'!E40/tot_gp_visits_2014</f>
        <v>1.4613853313453287E-3</v>
      </c>
      <c r="F40" s="61">
        <f>'2014 GP visits'!F40/tot_gp_visits_2014</f>
        <v>1.2324339200002073E-3</v>
      </c>
      <c r="G40" s="61">
        <f>'2014 GP visits'!G40/tot_gp_visits_2014</f>
        <v>1.1147815489419535E-3</v>
      </c>
      <c r="H40" s="61">
        <f>'2014 GP visits'!H40/tot_gp_visits_2014</f>
        <v>1.0215838383479008E-3</v>
      </c>
      <c r="I40" s="61"/>
      <c r="J40" s="61">
        <f>'2014 GP visits'!J40/tot_gp_visits_2014</f>
        <v>9.2391724495496594E-4</v>
      </c>
      <c r="K40" s="61">
        <f>'2014 GP visits'!K40/tot_gp_visits_2014</f>
        <v>7.7075818211073878E-4</v>
      </c>
      <c r="L40" s="61">
        <f>'2014 GP visits'!L40/tot_gp_visits_2014</f>
        <v>6.1390666047775875E-4</v>
      </c>
      <c r="M40" s="61">
        <f>'2014 GP visits'!M40/tot_gp_visits_2014</f>
        <v>4.7986533102323638E-4</v>
      </c>
      <c r="N40" s="61">
        <f>'2014 GP visits'!N40/tot_gp_visits_2014</f>
        <v>3.9332297243445272E-4</v>
      </c>
    </row>
    <row r="41" spans="2:14" x14ac:dyDescent="0.25">
      <c r="B41">
        <v>37</v>
      </c>
      <c r="C41" s="67"/>
      <c r="D41" s="61">
        <f>'2014 GP visits'!D41/tot_gp_visits_2014</f>
        <v>1.5503569970855377E-3</v>
      </c>
      <c r="E41" s="61">
        <f>'2014 GP visits'!E41/tot_gp_visits_2014</f>
        <v>1.4270757660233913E-3</v>
      </c>
      <c r="F41" s="61">
        <f>'2014 GP visits'!F41/tot_gp_visits_2014</f>
        <v>1.2102488723033985E-3</v>
      </c>
      <c r="G41" s="61">
        <f>'2014 GP visits'!G41/tot_gp_visits_2014</f>
        <v>1.1129870579228269E-3</v>
      </c>
      <c r="H41" s="61">
        <f>'2014 GP visits'!H41/tot_gp_visits_2014</f>
        <v>1.0247749606260214E-3</v>
      </c>
      <c r="I41" s="61"/>
      <c r="J41" s="61">
        <f>'2014 GP visits'!J41/tot_gp_visits_2014</f>
        <v>9.1513632863167926E-4</v>
      </c>
      <c r="K41" s="61">
        <f>'2014 GP visits'!K41/tot_gp_visits_2014</f>
        <v>7.4998161676775377E-4</v>
      </c>
      <c r="L41" s="61">
        <f>'2014 GP visits'!L41/tot_gp_visits_2014</f>
        <v>5.7493733652219821E-4</v>
      </c>
      <c r="M41" s="61">
        <f>'2014 GP visits'!M41/tot_gp_visits_2014</f>
        <v>4.8788332660076482E-4</v>
      </c>
      <c r="N41" s="61">
        <f>'2014 GP visits'!N41/tot_gp_visits_2014</f>
        <v>4.0378082035626384E-4</v>
      </c>
    </row>
    <row r="42" spans="2:14" x14ac:dyDescent="0.25">
      <c r="B42">
        <v>38</v>
      </c>
      <c r="C42" s="67"/>
      <c r="D42" s="61">
        <f>'2014 GP visits'!D42/tot_gp_visits_2014</f>
        <v>1.5989145296298442E-3</v>
      </c>
      <c r="E42" s="61">
        <f>'2014 GP visits'!E42/tot_gp_visits_2014</f>
        <v>1.4490214381964481E-3</v>
      </c>
      <c r="F42" s="61">
        <f>'2014 GP visits'!F42/tot_gp_visits_2014</f>
        <v>1.244760858106463E-3</v>
      </c>
      <c r="G42" s="61">
        <f>'2014 GP visits'!G42/tot_gp_visits_2014</f>
        <v>1.1111805065044838E-3</v>
      </c>
      <c r="H42" s="61">
        <f>'2014 GP visits'!H42/tot_gp_visits_2014</f>
        <v>1.0534677365700857E-3</v>
      </c>
      <c r="I42" s="61"/>
      <c r="J42" s="61">
        <f>'2014 GP visits'!J42/tot_gp_visits_2014</f>
        <v>9.2948840668315787E-4</v>
      </c>
      <c r="K42" s="61">
        <f>'2014 GP visits'!K42/tot_gp_visits_2014</f>
        <v>7.4116648772738921E-4</v>
      </c>
      <c r="L42" s="61">
        <f>'2014 GP visits'!L42/tot_gp_visits_2014</f>
        <v>6.1299433966940594E-4</v>
      </c>
      <c r="M42" s="61">
        <f>'2014 GP visits'!M42/tot_gp_visits_2014</f>
        <v>4.802550121891399E-4</v>
      </c>
      <c r="N42" s="61">
        <f>'2014 GP visits'!N42/tot_gp_visits_2014</f>
        <v>4.0860942811065992E-4</v>
      </c>
    </row>
    <row r="43" spans="2:14" x14ac:dyDescent="0.25">
      <c r="B43">
        <v>39</v>
      </c>
      <c r="C43" s="67"/>
      <c r="D43" s="61">
        <f>'2014 GP visits'!D43/tot_gp_visits_2014</f>
        <v>1.5927828356132692E-3</v>
      </c>
      <c r="E43" s="61">
        <f>'2014 GP visits'!E43/tot_gp_visits_2014</f>
        <v>1.4781554771203537E-3</v>
      </c>
      <c r="F43" s="61">
        <f>'2014 GP visits'!F43/tot_gp_visits_2014</f>
        <v>1.2495937958874597E-3</v>
      </c>
      <c r="G43" s="61">
        <f>'2014 GP visits'!G43/tot_gp_visits_2014</f>
        <v>1.1546766518034533E-3</v>
      </c>
      <c r="H43" s="61">
        <f>'2014 GP visits'!H43/tot_gp_visits_2014</f>
        <v>1.1088862256352972E-3</v>
      </c>
      <c r="I43" s="61"/>
      <c r="J43" s="61">
        <f>'2014 GP visits'!J43/tot_gp_visits_2014</f>
        <v>9.2664782926466015E-4</v>
      </c>
      <c r="K43" s="61">
        <f>'2014 GP visits'!K43/tot_gp_visits_2014</f>
        <v>7.6165555895839788E-4</v>
      </c>
      <c r="L43" s="61">
        <f>'2014 GP visits'!L43/tot_gp_visits_2014</f>
        <v>6.0696034730401294E-4</v>
      </c>
      <c r="M43" s="61">
        <f>'2014 GP visits'!M43/tot_gp_visits_2014</f>
        <v>5.0139808494762913E-4</v>
      </c>
      <c r="N43" s="61">
        <f>'2014 GP visits'!N43/tot_gp_visits_2014</f>
        <v>4.3531174998290425E-4</v>
      </c>
    </row>
    <row r="44" spans="2:14" x14ac:dyDescent="0.25">
      <c r="B44">
        <v>40</v>
      </c>
      <c r="C44" s="67"/>
      <c r="D44" s="61">
        <f>'2014 GP visits'!D44/tot_gp_visits_2014</f>
        <v>1.5787995972684999E-3</v>
      </c>
      <c r="E44" s="61">
        <f>'2014 GP visits'!E44/tot_gp_visits_2014</f>
        <v>1.4856917906069023E-3</v>
      </c>
      <c r="F44" s="61">
        <f>'2014 GP visits'!F44/tot_gp_visits_2014</f>
        <v>1.3182114376732931E-3</v>
      </c>
      <c r="G44" s="61">
        <f>'2014 GP visits'!G44/tot_gp_visits_2014</f>
        <v>1.2112743295861104E-3</v>
      </c>
      <c r="H44" s="61">
        <f>'2014 GP visits'!H44/tot_gp_visits_2014</f>
        <v>1.119847159130575E-3</v>
      </c>
      <c r="I44" s="61"/>
      <c r="J44" s="61">
        <f>'2014 GP visits'!J44/tot_gp_visits_2014</f>
        <v>9.1020599653986287E-4</v>
      </c>
      <c r="K44" s="61">
        <f>'2014 GP visits'!K44/tot_gp_visits_2014</f>
        <v>7.436404854945204E-4</v>
      </c>
      <c r="L44" s="61">
        <f>'2014 GP visits'!L44/tot_gp_visits_2014</f>
        <v>6.2982093579123499E-4</v>
      </c>
      <c r="M44" s="61">
        <f>'2014 GP visits'!M44/tot_gp_visits_2014</f>
        <v>5.3266935931861766E-4</v>
      </c>
      <c r="N44" s="61">
        <f>'2014 GP visits'!N44/tot_gp_visits_2014</f>
        <v>4.6163496891919438E-4</v>
      </c>
    </row>
    <row r="45" spans="2:14" x14ac:dyDescent="0.25">
      <c r="B45">
        <v>41</v>
      </c>
      <c r="C45" s="67"/>
      <c r="D45" s="61">
        <f>'2014 GP visits'!D45/tot_gp_visits_2014</f>
        <v>1.6879878258072582E-3</v>
      </c>
      <c r="E45" s="61">
        <f>'2014 GP visits'!E45/tot_gp_visits_2014</f>
        <v>1.5348213947377037E-3</v>
      </c>
      <c r="F45" s="61">
        <f>'2014 GP visits'!F45/tot_gp_visits_2014</f>
        <v>1.3562924986018066E-3</v>
      </c>
      <c r="G45" s="61">
        <f>'2014 GP visits'!G45/tot_gp_visits_2014</f>
        <v>1.2372430673391768E-3</v>
      </c>
      <c r="H45" s="61">
        <f>'2014 GP visits'!H45/tot_gp_visits_2014</f>
        <v>1.1729501163871845E-3</v>
      </c>
      <c r="I45" s="61"/>
      <c r="J45" s="61">
        <f>'2014 GP visits'!J45/tot_gp_visits_2014</f>
        <v>9.3053000044060106E-4</v>
      </c>
      <c r="K45" s="61">
        <f>'2014 GP visits'!K45/tot_gp_visits_2014</f>
        <v>7.9123258115976355E-4</v>
      </c>
      <c r="L45" s="61">
        <f>'2014 GP visits'!L45/tot_gp_visits_2014</f>
        <v>6.4052551855636297E-4</v>
      </c>
      <c r="M45" s="61">
        <f>'2014 GP visits'!M45/tot_gp_visits_2014</f>
        <v>5.7065958275251546E-4</v>
      </c>
      <c r="N45" s="61">
        <f>'2014 GP visits'!N45/tot_gp_visits_2014</f>
        <v>4.9118124450523392E-4</v>
      </c>
    </row>
    <row r="46" spans="2:14" x14ac:dyDescent="0.25">
      <c r="B46">
        <v>42</v>
      </c>
      <c r="C46" s="67"/>
      <c r="D46" s="61">
        <f>'2014 GP visits'!D46/tot_gp_visits_2014</f>
        <v>1.7766411435664474E-3</v>
      </c>
      <c r="E46" s="61">
        <f>'2014 GP visits'!E46/tot_gp_visits_2014</f>
        <v>1.5986244073948402E-3</v>
      </c>
      <c r="F46" s="61">
        <f>'2014 GP visits'!F46/tot_gp_visits_2014</f>
        <v>1.4102368945544997E-3</v>
      </c>
      <c r="G46" s="61">
        <f>'2014 GP visits'!G46/tot_gp_visits_2014</f>
        <v>1.273137231001984E-3</v>
      </c>
      <c r="H46" s="61">
        <f>'2014 GP visits'!H46/tot_gp_visits_2014</f>
        <v>1.2271354690938908E-3</v>
      </c>
      <c r="I46" s="61"/>
      <c r="J46" s="61">
        <f>'2014 GP visits'!J46/tot_gp_visits_2014</f>
        <v>9.5606725033467812E-4</v>
      </c>
      <c r="K46" s="61">
        <f>'2014 GP visits'!K46/tot_gp_visits_2014</f>
        <v>8.0393844458845223E-4</v>
      </c>
      <c r="L46" s="61">
        <f>'2014 GP visits'!L46/tot_gp_visits_2014</f>
        <v>6.9533068250978163E-4</v>
      </c>
      <c r="M46" s="61">
        <f>'2014 GP visits'!M46/tot_gp_visits_2014</f>
        <v>5.8227195399282265E-4</v>
      </c>
      <c r="N46" s="61">
        <f>'2014 GP visits'!N46/tot_gp_visits_2014</f>
        <v>5.2567577997766099E-4</v>
      </c>
    </row>
    <row r="47" spans="2:14" x14ac:dyDescent="0.25">
      <c r="B47">
        <v>43</v>
      </c>
      <c r="C47" s="67"/>
      <c r="D47" s="61">
        <f>'2014 GP visits'!D47/tot_gp_visits_2014</f>
        <v>1.8697965791638644E-3</v>
      </c>
      <c r="E47" s="61">
        <f>'2014 GP visits'!E47/tot_gp_visits_2014</f>
        <v>1.6495944901408367E-3</v>
      </c>
      <c r="F47" s="61">
        <f>'2014 GP visits'!F47/tot_gp_visits_2014</f>
        <v>1.4545442264715072E-3</v>
      </c>
      <c r="G47" s="61">
        <f>'2014 GP visits'!G47/tot_gp_visits_2014</f>
        <v>1.3303980509705474E-3</v>
      </c>
      <c r="H47" s="61">
        <f>'2014 GP visits'!H47/tot_gp_visits_2014</f>
        <v>1.2599110206331313E-3</v>
      </c>
      <c r="I47" s="61"/>
      <c r="J47" s="61">
        <f>'2014 GP visits'!J47/tot_gp_visits_2014</f>
        <v>9.7567224047528066E-4</v>
      </c>
      <c r="K47" s="61">
        <f>'2014 GP visits'!K47/tot_gp_visits_2014</f>
        <v>8.2291974290390904E-4</v>
      </c>
      <c r="L47" s="61">
        <f>'2014 GP visits'!L47/tot_gp_visits_2014</f>
        <v>7.097695419013342E-4</v>
      </c>
      <c r="M47" s="61">
        <f>'2014 GP visits'!M47/tot_gp_visits_2014</f>
        <v>6.0761234694670725E-4</v>
      </c>
      <c r="N47" s="61">
        <f>'2014 GP visits'!N47/tot_gp_visits_2014</f>
        <v>5.3842182713417905E-4</v>
      </c>
    </row>
    <row r="48" spans="2:14" x14ac:dyDescent="0.25">
      <c r="B48">
        <v>44</v>
      </c>
      <c r="C48" s="67"/>
      <c r="D48" s="61">
        <f>'2014 GP visits'!D48/tot_gp_visits_2014</f>
        <v>1.8296768023366749E-3</v>
      </c>
      <c r="E48" s="61">
        <f>'2014 GP visits'!E48/tot_gp_visits_2014</f>
        <v>1.6108153085121408E-3</v>
      </c>
      <c r="F48" s="61">
        <f>'2014 GP visits'!F48/tot_gp_visits_2014</f>
        <v>1.4297585785804832E-3</v>
      </c>
      <c r="G48" s="61">
        <f>'2014 GP visits'!G48/tot_gp_visits_2014</f>
        <v>1.2959288158753768E-3</v>
      </c>
      <c r="H48" s="61">
        <f>'2014 GP visits'!H48/tot_gp_visits_2014</f>
        <v>1.2061138957897492E-3</v>
      </c>
      <c r="I48" s="61"/>
      <c r="J48" s="61">
        <f>'2014 GP visits'!J48/tot_gp_visits_2014</f>
        <v>9.7910520799822766E-4</v>
      </c>
      <c r="K48" s="61">
        <f>'2014 GP visits'!K48/tot_gp_visits_2014</f>
        <v>7.8645512447966782E-4</v>
      </c>
      <c r="L48" s="61">
        <f>'2014 GP visits'!L48/tot_gp_visits_2014</f>
        <v>6.8346695432217129E-4</v>
      </c>
      <c r="M48" s="61">
        <f>'2014 GP visits'!M48/tot_gp_visits_2014</f>
        <v>5.9010828519981363E-4</v>
      </c>
      <c r="N48" s="61">
        <f>'2014 GP visits'!N48/tot_gp_visits_2014</f>
        <v>5.311410231822705E-4</v>
      </c>
    </row>
    <row r="49" spans="2:14" x14ac:dyDescent="0.25">
      <c r="B49">
        <v>45</v>
      </c>
      <c r="C49" s="67"/>
      <c r="D49" s="61">
        <f>'2014 GP visits'!D49/tot_gp_visits_2014</f>
        <v>2.3463947248577089E-3</v>
      </c>
      <c r="E49" s="61">
        <f>'2014 GP visits'!E49/tot_gp_visits_2014</f>
        <v>2.1134018761871528E-3</v>
      </c>
      <c r="F49" s="61">
        <f>'2014 GP visits'!F49/tot_gp_visits_2014</f>
        <v>1.8710724238274932E-3</v>
      </c>
      <c r="G49" s="61">
        <f>'2014 GP visits'!G49/tot_gp_visits_2014</f>
        <v>1.6755731350330439E-3</v>
      </c>
      <c r="H49" s="61">
        <f>'2014 GP visits'!H49/tot_gp_visits_2014</f>
        <v>1.5221616715122071E-3</v>
      </c>
      <c r="I49" s="61"/>
      <c r="J49" s="61">
        <f>'2014 GP visits'!J49/tot_gp_visits_2014</f>
        <v>1.6869332540909833E-3</v>
      </c>
      <c r="K49" s="61">
        <f>'2014 GP visits'!K49/tot_gp_visits_2014</f>
        <v>1.4314515803772886E-3</v>
      </c>
      <c r="L49" s="61">
        <f>'2014 GP visits'!L49/tot_gp_visits_2014</f>
        <v>1.2201397083177088E-3</v>
      </c>
      <c r="M49" s="61">
        <f>'2014 GP visits'!M49/tot_gp_visits_2014</f>
        <v>1.0754973716701039E-3</v>
      </c>
      <c r="N49" s="61">
        <f>'2014 GP visits'!N49/tot_gp_visits_2014</f>
        <v>9.5309078763876191E-4</v>
      </c>
    </row>
    <row r="50" spans="2:14" x14ac:dyDescent="0.25">
      <c r="B50">
        <v>46</v>
      </c>
      <c r="C50" s="67"/>
      <c r="D50" s="61">
        <f>'2014 GP visits'!D50/tot_gp_visits_2014</f>
        <v>2.2768496624792516E-3</v>
      </c>
      <c r="E50" s="61">
        <f>'2014 GP visits'!E50/tot_gp_visits_2014</f>
        <v>2.1040640391131707E-3</v>
      </c>
      <c r="F50" s="61">
        <f>'2014 GP visits'!F50/tot_gp_visits_2014</f>
        <v>1.8738489145318962E-3</v>
      </c>
      <c r="G50" s="61">
        <f>'2014 GP visits'!G50/tot_gp_visits_2014</f>
        <v>1.710668109618932E-3</v>
      </c>
      <c r="H50" s="61">
        <f>'2014 GP visits'!H50/tot_gp_visits_2014</f>
        <v>1.5500139251285103E-3</v>
      </c>
      <c r="I50" s="61"/>
      <c r="J50" s="61">
        <f>'2014 GP visits'!J50/tot_gp_visits_2014</f>
        <v>1.6837989325198374E-3</v>
      </c>
      <c r="K50" s="61">
        <f>'2014 GP visits'!K50/tot_gp_visits_2014</f>
        <v>1.4320841624066818E-3</v>
      </c>
      <c r="L50" s="61">
        <f>'2014 GP visits'!L50/tot_gp_visits_2014</f>
        <v>1.2146820320602615E-3</v>
      </c>
      <c r="M50" s="61">
        <f>'2014 GP visits'!M50/tot_gp_visits_2014</f>
        <v>1.0675177782382326E-3</v>
      </c>
      <c r="N50" s="61">
        <f>'2014 GP visits'!N50/tot_gp_visits_2014</f>
        <v>9.6396614990666414E-4</v>
      </c>
    </row>
    <row r="51" spans="2:14" x14ac:dyDescent="0.25">
      <c r="B51">
        <v>47</v>
      </c>
      <c r="C51" s="67"/>
      <c r="D51" s="61">
        <f>'2014 GP visits'!D51/tot_gp_visits_2014</f>
        <v>2.3093350821625745E-3</v>
      </c>
      <c r="E51" s="61">
        <f>'2014 GP visits'!E51/tot_gp_visits_2014</f>
        <v>2.092430710034141E-3</v>
      </c>
      <c r="F51" s="61">
        <f>'2014 GP visits'!F51/tot_gp_visits_2014</f>
        <v>1.9159379912641937E-3</v>
      </c>
      <c r="G51" s="61">
        <f>'2014 GP visits'!G51/tot_gp_visits_2014</f>
        <v>1.7219249363493022E-3</v>
      </c>
      <c r="H51" s="61">
        <f>'2014 GP visits'!H51/tot_gp_visits_2014</f>
        <v>1.5787386562516139E-3</v>
      </c>
      <c r="I51" s="61"/>
      <c r="J51" s="61">
        <f>'2014 GP visits'!J51/tot_gp_visits_2014</f>
        <v>1.6705402196668881E-3</v>
      </c>
      <c r="K51" s="61">
        <f>'2014 GP visits'!K51/tot_gp_visits_2014</f>
        <v>1.429311582746545E-3</v>
      </c>
      <c r="L51" s="61">
        <f>'2014 GP visits'!L51/tot_gp_visits_2014</f>
        <v>1.2560842384260985E-3</v>
      </c>
      <c r="M51" s="61">
        <f>'2014 GP visits'!M51/tot_gp_visits_2014</f>
        <v>1.1243914877095095E-3</v>
      </c>
      <c r="N51" s="61">
        <f>'2014 GP visits'!N51/tot_gp_visits_2014</f>
        <v>9.9710626885813019E-4</v>
      </c>
    </row>
    <row r="52" spans="2:14" x14ac:dyDescent="0.25">
      <c r="B52">
        <v>48</v>
      </c>
      <c r="C52" s="67"/>
      <c r="D52" s="61">
        <f>'2014 GP visits'!D52/tot_gp_visits_2014</f>
        <v>2.2770614331083404E-3</v>
      </c>
      <c r="E52" s="61">
        <f>'2014 GP visits'!E52/tot_gp_visits_2014</f>
        <v>2.1013989633329169E-3</v>
      </c>
      <c r="F52" s="61">
        <f>'2014 GP visits'!F52/tot_gp_visits_2014</f>
        <v>1.9359748384274796E-3</v>
      </c>
      <c r="G52" s="61">
        <f>'2014 GP visits'!G52/tot_gp_visits_2014</f>
        <v>1.7416471791862553E-3</v>
      </c>
      <c r="H52" s="61">
        <f>'2014 GP visits'!H52/tot_gp_visits_2014</f>
        <v>1.6217072653188257E-3</v>
      </c>
      <c r="I52" s="61"/>
      <c r="J52" s="61">
        <f>'2014 GP visits'!J52/tot_gp_visits_2014</f>
        <v>1.6316218179176288E-3</v>
      </c>
      <c r="K52" s="61">
        <f>'2014 GP visits'!K52/tot_gp_visits_2014</f>
        <v>1.43846209951172E-3</v>
      </c>
      <c r="L52" s="61">
        <f>'2014 GP visits'!L52/tot_gp_visits_2014</f>
        <v>1.2412308108988963E-3</v>
      </c>
      <c r="M52" s="61">
        <f>'2014 GP visits'!M52/tot_gp_visits_2014</f>
        <v>1.1383561899606048E-3</v>
      </c>
      <c r="N52" s="61">
        <f>'2014 GP visits'!N52/tot_gp_visits_2014</f>
        <v>9.9528913006927686E-4</v>
      </c>
    </row>
    <row r="53" spans="2:14" x14ac:dyDescent="0.25">
      <c r="B53">
        <v>49</v>
      </c>
      <c r="C53" s="67"/>
      <c r="D53" s="61">
        <f>'2014 GP visits'!D53/tot_gp_visits_2014</f>
        <v>2.2390842496881037E-3</v>
      </c>
      <c r="E53" s="61">
        <f>'2014 GP visits'!E53/tot_gp_visits_2014</f>
        <v>2.1320290963821238E-3</v>
      </c>
      <c r="F53" s="61">
        <f>'2014 GP visits'!F53/tot_gp_visits_2014</f>
        <v>1.8889999213949329E-3</v>
      </c>
      <c r="G53" s="61">
        <f>'2014 GP visits'!G53/tot_gp_visits_2014</f>
        <v>1.80142756147608E-3</v>
      </c>
      <c r="H53" s="61">
        <f>'2014 GP visits'!H53/tot_gp_visits_2014</f>
        <v>1.6581982823383934E-3</v>
      </c>
      <c r="I53" s="61"/>
      <c r="J53" s="61">
        <f>'2014 GP visits'!J53/tot_gp_visits_2014</f>
        <v>1.635590591964027E-3</v>
      </c>
      <c r="K53" s="61">
        <f>'2014 GP visits'!K53/tot_gp_visits_2014</f>
        <v>1.4500861750199885E-3</v>
      </c>
      <c r="L53" s="61">
        <f>'2014 GP visits'!L53/tot_gp_visits_2014</f>
        <v>1.2495711208420507E-3</v>
      </c>
      <c r="M53" s="61">
        <f>'2014 GP visits'!M53/tot_gp_visits_2014</f>
        <v>1.1241737388834555E-3</v>
      </c>
      <c r="N53" s="61">
        <f>'2014 GP visits'!N53/tot_gp_visits_2014</f>
        <v>1.0177631388797895E-3</v>
      </c>
    </row>
    <row r="54" spans="2:14" x14ac:dyDescent="0.25">
      <c r="B54">
        <v>50</v>
      </c>
      <c r="C54" s="67"/>
      <c r="D54" s="61">
        <f>'2014 GP visits'!D54/tot_gp_visits_2014</f>
        <v>2.2216659689781463E-3</v>
      </c>
      <c r="E54" s="61">
        <f>'2014 GP visits'!E54/tot_gp_visits_2014</f>
        <v>2.0392045088900627E-3</v>
      </c>
      <c r="F54" s="61">
        <f>'2014 GP visits'!F54/tot_gp_visits_2014</f>
        <v>1.9181288588047704E-3</v>
      </c>
      <c r="G54" s="61">
        <f>'2014 GP visits'!G54/tot_gp_visits_2014</f>
        <v>1.7824779709403225E-3</v>
      </c>
      <c r="H54" s="61">
        <f>'2014 GP visits'!H54/tot_gp_visits_2014</f>
        <v>1.6524309722782907E-3</v>
      </c>
      <c r="I54" s="61"/>
      <c r="J54" s="61">
        <f>'2014 GP visits'!J54/tot_gp_visits_2014</f>
        <v>1.593391907751518E-3</v>
      </c>
      <c r="K54" s="61">
        <f>'2014 GP visits'!K54/tot_gp_visits_2014</f>
        <v>1.4170516090200932E-3</v>
      </c>
      <c r="L54" s="61">
        <f>'2014 GP visits'!L54/tot_gp_visits_2014</f>
        <v>1.2594098103017944E-3</v>
      </c>
      <c r="M54" s="61">
        <f>'2014 GP visits'!M54/tot_gp_visits_2014</f>
        <v>1.1260291473676901E-3</v>
      </c>
      <c r="N54" s="61">
        <f>'2014 GP visits'!N54/tot_gp_visits_2014</f>
        <v>1.0252701321295402E-3</v>
      </c>
    </row>
    <row r="55" spans="2:14" x14ac:dyDescent="0.25">
      <c r="B55">
        <v>51</v>
      </c>
      <c r="C55" s="67"/>
      <c r="D55" s="61">
        <f>'2014 GP visits'!D55/tot_gp_visits_2014</f>
        <v>2.1462976580692442E-3</v>
      </c>
      <c r="E55" s="61">
        <f>'2014 GP visits'!E55/tot_gp_visits_2014</f>
        <v>1.9899241437946499E-3</v>
      </c>
      <c r="F55" s="61">
        <f>'2014 GP visits'!F55/tot_gp_visits_2014</f>
        <v>1.8598130102674116E-3</v>
      </c>
      <c r="G55" s="61">
        <f>'2014 GP visits'!G55/tot_gp_visits_2014</f>
        <v>1.7466696335802351E-3</v>
      </c>
      <c r="H55" s="61">
        <f>'2014 GP visits'!H55/tot_gp_visits_2014</f>
        <v>1.6568521731708445E-3</v>
      </c>
      <c r="I55" s="61"/>
      <c r="J55" s="61">
        <f>'2014 GP visits'!J55/tot_gp_visits_2014</f>
        <v>1.5374218808745356E-3</v>
      </c>
      <c r="K55" s="61">
        <f>'2014 GP visits'!K55/tot_gp_visits_2014</f>
        <v>1.3929160701196259E-3</v>
      </c>
      <c r="L55" s="61">
        <f>'2014 GP visits'!L55/tot_gp_visits_2014</f>
        <v>1.2385245332889076E-3</v>
      </c>
      <c r="M55" s="61">
        <f>'2014 GP visits'!M55/tot_gp_visits_2014</f>
        <v>1.1214320574042501E-3</v>
      </c>
      <c r="N55" s="61">
        <f>'2014 GP visits'!N55/tot_gp_visits_2014</f>
        <v>9.9857236323567145E-4</v>
      </c>
    </row>
    <row r="56" spans="2:14" x14ac:dyDescent="0.25">
      <c r="B56">
        <v>52</v>
      </c>
      <c r="C56" s="67"/>
      <c r="D56" s="61">
        <f>'2014 GP visits'!D56/tot_gp_visits_2014</f>
        <v>2.1086091184806168E-3</v>
      </c>
      <c r="E56" s="61">
        <f>'2014 GP visits'!E56/tot_gp_visits_2014</f>
        <v>1.9593579499569357E-3</v>
      </c>
      <c r="F56" s="61">
        <f>'2014 GP visits'!F56/tot_gp_visits_2014</f>
        <v>1.8342613084719106E-3</v>
      </c>
      <c r="G56" s="61">
        <f>'2014 GP visits'!G56/tot_gp_visits_2014</f>
        <v>1.6795136055915642E-3</v>
      </c>
      <c r="H56" s="61">
        <f>'2014 GP visits'!H56/tot_gp_visits_2014</f>
        <v>1.5857235275644884E-3</v>
      </c>
      <c r="I56" s="61"/>
      <c r="J56" s="61">
        <f>'2014 GP visits'!J56/tot_gp_visits_2014</f>
        <v>1.519182239244041E-3</v>
      </c>
      <c r="K56" s="61">
        <f>'2014 GP visits'!K56/tot_gp_visits_2014</f>
        <v>1.3431020066985882E-3</v>
      </c>
      <c r="L56" s="61">
        <f>'2014 GP visits'!L56/tot_gp_visits_2014</f>
        <v>1.2255878877749835E-3</v>
      </c>
      <c r="M56" s="61">
        <f>'2014 GP visits'!M56/tot_gp_visits_2014</f>
        <v>1.0904514398079356E-3</v>
      </c>
      <c r="N56" s="61">
        <f>'2014 GP visits'!N56/tot_gp_visits_2014</f>
        <v>9.8948066367472265E-4</v>
      </c>
    </row>
    <row r="57" spans="2:14" x14ac:dyDescent="0.25">
      <c r="B57">
        <v>53</v>
      </c>
      <c r="C57" s="67"/>
      <c r="D57" s="61">
        <f>'2014 GP visits'!D57/tot_gp_visits_2014</f>
        <v>1.9818229730144861E-3</v>
      </c>
      <c r="E57" s="61">
        <f>'2014 GP visits'!E57/tot_gp_visits_2014</f>
        <v>1.9095596814334322E-3</v>
      </c>
      <c r="F57" s="61">
        <f>'2014 GP visits'!F57/tot_gp_visits_2014</f>
        <v>1.7610139062634823E-3</v>
      </c>
      <c r="G57" s="61">
        <f>'2014 GP visits'!G57/tot_gp_visits_2014</f>
        <v>1.6316602306162787E-3</v>
      </c>
      <c r="H57" s="61">
        <f>'2014 GP visits'!H57/tot_gp_visits_2014</f>
        <v>1.5534356021407348E-3</v>
      </c>
      <c r="I57" s="61"/>
      <c r="J57" s="61">
        <f>'2014 GP visits'!J57/tot_gp_visits_2014</f>
        <v>1.4615845113268382E-3</v>
      </c>
      <c r="K57" s="61">
        <f>'2014 GP visits'!K57/tot_gp_visits_2014</f>
        <v>1.3067691991716138E-3</v>
      </c>
      <c r="L57" s="61">
        <f>'2014 GP visits'!L57/tot_gp_visits_2014</f>
        <v>1.1753043535173847E-3</v>
      </c>
      <c r="M57" s="61">
        <f>'2014 GP visits'!M57/tot_gp_visits_2014</f>
        <v>1.0502631134211822E-3</v>
      </c>
      <c r="N57" s="61">
        <f>'2014 GP visits'!N57/tot_gp_visits_2014</f>
        <v>9.6187397215777629E-4</v>
      </c>
    </row>
    <row r="58" spans="2:14" x14ac:dyDescent="0.25">
      <c r="B58">
        <v>54</v>
      </c>
      <c r="C58" s="67"/>
      <c r="D58" s="61">
        <f>'2014 GP visits'!D58/tot_gp_visits_2014</f>
        <v>1.8941527532105775E-3</v>
      </c>
      <c r="E58" s="61">
        <f>'2014 GP visits'!E58/tot_gp_visits_2014</f>
        <v>1.7867679071735586E-3</v>
      </c>
      <c r="F58" s="61">
        <f>'2014 GP visits'!F58/tot_gp_visits_2014</f>
        <v>1.6986002804988316E-3</v>
      </c>
      <c r="G58" s="61">
        <f>'2014 GP visits'!G58/tot_gp_visits_2014</f>
        <v>1.606101559035828E-3</v>
      </c>
      <c r="H58" s="61">
        <f>'2014 GP visits'!H58/tot_gp_visits_2014</f>
        <v>1.4943909391633169E-3</v>
      </c>
      <c r="I58" s="61"/>
      <c r="J58" s="61">
        <f>'2014 GP visits'!J58/tot_gp_visits_2014</f>
        <v>1.3906453521615053E-3</v>
      </c>
      <c r="K58" s="61">
        <f>'2014 GP visits'!K58/tot_gp_visits_2014</f>
        <v>1.2357542949005312E-3</v>
      </c>
      <c r="L58" s="61">
        <f>'2014 GP visits'!L58/tot_gp_visits_2014</f>
        <v>1.1144243087482413E-3</v>
      </c>
      <c r="M58" s="61">
        <f>'2014 GP visits'!M58/tot_gp_visits_2014</f>
        <v>1.0250665098771473E-3</v>
      </c>
      <c r="N58" s="61">
        <f>'2014 GP visits'!N58/tot_gp_visits_2014</f>
        <v>9.4577049179785512E-4</v>
      </c>
    </row>
    <row r="59" spans="2:14" x14ac:dyDescent="0.25">
      <c r="B59">
        <v>55</v>
      </c>
      <c r="C59" s="67"/>
      <c r="D59" s="61">
        <f>'2014 GP visits'!D59/tot_gp_visits_2014</f>
        <v>1.860578841909105E-3</v>
      </c>
      <c r="E59" s="61">
        <f>'2014 GP visits'!E59/tot_gp_visits_2014</f>
        <v>1.7597207008316477E-3</v>
      </c>
      <c r="F59" s="61">
        <f>'2014 GP visits'!F59/tot_gp_visits_2014</f>
        <v>1.6613192618914541E-3</v>
      </c>
      <c r="G59" s="61">
        <f>'2014 GP visits'!G59/tot_gp_visits_2014</f>
        <v>1.5588074045061911E-3</v>
      </c>
      <c r="H59" s="61">
        <f>'2014 GP visits'!H59/tot_gp_visits_2014</f>
        <v>1.4469251943277496E-3</v>
      </c>
      <c r="I59" s="61"/>
      <c r="J59" s="61">
        <f>'2014 GP visits'!J59/tot_gp_visits_2014</f>
        <v>1.3175992143230409E-3</v>
      </c>
      <c r="K59" s="61">
        <f>'2014 GP visits'!K59/tot_gp_visits_2014</f>
        <v>1.2246582459931243E-3</v>
      </c>
      <c r="L59" s="61">
        <f>'2014 GP visits'!L59/tot_gp_visits_2014</f>
        <v>1.0993275808794719E-3</v>
      </c>
      <c r="M59" s="61">
        <f>'2014 GP visits'!M59/tot_gp_visits_2014</f>
        <v>1.0011994404036946E-3</v>
      </c>
      <c r="N59" s="61">
        <f>'2014 GP visits'!N59/tot_gp_visits_2014</f>
        <v>9.3624212969329636E-4</v>
      </c>
    </row>
    <row r="60" spans="2:14" x14ac:dyDescent="0.25">
      <c r="B60">
        <v>56</v>
      </c>
      <c r="C60" s="67"/>
      <c r="D60" s="61">
        <f>'2014 GP visits'!D60/tot_gp_visits_2014</f>
        <v>1.801210260145524E-3</v>
      </c>
      <c r="E60" s="61">
        <f>'2014 GP visits'!E60/tot_gp_visits_2014</f>
        <v>1.7358049272449547E-3</v>
      </c>
      <c r="F60" s="61">
        <f>'2014 GP visits'!F60/tot_gp_visits_2014</f>
        <v>1.6096715461117223E-3</v>
      </c>
      <c r="G60" s="61">
        <f>'2014 GP visits'!G60/tot_gp_visits_2014</f>
        <v>1.5283809797032076E-3</v>
      </c>
      <c r="H60" s="61">
        <f>'2014 GP visits'!H60/tot_gp_visits_2014</f>
        <v>1.4293880446263126E-3</v>
      </c>
      <c r="I60" s="61"/>
      <c r="J60" s="61">
        <f>'2014 GP visits'!J60/tot_gp_visits_2014</f>
        <v>1.3003839875708417E-3</v>
      </c>
      <c r="K60" s="61">
        <f>'2014 GP visits'!K60/tot_gp_visits_2014</f>
        <v>1.1751193733836186E-3</v>
      </c>
      <c r="L60" s="61">
        <f>'2014 GP visits'!L60/tot_gp_visits_2014</f>
        <v>1.1014395669882262E-3</v>
      </c>
      <c r="M60" s="61">
        <f>'2014 GP visits'!M60/tot_gp_visits_2014</f>
        <v>9.7706427854260492E-4</v>
      </c>
      <c r="N60" s="61">
        <f>'2014 GP visits'!N60/tot_gp_visits_2014</f>
        <v>8.9889309012144904E-4</v>
      </c>
    </row>
    <row r="61" spans="2:14" x14ac:dyDescent="0.25">
      <c r="B61">
        <v>57</v>
      </c>
      <c r="C61" s="67"/>
      <c r="D61" s="61">
        <f>'2014 GP visits'!D61/tot_gp_visits_2014</f>
        <v>1.7164173473728677E-3</v>
      </c>
      <c r="E61" s="61">
        <f>'2014 GP visits'!E61/tot_gp_visits_2014</f>
        <v>1.6303792030201213E-3</v>
      </c>
      <c r="F61" s="61">
        <f>'2014 GP visits'!F61/tot_gp_visits_2014</f>
        <v>1.5913756505645158E-3</v>
      </c>
      <c r="G61" s="61">
        <f>'2014 GP visits'!G61/tot_gp_visits_2014</f>
        <v>1.4928570719376527E-3</v>
      </c>
      <c r="H61" s="61">
        <f>'2014 GP visits'!H61/tot_gp_visits_2014</f>
        <v>1.3843849630759816E-3</v>
      </c>
      <c r="I61" s="61"/>
      <c r="J61" s="61">
        <f>'2014 GP visits'!J61/tot_gp_visits_2014</f>
        <v>1.2327503788748474E-3</v>
      </c>
      <c r="K61" s="61">
        <f>'2014 GP visits'!K61/tot_gp_visits_2014</f>
        <v>1.1368488395695317E-3</v>
      </c>
      <c r="L61" s="61">
        <f>'2014 GP visits'!L61/tot_gp_visits_2014</f>
        <v>1.0376888848110022E-3</v>
      </c>
      <c r="M61" s="61">
        <f>'2014 GP visits'!M61/tot_gp_visits_2014</f>
        <v>9.5499083860652696E-4</v>
      </c>
      <c r="N61" s="61">
        <f>'2014 GP visits'!N61/tot_gp_visits_2014</f>
        <v>8.73282986237135E-4</v>
      </c>
    </row>
    <row r="62" spans="2:14" x14ac:dyDescent="0.25">
      <c r="B62">
        <v>58</v>
      </c>
      <c r="C62" s="67"/>
      <c r="D62" s="61">
        <f>'2014 GP visits'!D62/tot_gp_visits_2014</f>
        <v>1.6391663315682827E-3</v>
      </c>
      <c r="E62" s="61">
        <f>'2014 GP visits'!E62/tot_gp_visits_2014</f>
        <v>1.5826830438629208E-3</v>
      </c>
      <c r="F62" s="61">
        <f>'2014 GP visits'!F62/tot_gp_visits_2014</f>
        <v>1.5313721107237234E-3</v>
      </c>
      <c r="G62" s="61">
        <f>'2014 GP visits'!G62/tot_gp_visits_2014</f>
        <v>1.4462993704046671E-3</v>
      </c>
      <c r="H62" s="61">
        <f>'2014 GP visits'!H62/tot_gp_visits_2014</f>
        <v>1.3351157259968848E-3</v>
      </c>
      <c r="I62" s="61"/>
      <c r="J62" s="61">
        <f>'2014 GP visits'!J62/tot_gp_visits_2014</f>
        <v>1.1662134483460549E-3</v>
      </c>
      <c r="K62" s="61">
        <f>'2014 GP visits'!K62/tot_gp_visits_2014</f>
        <v>1.0829225240138799E-3</v>
      </c>
      <c r="L62" s="61">
        <f>'2014 GP visits'!L62/tot_gp_visits_2014</f>
        <v>1.0133627241802729E-3</v>
      </c>
      <c r="M62" s="61">
        <f>'2014 GP visits'!M62/tot_gp_visits_2014</f>
        <v>9.2636507761030345E-4</v>
      </c>
      <c r="N62" s="61">
        <f>'2014 GP visits'!N62/tot_gp_visits_2014</f>
        <v>8.6269684479179829E-4</v>
      </c>
    </row>
    <row r="63" spans="2:14" x14ac:dyDescent="0.25">
      <c r="B63">
        <v>59</v>
      </c>
      <c r="C63" s="67"/>
      <c r="D63" s="61">
        <f>'2014 GP visits'!D63/tot_gp_visits_2014</f>
        <v>1.5539332739121401E-3</v>
      </c>
      <c r="E63" s="61">
        <f>'2014 GP visits'!E63/tot_gp_visits_2014</f>
        <v>1.5230257014826156E-3</v>
      </c>
      <c r="F63" s="61">
        <f>'2014 GP visits'!F63/tot_gp_visits_2014</f>
        <v>1.485927901733463E-3</v>
      </c>
      <c r="G63" s="61">
        <f>'2014 GP visits'!G63/tot_gp_visits_2014</f>
        <v>1.4117446269191283E-3</v>
      </c>
      <c r="H63" s="61">
        <f>'2014 GP visits'!H63/tot_gp_visits_2014</f>
        <v>1.3111681248355813E-3</v>
      </c>
      <c r="I63" s="61"/>
      <c r="J63" s="61">
        <f>'2014 GP visits'!J63/tot_gp_visits_2014</f>
        <v>1.0950568997358336E-3</v>
      </c>
      <c r="K63" s="61">
        <f>'2014 GP visits'!K63/tot_gp_visits_2014</f>
        <v>1.0315201620420664E-3</v>
      </c>
      <c r="L63" s="61">
        <f>'2014 GP visits'!L63/tot_gp_visits_2014</f>
        <v>9.8547856948212565E-4</v>
      </c>
      <c r="M63" s="61">
        <f>'2014 GP visits'!M63/tot_gp_visits_2014</f>
        <v>9.1512278300526413E-4</v>
      </c>
      <c r="N63" s="61">
        <f>'2014 GP visits'!N63/tot_gp_visits_2014</f>
        <v>8.2112243493905274E-4</v>
      </c>
    </row>
    <row r="64" spans="2:14" x14ac:dyDescent="0.25">
      <c r="B64">
        <v>60</v>
      </c>
      <c r="C64" s="67"/>
      <c r="D64" s="61">
        <f>'2014 GP visits'!D64/tot_gp_visits_2014</f>
        <v>1.520016069062609E-3</v>
      </c>
      <c r="E64" s="61">
        <f>'2014 GP visits'!E64/tot_gp_visits_2014</f>
        <v>1.5177982519309827E-3</v>
      </c>
      <c r="F64" s="61">
        <f>'2014 GP visits'!F64/tot_gp_visits_2014</f>
        <v>1.5136478318216002E-3</v>
      </c>
      <c r="G64" s="61">
        <f>'2014 GP visits'!G64/tot_gp_visits_2014</f>
        <v>1.4404615030342224E-3</v>
      </c>
      <c r="H64" s="61">
        <f>'2014 GP visits'!H64/tot_gp_visits_2014</f>
        <v>1.3405268432927265E-3</v>
      </c>
      <c r="I64" s="61"/>
      <c r="J64" s="61">
        <f>'2014 GP visits'!J64/tot_gp_visits_2014</f>
        <v>1.0851594572475276E-3</v>
      </c>
      <c r="K64" s="61">
        <f>'2014 GP visits'!K64/tot_gp_visits_2014</f>
        <v>1.0053570257539455E-3</v>
      </c>
      <c r="L64" s="61">
        <f>'2014 GP visits'!L64/tot_gp_visits_2014</f>
        <v>9.6638583536492973E-4</v>
      </c>
      <c r="M64" s="61">
        <f>'2014 GP visits'!M64/tot_gp_visits_2014</f>
        <v>9.3171123407576322E-4</v>
      </c>
      <c r="N64" s="61">
        <f>'2014 GP visits'!N64/tot_gp_visits_2014</f>
        <v>8.5334528646732245E-4</v>
      </c>
    </row>
    <row r="65" spans="2:14" x14ac:dyDescent="0.25">
      <c r="B65">
        <v>61</v>
      </c>
      <c r="C65" s="67"/>
      <c r="D65" s="61">
        <f>'2014 GP visits'!D65/tot_gp_visits_2014</f>
        <v>1.4862718580622276E-3</v>
      </c>
      <c r="E65" s="61">
        <f>'2014 GP visits'!E65/tot_gp_visits_2014</f>
        <v>1.4635651125463635E-3</v>
      </c>
      <c r="F65" s="61">
        <f>'2014 GP visits'!F65/tot_gp_visits_2014</f>
        <v>1.5178101669993838E-3</v>
      </c>
      <c r="G65" s="61">
        <f>'2014 GP visits'!G65/tot_gp_visits_2014</f>
        <v>1.4437345173411741E-3</v>
      </c>
      <c r="H65" s="61">
        <f>'2014 GP visits'!H65/tot_gp_visits_2014</f>
        <v>1.3176856688549149E-3</v>
      </c>
      <c r="I65" s="61"/>
      <c r="J65" s="61">
        <f>'2014 GP visits'!J65/tot_gp_visits_2014</f>
        <v>1.0338941132325315E-3</v>
      </c>
      <c r="K65" s="61">
        <f>'2014 GP visits'!K65/tot_gp_visits_2014</f>
        <v>1.0088397804610021E-3</v>
      </c>
      <c r="L65" s="61">
        <f>'2014 GP visits'!L65/tot_gp_visits_2014</f>
        <v>9.7222398870161855E-4</v>
      </c>
      <c r="M65" s="61">
        <f>'2014 GP visits'!M65/tot_gp_visits_2014</f>
        <v>9.2195930481481529E-4</v>
      </c>
      <c r="N65" s="61">
        <f>'2014 GP visits'!N65/tot_gp_visits_2014</f>
        <v>8.5485343933997882E-4</v>
      </c>
    </row>
    <row r="66" spans="2:14" x14ac:dyDescent="0.25">
      <c r="B66">
        <v>62</v>
      </c>
      <c r="C66" s="67"/>
      <c r="D66" s="61">
        <f>'2014 GP visits'!D66/tot_gp_visits_2014</f>
        <v>1.4172704476642234E-3</v>
      </c>
      <c r="E66" s="61">
        <f>'2014 GP visits'!E66/tot_gp_visits_2014</f>
        <v>1.4285907809010883E-3</v>
      </c>
      <c r="F66" s="61">
        <f>'2014 GP visits'!F66/tot_gp_visits_2014</f>
        <v>1.4498031456352633E-3</v>
      </c>
      <c r="G66" s="61">
        <f>'2014 GP visits'!G66/tot_gp_visits_2014</f>
        <v>1.422748187528391E-3</v>
      </c>
      <c r="H66" s="61">
        <f>'2014 GP visits'!H66/tot_gp_visits_2014</f>
        <v>1.347340364840381E-3</v>
      </c>
      <c r="I66" s="61"/>
      <c r="J66" s="61">
        <f>'2014 GP visits'!J66/tot_gp_visits_2014</f>
        <v>9.9537653239028558E-4</v>
      </c>
      <c r="K66" s="61">
        <f>'2014 GP visits'!K66/tot_gp_visits_2014</f>
        <v>9.7172354763406545E-4</v>
      </c>
      <c r="L66" s="61">
        <f>'2014 GP visits'!L66/tot_gp_visits_2014</f>
        <v>9.4227632065869017E-4</v>
      </c>
      <c r="M66" s="61">
        <f>'2014 GP visits'!M66/tot_gp_visits_2014</f>
        <v>8.85582494146436E-4</v>
      </c>
      <c r="N66" s="61">
        <f>'2014 GP visits'!N66/tot_gp_visits_2014</f>
        <v>8.3897536556030788E-4</v>
      </c>
    </row>
    <row r="67" spans="2:14" x14ac:dyDescent="0.25">
      <c r="B67">
        <v>63</v>
      </c>
      <c r="C67" s="67"/>
      <c r="D67" s="61">
        <f>'2014 GP visits'!D67/tot_gp_visits_2014</f>
        <v>1.3842891291663798E-3</v>
      </c>
      <c r="E67" s="61">
        <f>'2014 GP visits'!E67/tot_gp_visits_2014</f>
        <v>1.4366287628217391E-3</v>
      </c>
      <c r="F67" s="61">
        <f>'2014 GP visits'!F67/tot_gp_visits_2014</f>
        <v>1.4796471397776404E-3</v>
      </c>
      <c r="G67" s="61">
        <f>'2014 GP visits'!G67/tot_gp_visits_2014</f>
        <v>1.4429562913201002E-3</v>
      </c>
      <c r="H67" s="61">
        <f>'2014 GP visits'!H67/tot_gp_visits_2014</f>
        <v>1.3777521976465273E-3</v>
      </c>
      <c r="I67" s="61"/>
      <c r="J67" s="61">
        <f>'2014 GP visits'!J67/tot_gp_visits_2014</f>
        <v>9.5359450226402474E-4</v>
      </c>
      <c r="K67" s="61">
        <f>'2014 GP visits'!K67/tot_gp_visits_2014</f>
        <v>9.5762803349376101E-4</v>
      </c>
      <c r="L67" s="61">
        <f>'2014 GP visits'!L67/tot_gp_visits_2014</f>
        <v>9.6473201345439628E-4</v>
      </c>
      <c r="M67" s="61">
        <f>'2014 GP visits'!M67/tot_gp_visits_2014</f>
        <v>9.2817377591853029E-4</v>
      </c>
      <c r="N67" s="61">
        <f>'2014 GP visits'!N67/tot_gp_visits_2014</f>
        <v>8.6302677976170022E-4</v>
      </c>
    </row>
    <row r="68" spans="2:14" x14ac:dyDescent="0.25">
      <c r="B68">
        <v>64</v>
      </c>
      <c r="C68" s="67"/>
      <c r="D68" s="61">
        <f>'2014 GP visits'!D68/tot_gp_visits_2014</f>
        <v>1.3812180037302377E-3</v>
      </c>
      <c r="E68" s="61">
        <f>'2014 GP visits'!E68/tot_gp_visits_2014</f>
        <v>1.4513310211645997E-3</v>
      </c>
      <c r="F68" s="61">
        <f>'2014 GP visits'!F68/tot_gp_visits_2014</f>
        <v>1.528813514510261E-3</v>
      </c>
      <c r="G68" s="61">
        <f>'2014 GP visits'!G68/tot_gp_visits_2014</f>
        <v>1.5145207120012593E-3</v>
      </c>
      <c r="H68" s="61">
        <f>'2014 GP visits'!H68/tot_gp_visits_2014</f>
        <v>1.4322845609826742E-3</v>
      </c>
      <c r="I68" s="61"/>
      <c r="J68" s="61">
        <f>'2014 GP visits'!J68/tot_gp_visits_2014</f>
        <v>9.5969373111425167E-4</v>
      </c>
      <c r="K68" s="61">
        <f>'2014 GP visits'!K68/tot_gp_visits_2014</f>
        <v>9.5404947797267912E-4</v>
      </c>
      <c r="L68" s="61">
        <f>'2014 GP visits'!L68/tot_gp_visits_2014</f>
        <v>9.9323204990602715E-4</v>
      </c>
      <c r="M68" s="61">
        <f>'2014 GP visits'!M68/tot_gp_visits_2014</f>
        <v>9.4582535948983467E-4</v>
      </c>
      <c r="N68" s="61">
        <f>'2014 GP visits'!N68/tot_gp_visits_2014</f>
        <v>8.8846635540498721E-4</v>
      </c>
    </row>
    <row r="69" spans="2:14" x14ac:dyDescent="0.25">
      <c r="B69">
        <v>65</v>
      </c>
      <c r="C69" s="67"/>
      <c r="D69" s="61">
        <f>'2014 GP visits'!D69/tot_gp_visits_2014</f>
        <v>1.7210367485970786E-3</v>
      </c>
      <c r="E69" s="61">
        <f>'2014 GP visits'!E69/tot_gp_visits_2014</f>
        <v>1.8069824232156712E-3</v>
      </c>
      <c r="F69" s="61">
        <f>'2014 GP visits'!F69/tot_gp_visits_2014</f>
        <v>1.9891752009835099E-3</v>
      </c>
      <c r="G69" s="61">
        <f>'2014 GP visits'!G69/tot_gp_visits_2014</f>
        <v>2.0463321393468033E-3</v>
      </c>
      <c r="H69" s="61">
        <f>'2014 GP visits'!H69/tot_gp_visits_2014</f>
        <v>1.9838933783908074E-3</v>
      </c>
      <c r="I69" s="61"/>
      <c r="J69" s="61">
        <f>'2014 GP visits'!J69/tot_gp_visits_2014</f>
        <v>1.4855482191786084E-3</v>
      </c>
      <c r="K69" s="61">
        <f>'2014 GP visits'!K69/tot_gp_visits_2014</f>
        <v>1.5404342292900037E-3</v>
      </c>
      <c r="L69" s="61">
        <f>'2014 GP visits'!L69/tot_gp_visits_2014</f>
        <v>1.6360817362333284E-3</v>
      </c>
      <c r="M69" s="61">
        <f>'2014 GP visits'!M69/tot_gp_visits_2014</f>
        <v>1.6532208536020161E-3</v>
      </c>
      <c r="N69" s="61">
        <f>'2014 GP visits'!N69/tot_gp_visits_2014</f>
        <v>1.5565309219610815E-3</v>
      </c>
    </row>
    <row r="70" spans="2:14" x14ac:dyDescent="0.25">
      <c r="B70">
        <v>66</v>
      </c>
      <c r="C70" s="67"/>
      <c r="D70" s="61">
        <f>'2014 GP visits'!D70/tot_gp_visits_2014</f>
        <v>1.7893187411850843E-3</v>
      </c>
      <c r="E70" s="61">
        <f>'2014 GP visits'!E70/tot_gp_visits_2014</f>
        <v>1.9239215423641233E-3</v>
      </c>
      <c r="F70" s="61">
        <f>'2014 GP visits'!F70/tot_gp_visits_2014</f>
        <v>2.1384392456755153E-3</v>
      </c>
      <c r="G70" s="61">
        <f>'2014 GP visits'!G70/tot_gp_visits_2014</f>
        <v>2.176505645943236E-3</v>
      </c>
      <c r="H70" s="61">
        <f>'2014 GP visits'!H70/tot_gp_visits_2014</f>
        <v>2.0736200054866315E-3</v>
      </c>
      <c r="I70" s="61"/>
      <c r="J70" s="61">
        <f>'2014 GP visits'!J70/tot_gp_visits_2014</f>
        <v>1.5251770094967039E-3</v>
      </c>
      <c r="K70" s="61">
        <f>'2014 GP visits'!K70/tot_gp_visits_2014</f>
        <v>1.5890159588274574E-3</v>
      </c>
      <c r="L70" s="61">
        <f>'2014 GP visits'!L70/tot_gp_visits_2014</f>
        <v>1.7495285786159518E-3</v>
      </c>
      <c r="M70" s="61">
        <f>'2014 GP visits'!M70/tot_gp_visits_2014</f>
        <v>1.7377137965894618E-3</v>
      </c>
      <c r="N70" s="61">
        <f>'2014 GP visits'!N70/tot_gp_visits_2014</f>
        <v>1.6967713183421173E-3</v>
      </c>
    </row>
    <row r="71" spans="2:14" x14ac:dyDescent="0.25">
      <c r="B71">
        <v>67</v>
      </c>
      <c r="C71" s="67"/>
      <c r="D71" s="61">
        <f>'2014 GP visits'!D71/tot_gp_visits_2014</f>
        <v>1.8200403716330203E-3</v>
      </c>
      <c r="E71" s="61">
        <f>'2014 GP visits'!E71/tot_gp_visits_2014</f>
        <v>2.0915980099187174E-3</v>
      </c>
      <c r="F71" s="61">
        <f>'2014 GP visits'!F71/tot_gp_visits_2014</f>
        <v>2.3068294272494461E-3</v>
      </c>
      <c r="G71" s="61">
        <f>'2014 GP visits'!G71/tot_gp_visits_2014</f>
        <v>2.3561716578546243E-3</v>
      </c>
      <c r="H71" s="61">
        <f>'2014 GP visits'!H71/tot_gp_visits_2014</f>
        <v>2.377070435630132E-3</v>
      </c>
      <c r="I71" s="61"/>
      <c r="J71" s="61">
        <f>'2014 GP visits'!J71/tot_gp_visits_2014</f>
        <v>1.553076697977922E-3</v>
      </c>
      <c r="K71" s="61">
        <f>'2014 GP visits'!K71/tot_gp_visits_2014</f>
        <v>1.7133961394348979E-3</v>
      </c>
      <c r="L71" s="61">
        <f>'2014 GP visits'!L71/tot_gp_visits_2014</f>
        <v>1.8906431309931807E-3</v>
      </c>
      <c r="M71" s="61">
        <f>'2014 GP visits'!M71/tot_gp_visits_2014</f>
        <v>1.9531649554451721E-3</v>
      </c>
      <c r="N71" s="61">
        <f>'2014 GP visits'!N71/tot_gp_visits_2014</f>
        <v>1.9120926880951167E-3</v>
      </c>
    </row>
    <row r="72" spans="2:14" x14ac:dyDescent="0.25">
      <c r="B72">
        <v>68</v>
      </c>
      <c r="C72" s="67"/>
      <c r="D72" s="61">
        <f>'2014 GP visits'!D72/tot_gp_visits_2014</f>
        <v>1.388553339806762E-3</v>
      </c>
      <c r="E72" s="61">
        <f>'2014 GP visits'!E72/tot_gp_visits_2014</f>
        <v>1.5849074480848741E-3</v>
      </c>
      <c r="F72" s="61">
        <f>'2014 GP visits'!F72/tot_gp_visits_2014</f>
        <v>1.810823654015322E-3</v>
      </c>
      <c r="G72" s="61">
        <f>'2014 GP visits'!G72/tot_gp_visits_2014</f>
        <v>1.8601938899119122E-3</v>
      </c>
      <c r="H72" s="61">
        <f>'2014 GP visits'!H72/tot_gp_visits_2014</f>
        <v>1.8362111406348255E-3</v>
      </c>
      <c r="I72" s="61"/>
      <c r="J72" s="61">
        <f>'2014 GP visits'!J72/tot_gp_visits_2014</f>
        <v>1.1618033185787884E-3</v>
      </c>
      <c r="K72" s="61">
        <f>'2014 GP visits'!K72/tot_gp_visits_2014</f>
        <v>1.2814532877072932E-3</v>
      </c>
      <c r="L72" s="61">
        <f>'2014 GP visits'!L72/tot_gp_visits_2014</f>
        <v>1.4445930527493345E-3</v>
      </c>
      <c r="M72" s="61">
        <f>'2014 GP visits'!M72/tot_gp_visits_2014</f>
        <v>1.5341919949770496E-3</v>
      </c>
      <c r="N72" s="61">
        <f>'2014 GP visits'!N72/tot_gp_visits_2014</f>
        <v>1.4977699095836267E-3</v>
      </c>
    </row>
    <row r="73" spans="2:14" x14ac:dyDescent="0.25">
      <c r="B73">
        <v>69</v>
      </c>
      <c r="C73" s="67"/>
      <c r="D73" s="61">
        <f>'2014 GP visits'!D73/tot_gp_visits_2014</f>
        <v>1.3216029264186272E-3</v>
      </c>
      <c r="E73" s="61">
        <f>'2014 GP visits'!E73/tot_gp_visits_2014</f>
        <v>1.5285789836374422E-3</v>
      </c>
      <c r="F73" s="61">
        <f>'2014 GP visits'!F73/tot_gp_visits_2014</f>
        <v>1.7580846947148434E-3</v>
      </c>
      <c r="G73" s="61">
        <f>'2014 GP visits'!G73/tot_gp_visits_2014</f>
        <v>1.8000676783936347E-3</v>
      </c>
      <c r="H73" s="61">
        <f>'2014 GP visits'!H73/tot_gp_visits_2014</f>
        <v>1.8399269584299586E-3</v>
      </c>
      <c r="I73" s="61"/>
      <c r="J73" s="61">
        <f>'2014 GP visits'!J73/tot_gp_visits_2014</f>
        <v>1.0561963402207367E-3</v>
      </c>
      <c r="K73" s="61">
        <f>'2014 GP visits'!K73/tot_gp_visits_2014</f>
        <v>1.2542351256026633E-3</v>
      </c>
      <c r="L73" s="61">
        <f>'2014 GP visits'!L73/tot_gp_visits_2014</f>
        <v>1.3994807747726708E-3</v>
      </c>
      <c r="M73" s="61">
        <f>'2014 GP visits'!M73/tot_gp_visits_2014</f>
        <v>1.4984396988763648E-3</v>
      </c>
      <c r="N73" s="61">
        <f>'2014 GP visits'!N73/tot_gp_visits_2014</f>
        <v>1.4726808312239307E-3</v>
      </c>
    </row>
    <row r="74" spans="2:14" x14ac:dyDescent="0.25">
      <c r="B74">
        <v>70</v>
      </c>
      <c r="C74" s="67"/>
      <c r="D74" s="61">
        <f>'2014 GP visits'!D74/tot_gp_visits_2014</f>
        <v>1.2985863140705868E-3</v>
      </c>
      <c r="E74" s="61">
        <f>'2014 GP visits'!E74/tot_gp_visits_2014</f>
        <v>1.4981132187727039E-3</v>
      </c>
      <c r="F74" s="61">
        <f>'2014 GP visits'!F74/tot_gp_visits_2014</f>
        <v>1.7599263203739244E-3</v>
      </c>
      <c r="G74" s="61">
        <f>'2014 GP visits'!G74/tot_gp_visits_2014</f>
        <v>1.8396136840751521E-3</v>
      </c>
      <c r="H74" s="61">
        <f>'2014 GP visits'!H74/tot_gp_visits_2014</f>
        <v>1.816358768507014E-3</v>
      </c>
      <c r="I74" s="61"/>
      <c r="J74" s="61">
        <f>'2014 GP visits'!J74/tot_gp_visits_2014</f>
        <v>1.0425085489122008E-3</v>
      </c>
      <c r="K74" s="61">
        <f>'2014 GP visits'!K74/tot_gp_visits_2014</f>
        <v>1.1973812203470581E-3</v>
      </c>
      <c r="L74" s="61">
        <f>'2014 GP visits'!L74/tot_gp_visits_2014</f>
        <v>1.4165407011429306E-3</v>
      </c>
      <c r="M74" s="61">
        <f>'2014 GP visits'!M74/tot_gp_visits_2014</f>
        <v>1.4899596524337684E-3</v>
      </c>
      <c r="N74" s="61">
        <f>'2014 GP visits'!N74/tot_gp_visits_2014</f>
        <v>1.4898313986538238E-3</v>
      </c>
    </row>
    <row r="75" spans="2:14" x14ac:dyDescent="0.25">
      <c r="B75">
        <v>71</v>
      </c>
      <c r="C75" s="67"/>
      <c r="D75" s="61">
        <f>'2014 GP visits'!D75/tot_gp_visits_2014</f>
        <v>1.2977961593846443E-3</v>
      </c>
      <c r="E75" s="61">
        <f>'2014 GP visits'!E75/tot_gp_visits_2014</f>
        <v>1.4358445393271124E-3</v>
      </c>
      <c r="F75" s="61">
        <f>'2014 GP visits'!F75/tot_gp_visits_2014</f>
        <v>1.6191383392066335E-3</v>
      </c>
      <c r="G75" s="61">
        <f>'2014 GP visits'!G75/tot_gp_visits_2014</f>
        <v>1.6922156003548465E-3</v>
      </c>
      <c r="H75" s="61">
        <f>'2014 GP visits'!H75/tot_gp_visits_2014</f>
        <v>1.6346409048101371E-3</v>
      </c>
      <c r="I75" s="61"/>
      <c r="J75" s="61">
        <f>'2014 GP visits'!J75/tot_gp_visits_2014</f>
        <v>1.006423544118971E-3</v>
      </c>
      <c r="K75" s="61">
        <f>'2014 GP visits'!K75/tot_gp_visits_2014</f>
        <v>1.1420303075629034E-3</v>
      </c>
      <c r="L75" s="61">
        <f>'2014 GP visits'!L75/tot_gp_visits_2014</f>
        <v>1.3175029180553981E-3</v>
      </c>
      <c r="M75" s="61">
        <f>'2014 GP visits'!M75/tot_gp_visits_2014</f>
        <v>1.3259578696566193E-3</v>
      </c>
      <c r="N75" s="61">
        <f>'2014 GP visits'!N75/tot_gp_visits_2014</f>
        <v>1.3142147438154651E-3</v>
      </c>
    </row>
    <row r="76" spans="2:14" x14ac:dyDescent="0.25">
      <c r="B76">
        <v>72</v>
      </c>
      <c r="C76" s="67"/>
      <c r="D76" s="61">
        <f>'2014 GP visits'!D76/tot_gp_visits_2014</f>
        <v>1.1869415580723233E-3</v>
      </c>
      <c r="E76" s="61">
        <f>'2014 GP visits'!E76/tot_gp_visits_2014</f>
        <v>1.3160637087106372E-3</v>
      </c>
      <c r="F76" s="61">
        <f>'2014 GP visits'!F76/tot_gp_visits_2014</f>
        <v>1.4786418925748113E-3</v>
      </c>
      <c r="G76" s="61">
        <f>'2014 GP visits'!G76/tot_gp_visits_2014</f>
        <v>1.4853073437065918E-3</v>
      </c>
      <c r="H76" s="61">
        <f>'2014 GP visits'!H76/tot_gp_visits_2014</f>
        <v>1.423979117056893E-3</v>
      </c>
      <c r="I76" s="61"/>
      <c r="J76" s="61">
        <f>'2014 GP visits'!J76/tot_gp_visits_2014</f>
        <v>9.1250346139870738E-4</v>
      </c>
      <c r="K76" s="61">
        <f>'2014 GP visits'!K76/tot_gp_visits_2014</f>
        <v>9.9762637010371259E-4</v>
      </c>
      <c r="L76" s="61">
        <f>'2014 GP visits'!L76/tot_gp_visits_2014</f>
        <v>1.1475522712587605E-3</v>
      </c>
      <c r="M76" s="61">
        <f>'2014 GP visits'!M76/tot_gp_visits_2014</f>
        <v>1.1762408609714418E-3</v>
      </c>
      <c r="N76" s="61">
        <f>'2014 GP visits'!N76/tot_gp_visits_2014</f>
        <v>1.1558432237522968E-3</v>
      </c>
    </row>
    <row r="77" spans="2:14" x14ac:dyDescent="0.25">
      <c r="B77">
        <v>73</v>
      </c>
      <c r="C77" s="67"/>
      <c r="D77" s="61">
        <f>'2014 GP visits'!D77/tot_gp_visits_2014</f>
        <v>1.0859020244498342E-3</v>
      </c>
      <c r="E77" s="61">
        <f>'2014 GP visits'!E77/tot_gp_visits_2014</f>
        <v>1.2015156235217726E-3</v>
      </c>
      <c r="F77" s="61">
        <f>'2014 GP visits'!F77/tot_gp_visits_2014</f>
        <v>1.2981566972755803E-3</v>
      </c>
      <c r="G77" s="61">
        <f>'2014 GP visits'!G77/tot_gp_visits_2014</f>
        <v>1.3455497213246861E-3</v>
      </c>
      <c r="H77" s="61">
        <f>'2014 GP visits'!H77/tot_gp_visits_2014</f>
        <v>1.3028933230176838E-3</v>
      </c>
      <c r="I77" s="61"/>
      <c r="J77" s="61">
        <f>'2014 GP visits'!J77/tot_gp_visits_2014</f>
        <v>8.193368002151598E-4</v>
      </c>
      <c r="K77" s="61">
        <f>'2014 GP visits'!K77/tot_gp_visits_2014</f>
        <v>9.0362624590800916E-4</v>
      </c>
      <c r="L77" s="61">
        <f>'2014 GP visits'!L77/tot_gp_visits_2014</f>
        <v>1.0104012669643399E-3</v>
      </c>
      <c r="M77" s="61">
        <f>'2014 GP visits'!M77/tot_gp_visits_2014</f>
        <v>1.0358907561203142E-3</v>
      </c>
      <c r="N77" s="61">
        <f>'2014 GP visits'!N77/tot_gp_visits_2014</f>
        <v>1.0303756604433825E-3</v>
      </c>
    </row>
    <row r="78" spans="2:14" x14ac:dyDescent="0.25">
      <c r="B78">
        <v>74</v>
      </c>
      <c r="C78" s="67"/>
      <c r="D78" s="61">
        <f>'2014 GP visits'!D78/tot_gp_visits_2014</f>
        <v>1.1396717963302035E-3</v>
      </c>
      <c r="E78" s="61">
        <f>'2014 GP visits'!E78/tot_gp_visits_2014</f>
        <v>1.2296582807737662E-3</v>
      </c>
      <c r="F78" s="61">
        <f>'2014 GP visits'!F78/tot_gp_visits_2014</f>
        <v>1.3577648742026146E-3</v>
      </c>
      <c r="G78" s="61">
        <f>'2014 GP visits'!G78/tot_gp_visits_2014</f>
        <v>1.3858100569462723E-3</v>
      </c>
      <c r="H78" s="61">
        <f>'2014 GP visits'!H78/tot_gp_visits_2014</f>
        <v>1.3728270783420374E-3</v>
      </c>
      <c r="I78" s="61"/>
      <c r="J78" s="61">
        <f>'2014 GP visits'!J78/tot_gp_visits_2014</f>
        <v>8.259992633656663E-4</v>
      </c>
      <c r="K78" s="61">
        <f>'2014 GP visits'!K78/tot_gp_visits_2014</f>
        <v>9.1593548733634336E-4</v>
      </c>
      <c r="L78" s="61">
        <f>'2014 GP visits'!L78/tot_gp_visits_2014</f>
        <v>1.0467939518934448E-3</v>
      </c>
      <c r="M78" s="61">
        <f>'2014 GP visits'!M78/tot_gp_visits_2014</f>
        <v>1.0923345243616098E-3</v>
      </c>
      <c r="N78" s="61">
        <f>'2014 GP visits'!N78/tot_gp_visits_2014</f>
        <v>1.0924759114940886E-3</v>
      </c>
    </row>
    <row r="79" spans="2:14" x14ac:dyDescent="0.25">
      <c r="B79">
        <v>75</v>
      </c>
      <c r="C79" s="67"/>
      <c r="D79" s="61">
        <f>'2014 GP visits'!D79/tot_gp_visits_2014</f>
        <v>1.4636882720463803E-3</v>
      </c>
      <c r="E79" s="61">
        <f>'2014 GP visits'!E79/tot_gp_visits_2014</f>
        <v>1.6067293417823434E-3</v>
      </c>
      <c r="F79" s="61">
        <f>'2014 GP visits'!F79/tot_gp_visits_2014</f>
        <v>1.7724065836431488E-3</v>
      </c>
      <c r="G79" s="61">
        <f>'2014 GP visits'!G79/tot_gp_visits_2014</f>
        <v>1.8520026602643104E-3</v>
      </c>
      <c r="H79" s="61">
        <f>'2014 GP visits'!H79/tot_gp_visits_2014</f>
        <v>1.848588692174204E-3</v>
      </c>
      <c r="I79" s="61"/>
      <c r="J79" s="61">
        <f>'2014 GP visits'!J79/tot_gp_visits_2014</f>
        <v>1.1102576538672073E-3</v>
      </c>
      <c r="K79" s="61">
        <f>'2014 GP visits'!K79/tot_gp_visits_2014</f>
        <v>1.2714909138168001E-3</v>
      </c>
      <c r="L79" s="61">
        <f>'2014 GP visits'!L79/tot_gp_visits_2014</f>
        <v>1.4714956721964619E-3</v>
      </c>
      <c r="M79" s="61">
        <f>'2014 GP visits'!M79/tot_gp_visits_2014</f>
        <v>1.4956562932791862E-3</v>
      </c>
      <c r="N79" s="61">
        <f>'2014 GP visits'!N79/tot_gp_visits_2014</f>
        <v>1.5003532104621289E-3</v>
      </c>
    </row>
    <row r="80" spans="2:14" x14ac:dyDescent="0.25">
      <c r="B80">
        <v>76</v>
      </c>
      <c r="C80" s="67"/>
      <c r="D80" s="61">
        <f>'2014 GP visits'!D80/tot_gp_visits_2014</f>
        <v>1.422068229925578E-3</v>
      </c>
      <c r="E80" s="61">
        <f>'2014 GP visits'!E80/tot_gp_visits_2014</f>
        <v>1.5789512368005515E-3</v>
      </c>
      <c r="F80" s="61">
        <f>'2014 GP visits'!F80/tot_gp_visits_2014</f>
        <v>1.7364297272967611E-3</v>
      </c>
      <c r="G80" s="61">
        <f>'2014 GP visits'!G80/tot_gp_visits_2014</f>
        <v>1.7961704912623365E-3</v>
      </c>
      <c r="H80" s="61">
        <f>'2014 GP visits'!H80/tot_gp_visits_2014</f>
        <v>1.7694289269235054E-3</v>
      </c>
      <c r="I80" s="61"/>
      <c r="J80" s="61">
        <f>'2014 GP visits'!J80/tot_gp_visits_2014</f>
        <v>1.0889147782350026E-3</v>
      </c>
      <c r="K80" s="61">
        <f>'2014 GP visits'!K80/tot_gp_visits_2014</f>
        <v>1.205505727405542E-3</v>
      </c>
      <c r="L80" s="61">
        <f>'2014 GP visits'!L80/tot_gp_visits_2014</f>
        <v>1.397501959989672E-3</v>
      </c>
      <c r="M80" s="61">
        <f>'2014 GP visits'!M80/tot_gp_visits_2014</f>
        <v>1.4726369876307988E-3</v>
      </c>
      <c r="N80" s="61">
        <f>'2014 GP visits'!N80/tot_gp_visits_2014</f>
        <v>1.448326619916017E-3</v>
      </c>
    </row>
    <row r="81" spans="2:14" x14ac:dyDescent="0.25">
      <c r="B81">
        <v>77</v>
      </c>
      <c r="C81" s="67"/>
      <c r="D81" s="61">
        <f>'2014 GP visits'!D81/tot_gp_visits_2014</f>
        <v>1.3728705486339603E-3</v>
      </c>
      <c r="E81" s="61">
        <f>'2014 GP visits'!E81/tot_gp_visits_2014</f>
        <v>1.4588363956670616E-3</v>
      </c>
      <c r="F81" s="61">
        <f>'2014 GP visits'!F81/tot_gp_visits_2014</f>
        <v>1.6723776851778332E-3</v>
      </c>
      <c r="G81" s="61">
        <f>'2014 GP visits'!G81/tot_gp_visits_2014</f>
        <v>1.7037877726952028E-3</v>
      </c>
      <c r="H81" s="61">
        <f>'2014 GP visits'!H81/tot_gp_visits_2014</f>
        <v>1.7105071431518599E-3</v>
      </c>
      <c r="I81" s="61"/>
      <c r="J81" s="61">
        <f>'2014 GP visits'!J81/tot_gp_visits_2014</f>
        <v>9.9362286087792146E-4</v>
      </c>
      <c r="K81" s="61">
        <f>'2014 GP visits'!K81/tot_gp_visits_2014</f>
        <v>1.1304860968210063E-3</v>
      </c>
      <c r="L81" s="61">
        <f>'2014 GP visits'!L81/tot_gp_visits_2014</f>
        <v>1.2838212767174399E-3</v>
      </c>
      <c r="M81" s="61">
        <f>'2014 GP visits'!M81/tot_gp_visits_2014</f>
        <v>1.3723882997988145E-3</v>
      </c>
      <c r="N81" s="61">
        <f>'2014 GP visits'!N81/tot_gp_visits_2014</f>
        <v>1.4022754632245099E-3</v>
      </c>
    </row>
    <row r="82" spans="2:14" x14ac:dyDescent="0.25">
      <c r="B82">
        <v>78</v>
      </c>
      <c r="C82" s="67"/>
      <c r="D82" s="61">
        <f>'2014 GP visits'!D82/tot_gp_visits_2014</f>
        <v>1.2752895495779432E-3</v>
      </c>
      <c r="E82" s="61">
        <f>'2014 GP visits'!E82/tot_gp_visits_2014</f>
        <v>1.4151883270222022E-3</v>
      </c>
      <c r="F82" s="61">
        <f>'2014 GP visits'!F82/tot_gp_visits_2014</f>
        <v>1.6036349514454383E-3</v>
      </c>
      <c r="G82" s="61">
        <f>'2014 GP visits'!G82/tot_gp_visits_2014</f>
        <v>1.6237577874769328E-3</v>
      </c>
      <c r="H82" s="61">
        <f>'2014 GP visits'!H82/tot_gp_visits_2014</f>
        <v>1.6476428882669573E-3</v>
      </c>
      <c r="I82" s="61"/>
      <c r="J82" s="61">
        <f>'2014 GP visits'!J82/tot_gp_visits_2014</f>
        <v>9.184006934381784E-4</v>
      </c>
      <c r="K82" s="61">
        <f>'2014 GP visits'!K82/tot_gp_visits_2014</f>
        <v>1.0372852227995661E-3</v>
      </c>
      <c r="L82" s="61">
        <f>'2014 GP visits'!L82/tot_gp_visits_2014</f>
        <v>1.2126507559081692E-3</v>
      </c>
      <c r="M82" s="61">
        <f>'2014 GP visits'!M82/tot_gp_visits_2014</f>
        <v>1.2953298062224452E-3</v>
      </c>
      <c r="N82" s="61">
        <f>'2014 GP visits'!N82/tot_gp_visits_2014</f>
        <v>1.3099697571449934E-3</v>
      </c>
    </row>
    <row r="83" spans="2:14" x14ac:dyDescent="0.25">
      <c r="B83">
        <v>79</v>
      </c>
      <c r="C83" s="67"/>
      <c r="D83" s="61">
        <f>'2014 GP visits'!D83/tot_gp_visits_2014</f>
        <v>1.21683035019674E-3</v>
      </c>
      <c r="E83" s="61">
        <f>'2014 GP visits'!E83/tot_gp_visits_2014</f>
        <v>1.3328281279033692E-3</v>
      </c>
      <c r="F83" s="61">
        <f>'2014 GP visits'!F83/tot_gp_visits_2014</f>
        <v>1.4972075158134561E-3</v>
      </c>
      <c r="G83" s="61">
        <f>'2014 GP visits'!G83/tot_gp_visits_2014</f>
        <v>1.5801713189249461E-3</v>
      </c>
      <c r="H83" s="61">
        <f>'2014 GP visits'!H83/tot_gp_visits_2014</f>
        <v>1.5748725300321093E-3</v>
      </c>
      <c r="I83" s="61"/>
      <c r="J83" s="61">
        <f>'2014 GP visits'!J83/tot_gp_visits_2014</f>
        <v>8.5029993509047857E-4</v>
      </c>
      <c r="K83" s="61">
        <f>'2014 GP visits'!K83/tot_gp_visits_2014</f>
        <v>9.7667710392575127E-4</v>
      </c>
      <c r="L83" s="61">
        <f>'2014 GP visits'!L83/tot_gp_visits_2014</f>
        <v>1.1184592457639041E-3</v>
      </c>
      <c r="M83" s="61">
        <f>'2014 GP visits'!M83/tot_gp_visits_2014</f>
        <v>1.1924162710761203E-3</v>
      </c>
      <c r="N83" s="61">
        <f>'2014 GP visits'!N83/tot_gp_visits_2014</f>
        <v>1.2569493678653014E-3</v>
      </c>
    </row>
    <row r="84" spans="2:14" x14ac:dyDescent="0.25">
      <c r="B84">
        <v>80</v>
      </c>
      <c r="C84" s="67"/>
      <c r="D84" s="61">
        <f>'2014 GP visits'!D84/tot_gp_visits_2014</f>
        <v>1.0962096284348412E-3</v>
      </c>
      <c r="E84" s="61">
        <f>'2014 GP visits'!E84/tot_gp_visits_2014</f>
        <v>1.2456183527656925E-3</v>
      </c>
      <c r="F84" s="61">
        <f>'2014 GP visits'!F84/tot_gp_visits_2014</f>
        <v>1.4052816818930002E-3</v>
      </c>
      <c r="G84" s="61">
        <f>'2014 GP visits'!G84/tot_gp_visits_2014</f>
        <v>1.4897855176137429E-3</v>
      </c>
      <c r="H84" s="61">
        <f>'2014 GP visits'!H84/tot_gp_visits_2014</f>
        <v>1.4611252335117108E-3</v>
      </c>
      <c r="I84" s="61"/>
      <c r="J84" s="61">
        <f>'2014 GP visits'!J84/tot_gp_visits_2014</f>
        <v>7.3495572051042706E-4</v>
      </c>
      <c r="K84" s="61">
        <f>'2014 GP visits'!K84/tot_gp_visits_2014</f>
        <v>8.7406142939132402E-4</v>
      </c>
      <c r="L84" s="61">
        <f>'2014 GP visits'!L84/tot_gp_visits_2014</f>
        <v>1.012914413590779E-3</v>
      </c>
      <c r="M84" s="61">
        <f>'2014 GP visits'!M84/tot_gp_visits_2014</f>
        <v>1.0942680262281161E-3</v>
      </c>
      <c r="N84" s="61">
        <f>'2014 GP visits'!N84/tot_gp_visits_2014</f>
        <v>1.1623344760217076E-3</v>
      </c>
    </row>
    <row r="85" spans="2:14" x14ac:dyDescent="0.25">
      <c r="B85">
        <v>81</v>
      </c>
      <c r="C85" s="67"/>
      <c r="D85" s="61">
        <f>'2014 GP visits'!D85/tot_gp_visits_2014</f>
        <v>1.0681440318094917E-3</v>
      </c>
      <c r="E85" s="61">
        <f>'2014 GP visits'!E85/tot_gp_visits_2014</f>
        <v>1.2175729918007762E-3</v>
      </c>
      <c r="F85" s="61">
        <f>'2014 GP visits'!F85/tot_gp_visits_2014</f>
        <v>1.3382458941042813E-3</v>
      </c>
      <c r="G85" s="61">
        <f>'2014 GP visits'!G85/tot_gp_visits_2014</f>
        <v>1.3814145796627298E-3</v>
      </c>
      <c r="H85" s="61">
        <f>'2014 GP visits'!H85/tot_gp_visits_2014</f>
        <v>1.3957600359021047E-3</v>
      </c>
      <c r="I85" s="61"/>
      <c r="J85" s="61">
        <f>'2014 GP visits'!J85/tot_gp_visits_2014</f>
        <v>6.7519013766334111E-4</v>
      </c>
      <c r="K85" s="61">
        <f>'2014 GP visits'!K85/tot_gp_visits_2014</f>
        <v>8.0459459057049979E-4</v>
      </c>
      <c r="L85" s="61">
        <f>'2014 GP visits'!L85/tot_gp_visits_2014</f>
        <v>9.3322438082569148E-4</v>
      </c>
      <c r="M85" s="61">
        <f>'2014 GP visits'!M85/tot_gp_visits_2014</f>
        <v>1.0318079999237595E-3</v>
      </c>
      <c r="N85" s="61">
        <f>'2014 GP visits'!N85/tot_gp_visits_2014</f>
        <v>1.0767803649528516E-3</v>
      </c>
    </row>
    <row r="86" spans="2:14" x14ac:dyDescent="0.25">
      <c r="B86">
        <v>82</v>
      </c>
      <c r="C86" s="67"/>
      <c r="D86" s="61">
        <f>'2014 GP visits'!D86/tot_gp_visits_2014</f>
        <v>1.0239294277453008E-3</v>
      </c>
      <c r="E86" s="61">
        <f>'2014 GP visits'!E86/tot_gp_visits_2014</f>
        <v>1.1402919041789703E-3</v>
      </c>
      <c r="F86" s="61">
        <f>'2014 GP visits'!F86/tot_gp_visits_2014</f>
        <v>1.3140075846280173E-3</v>
      </c>
      <c r="G86" s="61">
        <f>'2014 GP visits'!G86/tot_gp_visits_2014</f>
        <v>1.375755798846881E-3</v>
      </c>
      <c r="H86" s="61">
        <f>'2014 GP visits'!H86/tot_gp_visits_2014</f>
        <v>1.3864573766648376E-3</v>
      </c>
      <c r="I86" s="61"/>
      <c r="J86" s="61">
        <f>'2014 GP visits'!J86/tot_gp_visits_2014</f>
        <v>6.2561919865403886E-4</v>
      </c>
      <c r="K86" s="61">
        <f>'2014 GP visits'!K86/tot_gp_visits_2014</f>
        <v>7.3267586622645766E-4</v>
      </c>
      <c r="L86" s="61">
        <f>'2014 GP visits'!L86/tot_gp_visits_2014</f>
        <v>9.1096020628271773E-4</v>
      </c>
      <c r="M86" s="61">
        <f>'2014 GP visits'!M86/tot_gp_visits_2014</f>
        <v>9.5583025340117078E-4</v>
      </c>
      <c r="N86" s="61">
        <f>'2014 GP visits'!N86/tot_gp_visits_2014</f>
        <v>1.051092219721988E-3</v>
      </c>
    </row>
    <row r="87" spans="2:14" x14ac:dyDescent="0.25">
      <c r="B87">
        <v>83</v>
      </c>
      <c r="C87" s="67"/>
      <c r="D87" s="61">
        <f>'2014 GP visits'!D87/tot_gp_visits_2014</f>
        <v>9.6816153081115625E-4</v>
      </c>
      <c r="E87" s="61">
        <f>'2014 GP visits'!E87/tot_gp_visits_2014</f>
        <v>1.1225497467889534E-3</v>
      </c>
      <c r="F87" s="61">
        <f>'2014 GP visits'!F87/tot_gp_visits_2014</f>
        <v>1.257848231159791E-3</v>
      </c>
      <c r="G87" s="61">
        <f>'2014 GP visits'!G87/tot_gp_visits_2014</f>
        <v>1.2774869569587225E-3</v>
      </c>
      <c r="H87" s="61">
        <f>'2014 GP visits'!H87/tot_gp_visits_2014</f>
        <v>1.3407912484943636E-3</v>
      </c>
      <c r="I87" s="61"/>
      <c r="J87" s="61">
        <f>'2014 GP visits'!J87/tot_gp_visits_2014</f>
        <v>5.5104816457733435E-4</v>
      </c>
      <c r="K87" s="61">
        <f>'2014 GP visits'!K87/tot_gp_visits_2014</f>
        <v>6.8413933834424667E-4</v>
      </c>
      <c r="L87" s="61">
        <f>'2014 GP visits'!L87/tot_gp_visits_2014</f>
        <v>8.2082677015706343E-4</v>
      </c>
      <c r="M87" s="61">
        <f>'2014 GP visits'!M87/tot_gp_visits_2014</f>
        <v>9.0788796725919778E-4</v>
      </c>
      <c r="N87" s="61">
        <f>'2014 GP visits'!N87/tot_gp_visits_2014</f>
        <v>9.3791088114178532E-4</v>
      </c>
    </row>
    <row r="88" spans="2:14" x14ac:dyDescent="0.25">
      <c r="B88">
        <v>84</v>
      </c>
      <c r="C88" s="67"/>
      <c r="D88" s="61">
        <f>'2014 GP visits'!D88/tot_gp_visits_2014</f>
        <v>8.7920983835732328E-4</v>
      </c>
      <c r="E88" s="61">
        <f>'2014 GP visits'!E88/tot_gp_visits_2014</f>
        <v>1.0297541182045977E-3</v>
      </c>
      <c r="F88" s="61">
        <f>'2014 GP visits'!F88/tot_gp_visits_2014</f>
        <v>1.1835381859246384E-3</v>
      </c>
      <c r="G88" s="61">
        <f>'2014 GP visits'!G88/tot_gp_visits_2014</f>
        <v>1.2629043351220055E-3</v>
      </c>
      <c r="H88" s="61">
        <f>'2014 GP visits'!H88/tot_gp_visits_2014</f>
        <v>1.2305736147695586E-3</v>
      </c>
      <c r="I88" s="61"/>
      <c r="J88" s="61">
        <f>'2014 GP visits'!J88/tot_gp_visits_2014</f>
        <v>4.9076740749018843E-4</v>
      </c>
      <c r="K88" s="61">
        <f>'2014 GP visits'!K88/tot_gp_visits_2014</f>
        <v>5.9692486123864711E-4</v>
      </c>
      <c r="L88" s="61">
        <f>'2014 GP visits'!L88/tot_gp_visits_2014</f>
        <v>7.3828741861903593E-4</v>
      </c>
      <c r="M88" s="61">
        <f>'2014 GP visits'!M88/tot_gp_visits_2014</f>
        <v>7.891101432628561E-4</v>
      </c>
      <c r="N88" s="61">
        <f>'2014 GP visits'!N88/tot_gp_visits_2014</f>
        <v>8.6240332058217396E-4</v>
      </c>
    </row>
    <row r="89" spans="2:14" x14ac:dyDescent="0.25">
      <c r="B89" s="15">
        <v>85</v>
      </c>
      <c r="C89" s="68"/>
      <c r="D89" s="64">
        <f>'2014 GP visits'!D89/tot_gp_visits_2014</f>
        <v>7.8268873143048424E-4</v>
      </c>
      <c r="E89" s="64">
        <f>'2014 GP visits'!E89/tot_gp_visits_2014</f>
        <v>9.3284861632053075E-4</v>
      </c>
      <c r="F89" s="64">
        <f>'2014 GP visits'!F89/tot_gp_visits_2014</f>
        <v>1.0586196368334382E-3</v>
      </c>
      <c r="G89" s="64">
        <f>'2014 GP visits'!G89/tot_gp_visits_2014</f>
        <v>1.1181115425514746E-3</v>
      </c>
      <c r="H89" s="64">
        <f>'2014 GP visits'!H89/tot_gp_visits_2014</f>
        <v>1.1337160261534667E-3</v>
      </c>
      <c r="I89" s="64"/>
      <c r="J89" s="64">
        <f>'2014 GP visits'!J89/tot_gp_visits_2014</f>
        <v>4.1142038903047457E-4</v>
      </c>
      <c r="K89" s="64">
        <f>'2014 GP visits'!K89/tot_gp_visits_2014</f>
        <v>5.2879858569736184E-4</v>
      </c>
      <c r="L89" s="64">
        <f>'2014 GP visits'!L89/tot_gp_visits_2014</f>
        <v>6.3946058341331235E-4</v>
      </c>
      <c r="M89" s="64">
        <f>'2014 GP visits'!M89/tot_gp_visits_2014</f>
        <v>6.9677454301328478E-4</v>
      </c>
      <c r="N89" s="64">
        <f>'2014 GP visits'!N89/tot_gp_visits_2014</f>
        <v>7.383323390565996E-4</v>
      </c>
    </row>
    <row r="90" spans="2:14" x14ac:dyDescent="0.25">
      <c r="C90" s="67"/>
      <c r="I90" s="67"/>
    </row>
    <row r="91" spans="2:14" x14ac:dyDescent="0.25">
      <c r="I91" s="67"/>
    </row>
    <row r="92" spans="2:14" x14ac:dyDescent="0.25">
      <c r="I92" s="67"/>
    </row>
    <row r="93" spans="2:14" x14ac:dyDescent="0.25">
      <c r="I93" s="67"/>
    </row>
    <row r="94" spans="2:14" x14ac:dyDescent="0.25">
      <c r="I94" s="67"/>
    </row>
    <row r="95" spans="2:14" x14ac:dyDescent="0.25">
      <c r="I95" s="67"/>
    </row>
    <row r="96" spans="2:14" x14ac:dyDescent="0.25">
      <c r="I96" s="67"/>
    </row>
  </sheetData>
  <mergeCells count="2">
    <mergeCell ref="D2:H2"/>
    <mergeCell ref="J2:N2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6"/>
  <sheetViews>
    <sheetView showGridLines="0" workbookViewId="0"/>
  </sheetViews>
  <sheetFormatPr defaultRowHeight="15" x14ac:dyDescent="0.25"/>
  <cols>
    <col min="2" max="2" width="4.42578125" bestFit="1" customWidth="1"/>
    <col min="3" max="3" width="10" style="69" bestFit="1" customWidth="1"/>
    <col min="4" max="4" width="9" bestFit="1" customWidth="1"/>
    <col min="5" max="8" width="10" bestFit="1" customWidth="1"/>
    <col min="9" max="9" width="9.140625" style="69"/>
    <col min="10" max="14" width="9" bestFit="1" customWidth="1"/>
  </cols>
  <sheetData>
    <row r="2" spans="2:14" x14ac:dyDescent="0.25">
      <c r="B2" s="8" t="s">
        <v>13</v>
      </c>
      <c r="C2" s="65"/>
      <c r="D2" s="114" t="s">
        <v>14</v>
      </c>
      <c r="E2" s="114"/>
      <c r="F2" s="114"/>
      <c r="G2" s="114"/>
      <c r="H2" s="114"/>
      <c r="I2" s="65"/>
      <c r="J2" s="114" t="s">
        <v>15</v>
      </c>
      <c r="K2" s="114"/>
      <c r="L2" s="114"/>
      <c r="M2" s="114"/>
      <c r="N2" s="114"/>
    </row>
    <row r="3" spans="2:14" x14ac:dyDescent="0.25">
      <c r="B3" s="5"/>
      <c r="C3" s="66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72"/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</row>
    <row r="4" spans="2:14" x14ac:dyDescent="0.25">
      <c r="B4">
        <v>0</v>
      </c>
      <c r="C4" s="67"/>
      <c r="D4" s="10">
        <f>'2014 primary care weights'!D4*tot_gp_and_pharma_cost_2014</f>
        <v>32117206.734202273</v>
      </c>
      <c r="E4" s="10">
        <f>'2014 primary care weights'!E4*tot_gp_and_pharma_cost_2014</f>
        <v>27233164.304206837</v>
      </c>
      <c r="F4" s="10">
        <f>'2014 primary care weights'!F4*tot_gp_and_pharma_cost_2014</f>
        <v>23442622.066361632</v>
      </c>
      <c r="G4" s="10">
        <f>'2014 primary care weights'!G4*tot_gp_and_pharma_cost_2014</f>
        <v>22729342.368364509</v>
      </c>
      <c r="H4" s="10">
        <f>'2014 primary care weights'!H4*tot_gp_and_pharma_cost_2014</f>
        <v>20075183.604728591</v>
      </c>
      <c r="I4" s="10"/>
      <c r="J4" s="10">
        <f>'2014 primary care weights'!J4*tot_gp_and_pharma_cost_2014</f>
        <v>38119792.464868933</v>
      </c>
      <c r="K4" s="10">
        <f>'2014 primary care weights'!K4*tot_gp_and_pharma_cost_2014</f>
        <v>31902346.167338479</v>
      </c>
      <c r="L4" s="10">
        <f>'2014 primary care weights'!L4*tot_gp_and_pharma_cost_2014</f>
        <v>26594104.606389318</v>
      </c>
      <c r="M4" s="10">
        <f>'2014 primary care weights'!M4*tot_gp_and_pharma_cost_2014</f>
        <v>25852218.166212343</v>
      </c>
      <c r="N4" s="10">
        <f>'2014 primary care weights'!N4*tot_gp_and_pharma_cost_2014</f>
        <v>22320558.153996062</v>
      </c>
    </row>
    <row r="5" spans="2:14" x14ac:dyDescent="0.25">
      <c r="B5">
        <v>1</v>
      </c>
      <c r="C5" s="67"/>
      <c r="D5" s="11">
        <f>'2014 primary care weights'!D5*tot_gp_and_pharma_cost_2014</f>
        <v>36051632.689223811</v>
      </c>
      <c r="E5" s="11">
        <f>'2014 primary care weights'!E5*tot_gp_and_pharma_cost_2014</f>
        <v>28631105.623751752</v>
      </c>
      <c r="F5" s="11">
        <f>'2014 primary care weights'!F5*tot_gp_and_pharma_cost_2014</f>
        <v>23565852.180964161</v>
      </c>
      <c r="G5" s="11">
        <f>'2014 primary care weights'!G5*tot_gp_and_pharma_cost_2014</f>
        <v>21789118.430440675</v>
      </c>
      <c r="H5" s="11">
        <f>'2014 primary care weights'!H5*tot_gp_and_pharma_cost_2014</f>
        <v>18853873.776210885</v>
      </c>
      <c r="I5" s="11"/>
      <c r="J5" s="11">
        <f>'2014 primary care weights'!J5*tot_gp_and_pharma_cost_2014</f>
        <v>41888227.58192984</v>
      </c>
      <c r="K5" s="11">
        <f>'2014 primary care weights'!K5*tot_gp_and_pharma_cost_2014</f>
        <v>33979700.820309155</v>
      </c>
      <c r="L5" s="11">
        <f>'2014 primary care weights'!L5*tot_gp_and_pharma_cost_2014</f>
        <v>27764633.904743947</v>
      </c>
      <c r="M5" s="11">
        <f>'2014 primary care weights'!M5*tot_gp_and_pharma_cost_2014</f>
        <v>24193232.49526896</v>
      </c>
      <c r="N5" s="11">
        <f>'2014 primary care weights'!N5*tot_gp_and_pharma_cost_2014</f>
        <v>21228782.79045248</v>
      </c>
    </row>
    <row r="6" spans="2:14" x14ac:dyDescent="0.25">
      <c r="B6">
        <v>2</v>
      </c>
      <c r="C6" s="67"/>
      <c r="D6" s="11">
        <f>'2014 primary care weights'!D6*tot_gp_and_pharma_cost_2014</f>
        <v>38265264.079479516</v>
      </c>
      <c r="E6" s="11">
        <f>'2014 primary care weights'!E6*tot_gp_and_pharma_cost_2014</f>
        <v>29608018.550414313</v>
      </c>
      <c r="F6" s="11">
        <f>'2014 primary care weights'!F6*tot_gp_and_pharma_cost_2014</f>
        <v>24586356.554750144</v>
      </c>
      <c r="G6" s="11">
        <f>'2014 primary care weights'!G6*tot_gp_and_pharma_cost_2014</f>
        <v>21897794.934640519</v>
      </c>
      <c r="H6" s="11">
        <f>'2014 primary care weights'!H6*tot_gp_and_pharma_cost_2014</f>
        <v>19426379.874067161</v>
      </c>
      <c r="I6" s="11"/>
      <c r="J6" s="11">
        <f>'2014 primary care weights'!J6*tot_gp_and_pharma_cost_2014</f>
        <v>44133952.540880524</v>
      </c>
      <c r="K6" s="11">
        <f>'2014 primary care weights'!K6*tot_gp_and_pharma_cost_2014</f>
        <v>35231160.5534826</v>
      </c>
      <c r="L6" s="11">
        <f>'2014 primary care weights'!L6*tot_gp_and_pharma_cost_2014</f>
        <v>27613209.283764798</v>
      </c>
      <c r="M6" s="11">
        <f>'2014 primary care weights'!M6*tot_gp_and_pharma_cost_2014</f>
        <v>24794121.846185807</v>
      </c>
      <c r="N6" s="11">
        <f>'2014 primary care weights'!N6*tot_gp_and_pharma_cost_2014</f>
        <v>22262446.787982132</v>
      </c>
    </row>
    <row r="7" spans="2:14" x14ac:dyDescent="0.25">
      <c r="B7">
        <v>3</v>
      </c>
      <c r="C7" s="67"/>
      <c r="D7" s="11">
        <f>'2014 primary care weights'!D7*tot_gp_and_pharma_cost_2014</f>
        <v>36257179.807089746</v>
      </c>
      <c r="E7" s="11">
        <f>'2014 primary care weights'!E7*tot_gp_and_pharma_cost_2014</f>
        <v>28892829.95836265</v>
      </c>
      <c r="F7" s="11">
        <f>'2014 primary care weights'!F7*tot_gp_and_pharma_cost_2014</f>
        <v>24293653.209015802</v>
      </c>
      <c r="G7" s="11">
        <f>'2014 primary care weights'!G7*tot_gp_and_pharma_cost_2014</f>
        <v>21771763.765320748</v>
      </c>
      <c r="H7" s="11">
        <f>'2014 primary care weights'!H7*tot_gp_and_pharma_cost_2014</f>
        <v>20070498.886010595</v>
      </c>
      <c r="I7" s="11"/>
      <c r="J7" s="11">
        <f>'2014 primary care weights'!J7*tot_gp_and_pharma_cost_2014</f>
        <v>42418347.932635166</v>
      </c>
      <c r="K7" s="11">
        <f>'2014 primary care weights'!K7*tot_gp_and_pharma_cost_2014</f>
        <v>33180600.95086959</v>
      </c>
      <c r="L7" s="11">
        <f>'2014 primary care weights'!L7*tot_gp_and_pharma_cost_2014</f>
        <v>28083452.082111038</v>
      </c>
      <c r="M7" s="11">
        <f>'2014 primary care weights'!M7*tot_gp_and_pharma_cost_2014</f>
        <v>24941852.741580073</v>
      </c>
      <c r="N7" s="11">
        <f>'2014 primary care weights'!N7*tot_gp_and_pharma_cost_2014</f>
        <v>22655425.47311002</v>
      </c>
    </row>
    <row r="8" spans="2:14" x14ac:dyDescent="0.25">
      <c r="B8">
        <v>4</v>
      </c>
      <c r="C8" s="67"/>
      <c r="D8" s="11">
        <f>'2014 primary care weights'!D8*tot_gp_and_pharma_cost_2014</f>
        <v>35294952.355018295</v>
      </c>
      <c r="E8" s="11">
        <f>'2014 primary care weights'!E8*tot_gp_and_pharma_cost_2014</f>
        <v>27958850.523742441</v>
      </c>
      <c r="F8" s="11">
        <f>'2014 primary care weights'!F8*tot_gp_and_pharma_cost_2014</f>
        <v>24449106.686506603</v>
      </c>
      <c r="G8" s="11">
        <f>'2014 primary care weights'!G8*tot_gp_and_pharma_cost_2014</f>
        <v>21743229.312170431</v>
      </c>
      <c r="H8" s="11">
        <f>'2014 primary care weights'!H8*tot_gp_and_pharma_cost_2014</f>
        <v>19886384.527066987</v>
      </c>
      <c r="I8" s="11"/>
      <c r="J8" s="11">
        <f>'2014 primary care weights'!J8*tot_gp_and_pharma_cost_2014</f>
        <v>40911830.797747262</v>
      </c>
      <c r="K8" s="11">
        <f>'2014 primary care weights'!K8*tot_gp_and_pharma_cost_2014</f>
        <v>32798501.566731043</v>
      </c>
      <c r="L8" s="11">
        <f>'2014 primary care weights'!L8*tot_gp_and_pharma_cost_2014</f>
        <v>27234562.241096664</v>
      </c>
      <c r="M8" s="11">
        <f>'2014 primary care weights'!M8*tot_gp_and_pharma_cost_2014</f>
        <v>24509069.182793017</v>
      </c>
      <c r="N8" s="11">
        <f>'2014 primary care weights'!N8*tot_gp_and_pharma_cost_2014</f>
        <v>23217709.133429796</v>
      </c>
    </row>
    <row r="9" spans="2:14" x14ac:dyDescent="0.25">
      <c r="B9">
        <v>5</v>
      </c>
      <c r="C9" s="67"/>
      <c r="D9" s="11">
        <f>'2014 primary care weights'!D9*tot_gp_and_pharma_cost_2014</f>
        <v>17132510.330677193</v>
      </c>
      <c r="E9" s="11">
        <f>'2014 primary care weights'!E9*tot_gp_and_pharma_cost_2014</f>
        <v>13567072.318377962</v>
      </c>
      <c r="F9" s="11">
        <f>'2014 primary care weights'!F9*tot_gp_and_pharma_cost_2014</f>
        <v>11363367.88279313</v>
      </c>
      <c r="G9" s="11">
        <f>'2014 primary care weights'!G9*tot_gp_and_pharma_cost_2014</f>
        <v>10642268.731927987</v>
      </c>
      <c r="H9" s="11">
        <f>'2014 primary care weights'!H9*tot_gp_and_pharma_cost_2014</f>
        <v>9506009.6600787751</v>
      </c>
      <c r="I9" s="11"/>
      <c r="J9" s="11">
        <f>'2014 primary care weights'!J9*tot_gp_and_pharma_cost_2014</f>
        <v>17311469.453852836</v>
      </c>
      <c r="K9" s="11">
        <f>'2014 primary care weights'!K9*tot_gp_and_pharma_cost_2014</f>
        <v>13525491.228375694</v>
      </c>
      <c r="L9" s="11">
        <f>'2014 primary care weights'!L9*tot_gp_and_pharma_cost_2014</f>
        <v>11255920.455572525</v>
      </c>
      <c r="M9" s="11">
        <f>'2014 primary care weights'!M9*tot_gp_and_pharma_cost_2014</f>
        <v>10249544.345690848</v>
      </c>
      <c r="N9" s="11">
        <f>'2014 primary care weights'!N9*tot_gp_and_pharma_cost_2014</f>
        <v>9425614.5044241156</v>
      </c>
    </row>
    <row r="10" spans="2:14" x14ac:dyDescent="0.25">
      <c r="B10">
        <v>6</v>
      </c>
      <c r="C10" s="67"/>
      <c r="D10" s="11">
        <f>'2014 primary care weights'!D10*tot_gp_and_pharma_cost_2014</f>
        <v>17332094.753637549</v>
      </c>
      <c r="E10" s="11">
        <f>'2014 primary care weights'!E10*tot_gp_and_pharma_cost_2014</f>
        <v>13632445.476335995</v>
      </c>
      <c r="F10" s="11">
        <f>'2014 primary care weights'!F10*tot_gp_and_pharma_cost_2014</f>
        <v>11355545.500281177</v>
      </c>
      <c r="G10" s="11">
        <f>'2014 primary care weights'!G10*tot_gp_and_pharma_cost_2014</f>
        <v>10461099.023640895</v>
      </c>
      <c r="H10" s="11">
        <f>'2014 primary care weights'!H10*tot_gp_and_pharma_cost_2014</f>
        <v>9873230.2412361391</v>
      </c>
      <c r="I10" s="11"/>
      <c r="J10" s="11">
        <f>'2014 primary care weights'!J10*tot_gp_and_pharma_cost_2014</f>
        <v>17305124.282357927</v>
      </c>
      <c r="K10" s="11">
        <f>'2014 primary care weights'!K10*tot_gp_and_pharma_cost_2014</f>
        <v>13550234.026594207</v>
      </c>
      <c r="L10" s="11">
        <f>'2014 primary care weights'!L10*tot_gp_and_pharma_cost_2014</f>
        <v>11279211.638178037</v>
      </c>
      <c r="M10" s="11">
        <f>'2014 primary care weights'!M10*tot_gp_and_pharma_cost_2014</f>
        <v>10493655.603320865</v>
      </c>
      <c r="N10" s="11">
        <f>'2014 primary care weights'!N10*tot_gp_and_pharma_cost_2014</f>
        <v>9738895.3805524763</v>
      </c>
    </row>
    <row r="11" spans="2:14" x14ac:dyDescent="0.25">
      <c r="B11">
        <v>7</v>
      </c>
      <c r="C11" s="67"/>
      <c r="D11" s="11">
        <f>'2014 primary care weights'!D11*tot_gp_and_pharma_cost_2014</f>
        <v>16643074.575617617</v>
      </c>
      <c r="E11" s="11">
        <f>'2014 primary care weights'!E11*tot_gp_and_pharma_cost_2014</f>
        <v>13281800.891484261</v>
      </c>
      <c r="F11" s="11">
        <f>'2014 primary care weights'!F11*tot_gp_and_pharma_cost_2014</f>
        <v>10858721.156396285</v>
      </c>
      <c r="G11" s="11">
        <f>'2014 primary care weights'!G11*tot_gp_and_pharma_cost_2014</f>
        <v>10149894.545534946</v>
      </c>
      <c r="H11" s="11">
        <f>'2014 primary care weights'!H11*tot_gp_and_pharma_cost_2014</f>
        <v>9660344.8345719948</v>
      </c>
      <c r="I11" s="11"/>
      <c r="J11" s="11">
        <f>'2014 primary care weights'!J11*tot_gp_and_pharma_cost_2014</f>
        <v>16935288.089993265</v>
      </c>
      <c r="K11" s="11">
        <f>'2014 primary care weights'!K11*tot_gp_and_pharma_cost_2014</f>
        <v>13328882.818814928</v>
      </c>
      <c r="L11" s="11">
        <f>'2014 primary care weights'!L11*tot_gp_and_pharma_cost_2014</f>
        <v>10857725.243534859</v>
      </c>
      <c r="M11" s="11">
        <f>'2014 primary care weights'!M11*tot_gp_and_pharma_cost_2014</f>
        <v>9843665.1106804125</v>
      </c>
      <c r="N11" s="11">
        <f>'2014 primary care weights'!N11*tot_gp_and_pharma_cost_2014</f>
        <v>9438423.0129702445</v>
      </c>
    </row>
    <row r="12" spans="2:14" x14ac:dyDescent="0.25">
      <c r="B12">
        <v>8</v>
      </c>
      <c r="C12" s="67"/>
      <c r="D12" s="11">
        <f>'2014 primary care weights'!D12*tot_gp_and_pharma_cost_2014</f>
        <v>16420632.781227764</v>
      </c>
      <c r="E12" s="11">
        <f>'2014 primary care weights'!E12*tot_gp_and_pharma_cost_2014</f>
        <v>12737431.422773235</v>
      </c>
      <c r="F12" s="11">
        <f>'2014 primary care weights'!F12*tot_gp_and_pharma_cost_2014</f>
        <v>10752572.282272412</v>
      </c>
      <c r="G12" s="11">
        <f>'2014 primary care weights'!G12*tot_gp_and_pharma_cost_2014</f>
        <v>9789545.9774246477</v>
      </c>
      <c r="H12" s="11">
        <f>'2014 primary care weights'!H12*tot_gp_and_pharma_cost_2014</f>
        <v>9774821.3258524239</v>
      </c>
      <c r="I12" s="11"/>
      <c r="J12" s="11">
        <f>'2014 primary care weights'!J12*tot_gp_and_pharma_cost_2014</f>
        <v>16329845.111335872</v>
      </c>
      <c r="K12" s="11">
        <f>'2014 primary care weights'!K12*tot_gp_and_pharma_cost_2014</f>
        <v>12926735.163132992</v>
      </c>
      <c r="L12" s="11">
        <f>'2014 primary care weights'!L12*tot_gp_and_pharma_cost_2014</f>
        <v>10720736.04999231</v>
      </c>
      <c r="M12" s="11">
        <f>'2014 primary care weights'!M12*tot_gp_and_pharma_cost_2014</f>
        <v>9594331.521334175</v>
      </c>
      <c r="N12" s="11">
        <f>'2014 primary care weights'!N12*tot_gp_and_pharma_cost_2014</f>
        <v>9473117.795268707</v>
      </c>
    </row>
    <row r="13" spans="2:14" x14ac:dyDescent="0.25">
      <c r="B13">
        <v>9</v>
      </c>
      <c r="C13" s="67"/>
      <c r="D13" s="11">
        <f>'2014 primary care weights'!D13*tot_gp_and_pharma_cost_2014</f>
        <v>15617119.423876552</v>
      </c>
      <c r="E13" s="11">
        <f>'2014 primary care weights'!E13*tot_gp_and_pharma_cost_2014</f>
        <v>12366091.567079561</v>
      </c>
      <c r="F13" s="11">
        <f>'2014 primary care weights'!F13*tot_gp_and_pharma_cost_2014</f>
        <v>10040802.713303007</v>
      </c>
      <c r="G13" s="11">
        <f>'2014 primary care weights'!G13*tot_gp_and_pharma_cost_2014</f>
        <v>9369527.1746366005</v>
      </c>
      <c r="H13" s="11">
        <f>'2014 primary care weights'!H13*tot_gp_and_pharma_cost_2014</f>
        <v>9532906.7609035932</v>
      </c>
      <c r="I13" s="11"/>
      <c r="J13" s="11">
        <f>'2014 primary care weights'!J13*tot_gp_and_pharma_cost_2014</f>
        <v>15885112.294053102</v>
      </c>
      <c r="K13" s="11">
        <f>'2014 primary care weights'!K13*tot_gp_and_pharma_cost_2014</f>
        <v>11897016.518126545</v>
      </c>
      <c r="L13" s="11">
        <f>'2014 primary care weights'!L13*tot_gp_and_pharma_cost_2014</f>
        <v>10181912.449799046</v>
      </c>
      <c r="M13" s="11">
        <f>'2014 primary care weights'!M13*tot_gp_and_pharma_cost_2014</f>
        <v>9211909.5557127148</v>
      </c>
      <c r="N13" s="11">
        <f>'2014 primary care weights'!N13*tot_gp_and_pharma_cost_2014</f>
        <v>9344756.3882172517</v>
      </c>
    </row>
    <row r="14" spans="2:14" x14ac:dyDescent="0.25">
      <c r="B14">
        <v>10</v>
      </c>
      <c r="C14" s="67"/>
      <c r="D14" s="11">
        <f>'2014 primary care weights'!D14*tot_gp_and_pharma_cost_2014</f>
        <v>15047625.502046896</v>
      </c>
      <c r="E14" s="11">
        <f>'2014 primary care weights'!E14*tot_gp_and_pharma_cost_2014</f>
        <v>11662238.871446816</v>
      </c>
      <c r="F14" s="11">
        <f>'2014 primary care weights'!F14*tot_gp_and_pharma_cost_2014</f>
        <v>10452944.602365155</v>
      </c>
      <c r="G14" s="11">
        <f>'2014 primary care weights'!G14*tot_gp_and_pharma_cost_2014</f>
        <v>9506136.0672771633</v>
      </c>
      <c r="H14" s="11">
        <f>'2014 primary care weights'!H14*tot_gp_and_pharma_cost_2014</f>
        <v>9270208.7645312827</v>
      </c>
      <c r="I14" s="11"/>
      <c r="J14" s="11">
        <f>'2014 primary care weights'!J14*tot_gp_and_pharma_cost_2014</f>
        <v>15351730.352941731</v>
      </c>
      <c r="K14" s="11">
        <f>'2014 primary care weights'!K14*tot_gp_and_pharma_cost_2014</f>
        <v>12131528.756581033</v>
      </c>
      <c r="L14" s="11">
        <f>'2014 primary care weights'!L14*tot_gp_and_pharma_cost_2014</f>
        <v>9860660.3294652812</v>
      </c>
      <c r="M14" s="11">
        <f>'2014 primary care weights'!M14*tot_gp_and_pharma_cost_2014</f>
        <v>9213965.6368565541</v>
      </c>
      <c r="N14" s="11">
        <f>'2014 primary care weights'!N14*tot_gp_and_pharma_cost_2014</f>
        <v>8971400.4975741785</v>
      </c>
    </row>
    <row r="15" spans="2:14" x14ac:dyDescent="0.25">
      <c r="B15">
        <v>11</v>
      </c>
      <c r="C15" s="67"/>
      <c r="D15" s="11">
        <f>'2014 primary care weights'!D15*tot_gp_and_pharma_cost_2014</f>
        <v>14322723.624193722</v>
      </c>
      <c r="E15" s="11">
        <f>'2014 primary care weights'!E15*tot_gp_and_pharma_cost_2014</f>
        <v>11431939.143615572</v>
      </c>
      <c r="F15" s="11">
        <f>'2014 primary care weights'!F15*tot_gp_and_pharma_cost_2014</f>
        <v>9841525.4449714068</v>
      </c>
      <c r="G15" s="11">
        <f>'2014 primary care weights'!G15*tot_gp_and_pharma_cost_2014</f>
        <v>9219002.649554288</v>
      </c>
      <c r="H15" s="11">
        <f>'2014 primary care weights'!H15*tot_gp_and_pharma_cost_2014</f>
        <v>9397899.6664537713</v>
      </c>
      <c r="I15" s="11"/>
      <c r="J15" s="11">
        <f>'2014 primary care weights'!J15*tot_gp_and_pharma_cost_2014</f>
        <v>14559638.036986038</v>
      </c>
      <c r="K15" s="11">
        <f>'2014 primary care weights'!K15*tot_gp_and_pharma_cost_2014</f>
        <v>11484448.890482033</v>
      </c>
      <c r="L15" s="11">
        <f>'2014 primary care weights'!L15*tot_gp_and_pharma_cost_2014</f>
        <v>9813203.6103607416</v>
      </c>
      <c r="M15" s="11">
        <f>'2014 primary care weights'!M15*tot_gp_and_pharma_cost_2014</f>
        <v>8905406.973752467</v>
      </c>
      <c r="N15" s="11">
        <f>'2014 primary care weights'!N15*tot_gp_and_pharma_cost_2014</f>
        <v>9249358.2451485097</v>
      </c>
    </row>
    <row r="16" spans="2:14" x14ac:dyDescent="0.25">
      <c r="B16">
        <v>12</v>
      </c>
      <c r="C16" s="67"/>
      <c r="D16" s="11">
        <f>'2014 primary care weights'!D16*tot_gp_and_pharma_cost_2014</f>
        <v>13358184.069664994</v>
      </c>
      <c r="E16" s="11">
        <f>'2014 primary care weights'!E16*tot_gp_and_pharma_cost_2014</f>
        <v>11118709.022516308</v>
      </c>
      <c r="F16" s="11">
        <f>'2014 primary care weights'!F16*tot_gp_and_pharma_cost_2014</f>
        <v>9791791.6607910786</v>
      </c>
      <c r="G16" s="11">
        <f>'2014 primary care weights'!G16*tot_gp_and_pharma_cost_2014</f>
        <v>9497494.1807104088</v>
      </c>
      <c r="H16" s="11">
        <f>'2014 primary care weights'!H16*tot_gp_and_pharma_cost_2014</f>
        <v>9527465.865143843</v>
      </c>
      <c r="I16" s="11"/>
      <c r="J16" s="11">
        <f>'2014 primary care weights'!J16*tot_gp_and_pharma_cost_2014</f>
        <v>13883174.633008508</v>
      </c>
      <c r="K16" s="11">
        <f>'2014 primary care weights'!K16*tot_gp_and_pharma_cost_2014</f>
        <v>11306465.15123434</v>
      </c>
      <c r="L16" s="11">
        <f>'2014 primary care weights'!L16*tot_gp_and_pharma_cost_2014</f>
        <v>9615153.7696122117</v>
      </c>
      <c r="M16" s="11">
        <f>'2014 primary care weights'!M16*tot_gp_and_pharma_cost_2014</f>
        <v>9159207.6790258549</v>
      </c>
      <c r="N16" s="11">
        <f>'2014 primary care weights'!N16*tot_gp_and_pharma_cost_2014</f>
        <v>9032805.8083952833</v>
      </c>
    </row>
    <row r="17" spans="2:14" x14ac:dyDescent="0.25">
      <c r="B17">
        <v>13</v>
      </c>
      <c r="C17" s="67"/>
      <c r="D17" s="11">
        <f>'2014 primary care weights'!D17*tot_gp_and_pharma_cost_2014</f>
        <v>13363300.910900464</v>
      </c>
      <c r="E17" s="11">
        <f>'2014 primary care weights'!E17*tot_gp_and_pharma_cost_2014</f>
        <v>10910096.655194785</v>
      </c>
      <c r="F17" s="11">
        <f>'2014 primary care weights'!F17*tot_gp_and_pharma_cost_2014</f>
        <v>10404393.243942086</v>
      </c>
      <c r="G17" s="11">
        <f>'2014 primary care weights'!G17*tot_gp_and_pharma_cost_2014</f>
        <v>9942687.7530760299</v>
      </c>
      <c r="H17" s="11">
        <f>'2014 primary care weights'!H17*tot_gp_and_pharma_cost_2014</f>
        <v>10227057.868138477</v>
      </c>
      <c r="I17" s="11"/>
      <c r="J17" s="11">
        <f>'2014 primary care weights'!J17*tot_gp_and_pharma_cost_2014</f>
        <v>13767181.386641724</v>
      </c>
      <c r="K17" s="11">
        <f>'2014 primary care weights'!K17*tot_gp_and_pharma_cost_2014</f>
        <v>11432059.105406465</v>
      </c>
      <c r="L17" s="11">
        <f>'2014 primary care weights'!L17*tot_gp_and_pharma_cost_2014</f>
        <v>9813589.4847825114</v>
      </c>
      <c r="M17" s="11">
        <f>'2014 primary care weights'!M17*tot_gp_and_pharma_cost_2014</f>
        <v>9662378.9579741899</v>
      </c>
      <c r="N17" s="11">
        <f>'2014 primary care weights'!N17*tot_gp_and_pharma_cost_2014</f>
        <v>9518864.2376476545</v>
      </c>
    </row>
    <row r="18" spans="2:14" x14ac:dyDescent="0.25">
      <c r="B18">
        <v>14</v>
      </c>
      <c r="C18" s="67"/>
      <c r="D18" s="11">
        <f>'2014 primary care weights'!D18*tot_gp_and_pharma_cost_2014</f>
        <v>12818284.59180367</v>
      </c>
      <c r="E18" s="11">
        <f>'2014 primary care weights'!E18*tot_gp_and_pharma_cost_2014</f>
        <v>11382504.347541263</v>
      </c>
      <c r="F18" s="11">
        <f>'2014 primary care weights'!F18*tot_gp_and_pharma_cost_2014</f>
        <v>10899033.005151529</v>
      </c>
      <c r="G18" s="11">
        <f>'2014 primary care weights'!G18*tot_gp_and_pharma_cost_2014</f>
        <v>10292263.729537776</v>
      </c>
      <c r="H18" s="11">
        <f>'2014 primary care weights'!H18*tot_gp_and_pharma_cost_2014</f>
        <v>10647233.855499452</v>
      </c>
      <c r="I18" s="11"/>
      <c r="J18" s="11">
        <f>'2014 primary care weights'!J18*tot_gp_and_pharma_cost_2014</f>
        <v>13668800.994693048</v>
      </c>
      <c r="K18" s="11">
        <f>'2014 primary care weights'!K18*tot_gp_and_pharma_cost_2014</f>
        <v>11484130.074397171</v>
      </c>
      <c r="L18" s="11">
        <f>'2014 primary care weights'!L18*tot_gp_and_pharma_cost_2014</f>
        <v>10448484.65208138</v>
      </c>
      <c r="M18" s="11">
        <f>'2014 primary care weights'!M18*tot_gp_and_pharma_cost_2014</f>
        <v>10207473.578919124</v>
      </c>
      <c r="N18" s="11">
        <f>'2014 primary care weights'!N18*tot_gp_and_pharma_cost_2014</f>
        <v>10036597.787846414</v>
      </c>
    </row>
    <row r="19" spans="2:14" x14ac:dyDescent="0.25">
      <c r="B19">
        <v>15</v>
      </c>
      <c r="C19" s="67"/>
      <c r="D19" s="11">
        <f>'2014 primary care weights'!D19*tot_gp_and_pharma_cost_2014</f>
        <v>13732332.113087868</v>
      </c>
      <c r="E19" s="11">
        <f>'2014 primary care weights'!E19*tot_gp_and_pharma_cost_2014</f>
        <v>11923041.461124947</v>
      </c>
      <c r="F19" s="11">
        <f>'2014 primary care weights'!F19*tot_gp_and_pharma_cost_2014</f>
        <v>11252241.267229917</v>
      </c>
      <c r="G19" s="11">
        <f>'2014 primary care weights'!G19*tot_gp_and_pharma_cost_2014</f>
        <v>10421605.746968469</v>
      </c>
      <c r="H19" s="11">
        <f>'2014 primary care weights'!H19*tot_gp_and_pharma_cost_2014</f>
        <v>10450147.622676725</v>
      </c>
      <c r="I19" s="11"/>
      <c r="J19" s="11">
        <f>'2014 primary care weights'!J19*tot_gp_and_pharma_cost_2014</f>
        <v>14083906.797909457</v>
      </c>
      <c r="K19" s="11">
        <f>'2014 primary care weights'!K19*tot_gp_and_pharma_cost_2014</f>
        <v>11618817.455741728</v>
      </c>
      <c r="L19" s="11">
        <f>'2014 primary care weights'!L19*tot_gp_and_pharma_cost_2014</f>
        <v>10840876.549391296</v>
      </c>
      <c r="M19" s="11">
        <f>'2014 primary care weights'!M19*tot_gp_and_pharma_cost_2014</f>
        <v>10574609.921674538</v>
      </c>
      <c r="N19" s="11">
        <f>'2014 primary care weights'!N19*tot_gp_and_pharma_cost_2014</f>
        <v>10470773.892564449</v>
      </c>
    </row>
    <row r="20" spans="2:14" x14ac:dyDescent="0.25">
      <c r="B20">
        <v>16</v>
      </c>
      <c r="C20" s="67"/>
      <c r="D20" s="11">
        <f>'2014 primary care weights'!D20*tot_gp_and_pharma_cost_2014</f>
        <v>27679791.441254403</v>
      </c>
      <c r="E20" s="11">
        <f>'2014 primary care weights'!E20*tot_gp_and_pharma_cost_2014</f>
        <v>23388046.083118975</v>
      </c>
      <c r="F20" s="11">
        <f>'2014 primary care weights'!F20*tot_gp_and_pharma_cost_2014</f>
        <v>20754709.708081797</v>
      </c>
      <c r="G20" s="11">
        <f>'2014 primary care weights'!G20*tot_gp_and_pharma_cost_2014</f>
        <v>20600370.966648143</v>
      </c>
      <c r="H20" s="11">
        <f>'2014 primary care weights'!H20*tot_gp_and_pharma_cost_2014</f>
        <v>19481457.191546064</v>
      </c>
      <c r="I20" s="11"/>
      <c r="J20" s="11">
        <f>'2014 primary care weights'!J20*tot_gp_and_pharma_cost_2014</f>
        <v>13805802.424260354</v>
      </c>
      <c r="K20" s="11">
        <f>'2014 primary care weights'!K20*tot_gp_and_pharma_cost_2014</f>
        <v>11860201.112750439</v>
      </c>
      <c r="L20" s="11">
        <f>'2014 primary care weights'!L20*tot_gp_and_pharma_cost_2014</f>
        <v>11108785.183175016</v>
      </c>
      <c r="M20" s="11">
        <f>'2014 primary care weights'!M20*tot_gp_and_pharma_cost_2014</f>
        <v>10755050.056333086</v>
      </c>
      <c r="N20" s="11">
        <f>'2014 primary care weights'!N20*tot_gp_and_pharma_cost_2014</f>
        <v>10730725.634634556</v>
      </c>
    </row>
    <row r="21" spans="2:14" x14ac:dyDescent="0.25">
      <c r="B21">
        <v>17</v>
      </c>
      <c r="C21" s="67"/>
      <c r="D21" s="11">
        <f>'2014 primary care weights'!D21*tot_gp_and_pharma_cost_2014</f>
        <v>30100509.460324589</v>
      </c>
      <c r="E21" s="11">
        <f>'2014 primary care weights'!E21*tot_gp_and_pharma_cost_2014</f>
        <v>24498984.280251417</v>
      </c>
      <c r="F21" s="11">
        <f>'2014 primary care weights'!F21*tot_gp_and_pharma_cost_2014</f>
        <v>21487337.586095326</v>
      </c>
      <c r="G21" s="11">
        <f>'2014 primary care weights'!G21*tot_gp_and_pharma_cost_2014</f>
        <v>19704982.531188425</v>
      </c>
      <c r="H21" s="11">
        <f>'2014 primary care weights'!H21*tot_gp_and_pharma_cost_2014</f>
        <v>19259856.267376013</v>
      </c>
      <c r="I21" s="11"/>
      <c r="J21" s="11">
        <f>'2014 primary care weights'!J21*tot_gp_and_pharma_cost_2014</f>
        <v>13787850.173859345</v>
      </c>
      <c r="K21" s="11">
        <f>'2014 primary care weights'!K21*tot_gp_and_pharma_cost_2014</f>
        <v>12209877.226919612</v>
      </c>
      <c r="L21" s="11">
        <f>'2014 primary care weights'!L21*tot_gp_and_pharma_cost_2014</f>
        <v>11692277.616034102</v>
      </c>
      <c r="M21" s="11">
        <f>'2014 primary care weights'!M21*tot_gp_and_pharma_cost_2014</f>
        <v>11185589.259827947</v>
      </c>
      <c r="N21" s="11">
        <f>'2014 primary care weights'!N21*tot_gp_and_pharma_cost_2014</f>
        <v>11119701.844680773</v>
      </c>
    </row>
    <row r="22" spans="2:14" x14ac:dyDescent="0.25">
      <c r="B22">
        <v>18</v>
      </c>
      <c r="C22" s="67"/>
      <c r="D22" s="11">
        <f>'2014 primary care weights'!D22*tot_gp_and_pharma_cost_2014</f>
        <v>31977378.453882582</v>
      </c>
      <c r="E22" s="11">
        <f>'2014 primary care weights'!E22*tot_gp_and_pharma_cost_2014</f>
        <v>25669721.49373579</v>
      </c>
      <c r="F22" s="11">
        <f>'2014 primary care weights'!F22*tot_gp_and_pharma_cost_2014</f>
        <v>20655077.187465709</v>
      </c>
      <c r="G22" s="11">
        <f>'2014 primary care weights'!G22*tot_gp_and_pharma_cost_2014</f>
        <v>18797378.243767139</v>
      </c>
      <c r="H22" s="11">
        <f>'2014 primary care weights'!H22*tot_gp_and_pharma_cost_2014</f>
        <v>17692070.513545252</v>
      </c>
      <c r="I22" s="11"/>
      <c r="J22" s="11">
        <f>'2014 primary care weights'!J22*tot_gp_and_pharma_cost_2014</f>
        <v>13749680.641968815</v>
      </c>
      <c r="K22" s="11">
        <f>'2014 primary care weights'!K22*tot_gp_and_pharma_cost_2014</f>
        <v>12636853.963983832</v>
      </c>
      <c r="L22" s="11">
        <f>'2014 primary care weights'!L22*tot_gp_and_pharma_cost_2014</f>
        <v>11595910.464950059</v>
      </c>
      <c r="M22" s="11">
        <f>'2014 primary care weights'!M22*tot_gp_and_pharma_cost_2014</f>
        <v>11118195.506862883</v>
      </c>
      <c r="N22" s="11">
        <f>'2014 primary care weights'!N22*tot_gp_and_pharma_cost_2014</f>
        <v>11468006.659815537</v>
      </c>
    </row>
    <row r="23" spans="2:14" x14ac:dyDescent="0.25">
      <c r="B23">
        <v>19</v>
      </c>
      <c r="C23" s="67"/>
      <c r="D23" s="11">
        <f>'2014 primary care weights'!D23*tot_gp_and_pharma_cost_2014</f>
        <v>33821990.587384827</v>
      </c>
      <c r="E23" s="11">
        <f>'2014 primary care weights'!E23*tot_gp_and_pharma_cost_2014</f>
        <v>28053300.146288846</v>
      </c>
      <c r="F23" s="11">
        <f>'2014 primary care weights'!F23*tot_gp_and_pharma_cost_2014</f>
        <v>20228747.756820597</v>
      </c>
      <c r="G23" s="11">
        <f>'2014 primary care weights'!G23*tot_gp_and_pharma_cost_2014</f>
        <v>17830213.856742937</v>
      </c>
      <c r="H23" s="11">
        <f>'2014 primary care weights'!H23*tot_gp_and_pharma_cost_2014</f>
        <v>16366642.785268316</v>
      </c>
      <c r="I23" s="11"/>
      <c r="J23" s="11">
        <f>'2014 primary care weights'!J23*tot_gp_and_pharma_cost_2014</f>
        <v>13588176.051349122</v>
      </c>
      <c r="K23" s="11">
        <f>'2014 primary care weights'!K23*tot_gp_and_pharma_cost_2014</f>
        <v>13432766.628058819</v>
      </c>
      <c r="L23" s="11">
        <f>'2014 primary care weights'!L23*tot_gp_and_pharma_cost_2014</f>
        <v>11543220.709645489</v>
      </c>
      <c r="M23" s="11">
        <f>'2014 primary care weights'!M23*tot_gp_and_pharma_cost_2014</f>
        <v>11173620.669830881</v>
      </c>
      <c r="N23" s="11">
        <f>'2014 primary care weights'!N23*tot_gp_and_pharma_cost_2014</f>
        <v>10822091.962744037</v>
      </c>
    </row>
    <row r="24" spans="2:14" x14ac:dyDescent="0.25">
      <c r="B24">
        <v>20</v>
      </c>
      <c r="C24" s="67"/>
      <c r="D24" s="11">
        <f>'2014 primary care weights'!D24*tot_gp_and_pharma_cost_2014</f>
        <v>37038706.371188819</v>
      </c>
      <c r="E24" s="11">
        <f>'2014 primary care weights'!E24*tot_gp_and_pharma_cost_2014</f>
        <v>30508118.324131362</v>
      </c>
      <c r="F24" s="11">
        <f>'2014 primary care weights'!F24*tot_gp_and_pharma_cost_2014</f>
        <v>20977317.948864814</v>
      </c>
      <c r="G24" s="11">
        <f>'2014 primary care weights'!G24*tot_gp_and_pharma_cost_2014</f>
        <v>17798307.126826912</v>
      </c>
      <c r="H24" s="11">
        <f>'2014 primary care weights'!H24*tot_gp_and_pharma_cost_2014</f>
        <v>15093974.748529872</v>
      </c>
      <c r="I24" s="11"/>
      <c r="J24" s="11">
        <f>'2014 primary care weights'!J24*tot_gp_and_pharma_cost_2014</f>
        <v>15058930.231405944</v>
      </c>
      <c r="K24" s="11">
        <f>'2014 primary care weights'!K24*tot_gp_and_pharma_cost_2014</f>
        <v>14259252.626817381</v>
      </c>
      <c r="L24" s="11">
        <f>'2014 primary care weights'!L24*tot_gp_and_pharma_cost_2014</f>
        <v>11912635.302938066</v>
      </c>
      <c r="M24" s="11">
        <f>'2014 primary care weights'!M24*tot_gp_and_pharma_cost_2014</f>
        <v>11361937.497269509</v>
      </c>
      <c r="N24" s="11">
        <f>'2014 primary care weights'!N24*tot_gp_and_pharma_cost_2014</f>
        <v>10574856.567276744</v>
      </c>
    </row>
    <row r="25" spans="2:14" x14ac:dyDescent="0.25">
      <c r="B25">
        <v>21</v>
      </c>
      <c r="C25" s="67"/>
      <c r="D25" s="11">
        <f>'2014 primary care weights'!D25*tot_gp_and_pharma_cost_2014</f>
        <v>38939099.162530221</v>
      </c>
      <c r="E25" s="11">
        <f>'2014 primary care weights'!E25*tot_gp_and_pharma_cost_2014</f>
        <v>30633370.869333211</v>
      </c>
      <c r="F25" s="11">
        <f>'2014 primary care weights'!F25*tot_gp_and_pharma_cost_2014</f>
        <v>21583176.345876548</v>
      </c>
      <c r="G25" s="11">
        <f>'2014 primary care weights'!G25*tot_gp_and_pharma_cost_2014</f>
        <v>17645272.154158097</v>
      </c>
      <c r="H25" s="11">
        <f>'2014 primary care weights'!H25*tot_gp_and_pharma_cost_2014</f>
        <v>14430752.169313315</v>
      </c>
      <c r="I25" s="11"/>
      <c r="J25" s="11">
        <f>'2014 primary care weights'!J25*tot_gp_and_pharma_cost_2014</f>
        <v>15446597.979373537</v>
      </c>
      <c r="K25" s="11">
        <f>'2014 primary care weights'!K25*tot_gp_and_pharma_cost_2014</f>
        <v>14905143.247201294</v>
      </c>
      <c r="L25" s="11">
        <f>'2014 primary care weights'!L25*tot_gp_and_pharma_cost_2014</f>
        <v>12281308.397079296</v>
      </c>
      <c r="M25" s="11">
        <f>'2014 primary care weights'!M25*tot_gp_and_pharma_cost_2014</f>
        <v>11245597.4688197</v>
      </c>
      <c r="N25" s="11">
        <f>'2014 primary care weights'!N25*tot_gp_and_pharma_cost_2014</f>
        <v>9782122.2750678584</v>
      </c>
    </row>
    <row r="26" spans="2:14" x14ac:dyDescent="0.25">
      <c r="B26">
        <v>22</v>
      </c>
      <c r="C26" s="67"/>
      <c r="D26" s="11">
        <f>'2014 primary care weights'!D26*tot_gp_and_pharma_cost_2014</f>
        <v>41441218.338651143</v>
      </c>
      <c r="E26" s="11">
        <f>'2014 primary care weights'!E26*tot_gp_and_pharma_cost_2014</f>
        <v>32515638.599148516</v>
      </c>
      <c r="F26" s="11">
        <f>'2014 primary care weights'!F26*tot_gp_and_pharma_cost_2014</f>
        <v>22937511.014124274</v>
      </c>
      <c r="G26" s="11">
        <f>'2014 primary care weights'!G26*tot_gp_and_pharma_cost_2014</f>
        <v>18245381.651990555</v>
      </c>
      <c r="H26" s="11">
        <f>'2014 primary care weights'!H26*tot_gp_and_pharma_cost_2014</f>
        <v>14634257.853667054</v>
      </c>
      <c r="I26" s="11"/>
      <c r="J26" s="11">
        <f>'2014 primary care weights'!J26*tot_gp_and_pharma_cost_2014</f>
        <v>16763994.411913807</v>
      </c>
      <c r="K26" s="11">
        <f>'2014 primary care weights'!K26*tot_gp_and_pharma_cost_2014</f>
        <v>15106725.15266037</v>
      </c>
      <c r="L26" s="11">
        <f>'2014 primary care weights'!L26*tot_gp_and_pharma_cost_2014</f>
        <v>12589361.334095618</v>
      </c>
      <c r="M26" s="11">
        <f>'2014 primary care weights'!M26*tot_gp_and_pharma_cost_2014</f>
        <v>10956363.474532772</v>
      </c>
      <c r="N26" s="11">
        <f>'2014 primary care weights'!N26*tot_gp_and_pharma_cost_2014</f>
        <v>10250069.377007186</v>
      </c>
    </row>
    <row r="27" spans="2:14" x14ac:dyDescent="0.25">
      <c r="B27">
        <v>23</v>
      </c>
      <c r="C27" s="67"/>
      <c r="D27" s="11">
        <f>'2014 primary care weights'!D27*tot_gp_and_pharma_cost_2014</f>
        <v>42208501.786603026</v>
      </c>
      <c r="E27" s="11">
        <f>'2014 primary care weights'!E27*tot_gp_and_pharma_cost_2014</f>
        <v>33813014.447612308</v>
      </c>
      <c r="F27" s="11">
        <f>'2014 primary care weights'!F27*tot_gp_and_pharma_cost_2014</f>
        <v>23890982.908673607</v>
      </c>
      <c r="G27" s="11">
        <f>'2014 primary care weights'!G27*tot_gp_and_pharma_cost_2014</f>
        <v>18750785.220747277</v>
      </c>
      <c r="H27" s="11">
        <f>'2014 primary care weights'!H27*tot_gp_and_pharma_cost_2014</f>
        <v>14695282.748563273</v>
      </c>
      <c r="I27" s="11"/>
      <c r="J27" s="11">
        <f>'2014 primary care weights'!J27*tot_gp_and_pharma_cost_2014</f>
        <v>17321269.157278068</v>
      </c>
      <c r="K27" s="11">
        <f>'2014 primary care weights'!K27*tot_gp_and_pharma_cost_2014</f>
        <v>15915396.309665252</v>
      </c>
      <c r="L27" s="11">
        <f>'2014 primary care weights'!L27*tot_gp_and_pharma_cost_2014</f>
        <v>13620850.010211943</v>
      </c>
      <c r="M27" s="11">
        <f>'2014 primary care weights'!M27*tot_gp_and_pharma_cost_2014</f>
        <v>11502264.669004595</v>
      </c>
      <c r="N27" s="11">
        <f>'2014 primary care weights'!N27*tot_gp_and_pharma_cost_2014</f>
        <v>10166329.009058572</v>
      </c>
    </row>
    <row r="28" spans="2:14" x14ac:dyDescent="0.25">
      <c r="B28">
        <v>24</v>
      </c>
      <c r="C28" s="67"/>
      <c r="D28" s="11">
        <f>'2014 primary care weights'!D28*tot_gp_and_pharma_cost_2014</f>
        <v>41991694.337975182</v>
      </c>
      <c r="E28" s="11">
        <f>'2014 primary care weights'!E28*tot_gp_and_pharma_cost_2014</f>
        <v>33533946.100936372</v>
      </c>
      <c r="F28" s="11">
        <f>'2014 primary care weights'!F28*tot_gp_and_pharma_cost_2014</f>
        <v>23649305.055165887</v>
      </c>
      <c r="G28" s="11">
        <f>'2014 primary care weights'!G28*tot_gp_and_pharma_cost_2014</f>
        <v>18545854.556456346</v>
      </c>
      <c r="H28" s="11">
        <f>'2014 primary care weights'!H28*tot_gp_and_pharma_cost_2014</f>
        <v>14321993.87798091</v>
      </c>
      <c r="I28" s="11"/>
      <c r="J28" s="11">
        <f>'2014 primary care weights'!J28*tot_gp_and_pharma_cost_2014</f>
        <v>17433489.011913013</v>
      </c>
      <c r="K28" s="11">
        <f>'2014 primary care weights'!K28*tot_gp_and_pharma_cost_2014</f>
        <v>16367384.600369837</v>
      </c>
      <c r="L28" s="11">
        <f>'2014 primary care weights'!L28*tot_gp_and_pharma_cost_2014</f>
        <v>13299322.221098976</v>
      </c>
      <c r="M28" s="11">
        <f>'2014 primary care weights'!M28*tot_gp_and_pharma_cost_2014</f>
        <v>11184503.743630273</v>
      </c>
      <c r="N28" s="11">
        <f>'2014 primary care weights'!N28*tot_gp_and_pharma_cost_2014</f>
        <v>9589833.536000913</v>
      </c>
    </row>
    <row r="29" spans="2:14" x14ac:dyDescent="0.25">
      <c r="B29">
        <v>25</v>
      </c>
      <c r="C29" s="67"/>
      <c r="D29" s="11">
        <f>'2014 primary care weights'!D29*tot_gp_and_pharma_cost_2014</f>
        <v>41921856.531072788</v>
      </c>
      <c r="E29" s="11">
        <f>'2014 primary care weights'!E29*tot_gp_and_pharma_cost_2014</f>
        <v>33026049.270451143</v>
      </c>
      <c r="F29" s="11">
        <f>'2014 primary care weights'!F29*tot_gp_and_pharma_cost_2014</f>
        <v>23881059.281187516</v>
      </c>
      <c r="G29" s="11">
        <f>'2014 primary care weights'!G29*tot_gp_and_pharma_cost_2014</f>
        <v>19639931.144037921</v>
      </c>
      <c r="H29" s="11">
        <f>'2014 primary care weights'!H29*tot_gp_and_pharma_cost_2014</f>
        <v>14319309.612588413</v>
      </c>
      <c r="I29" s="11"/>
      <c r="J29" s="11">
        <f>'2014 primary care weights'!J29*tot_gp_and_pharma_cost_2014</f>
        <v>17676450.106908355</v>
      </c>
      <c r="K29" s="11">
        <f>'2014 primary care weights'!K29*tot_gp_and_pharma_cost_2014</f>
        <v>16011450.262467565</v>
      </c>
      <c r="L29" s="11">
        <f>'2014 primary care weights'!L29*tot_gp_and_pharma_cost_2014</f>
        <v>13275768.131662931</v>
      </c>
      <c r="M29" s="11">
        <f>'2014 primary care weights'!M29*tot_gp_and_pharma_cost_2014</f>
        <v>10556519.750650357</v>
      </c>
      <c r="N29" s="11">
        <f>'2014 primary care weights'!N29*tot_gp_and_pharma_cost_2014</f>
        <v>9164860.5754844975</v>
      </c>
    </row>
    <row r="30" spans="2:14" x14ac:dyDescent="0.25">
      <c r="B30">
        <v>26</v>
      </c>
      <c r="C30" s="67"/>
      <c r="D30" s="11">
        <f>'2014 primary care weights'!D30*tot_gp_and_pharma_cost_2014</f>
        <v>41709115.554896668</v>
      </c>
      <c r="E30" s="11">
        <f>'2014 primary care weights'!E30*tot_gp_and_pharma_cost_2014</f>
        <v>33958685.847519413</v>
      </c>
      <c r="F30" s="11">
        <f>'2014 primary care weights'!F30*tot_gp_and_pharma_cost_2014</f>
        <v>25245571.362171084</v>
      </c>
      <c r="G30" s="11">
        <f>'2014 primary care weights'!G30*tot_gp_and_pharma_cost_2014</f>
        <v>19826977.593678147</v>
      </c>
      <c r="H30" s="11">
        <f>'2014 primary care weights'!H30*tot_gp_and_pharma_cost_2014</f>
        <v>14786095.935629254</v>
      </c>
      <c r="I30" s="11"/>
      <c r="J30" s="11">
        <f>'2014 primary care weights'!J30*tot_gp_and_pharma_cost_2014</f>
        <v>18049783.20705986</v>
      </c>
      <c r="K30" s="11">
        <f>'2014 primary care weights'!K30*tot_gp_and_pharma_cost_2014</f>
        <v>16323765.336343355</v>
      </c>
      <c r="L30" s="11">
        <f>'2014 primary care weights'!L30*tot_gp_and_pharma_cost_2014</f>
        <v>13235123.453678757</v>
      </c>
      <c r="M30" s="11">
        <f>'2014 primary care weights'!M30*tot_gp_and_pharma_cost_2014</f>
        <v>10810630.080117302</v>
      </c>
      <c r="N30" s="11">
        <f>'2014 primary care weights'!N30*tot_gp_and_pharma_cost_2014</f>
        <v>8801685.9451291151</v>
      </c>
    </row>
    <row r="31" spans="2:14" x14ac:dyDescent="0.25">
      <c r="B31">
        <v>27</v>
      </c>
      <c r="C31" s="67"/>
      <c r="D31" s="11">
        <f>'2014 primary care weights'!D31*tot_gp_and_pharma_cost_2014</f>
        <v>41272688.875618905</v>
      </c>
      <c r="E31" s="11">
        <f>'2014 primary care weights'!E31*tot_gp_and_pharma_cost_2014</f>
        <v>33654711.055257656</v>
      </c>
      <c r="F31" s="11">
        <f>'2014 primary care weights'!F31*tot_gp_and_pharma_cost_2014</f>
        <v>24797578.376655228</v>
      </c>
      <c r="G31" s="11">
        <f>'2014 primary care weights'!G31*tot_gp_and_pharma_cost_2014</f>
        <v>19776100.544417985</v>
      </c>
      <c r="H31" s="11">
        <f>'2014 primary care weights'!H31*tot_gp_and_pharma_cost_2014</f>
        <v>14516459.876707613</v>
      </c>
      <c r="I31" s="11"/>
      <c r="J31" s="11">
        <f>'2014 primary care weights'!J31*tot_gp_and_pharma_cost_2014</f>
        <v>18133568.028802224</v>
      </c>
      <c r="K31" s="11">
        <f>'2014 primary care weights'!K31*tot_gp_and_pharma_cost_2014</f>
        <v>16279665.229697138</v>
      </c>
      <c r="L31" s="11">
        <f>'2014 primary care weights'!L31*tot_gp_and_pharma_cost_2014</f>
        <v>12724957.50019821</v>
      </c>
      <c r="M31" s="11">
        <f>'2014 primary care weights'!M31*tot_gp_and_pharma_cost_2014</f>
        <v>10045821.329553343</v>
      </c>
      <c r="N31" s="11">
        <f>'2014 primary care weights'!N31*tot_gp_and_pharma_cost_2014</f>
        <v>8051996.062644531</v>
      </c>
    </row>
    <row r="32" spans="2:14" x14ac:dyDescent="0.25">
      <c r="B32">
        <v>28</v>
      </c>
      <c r="C32" s="67"/>
      <c r="D32" s="11">
        <f>'2014 primary care weights'!D32*tot_gp_and_pharma_cost_2014</f>
        <v>39283285.685420185</v>
      </c>
      <c r="E32" s="11">
        <f>'2014 primary care weights'!E32*tot_gp_and_pharma_cost_2014</f>
        <v>33672953.421489693</v>
      </c>
      <c r="F32" s="11">
        <f>'2014 primary care weights'!F32*tot_gp_and_pharma_cost_2014</f>
        <v>25293274.890894629</v>
      </c>
      <c r="G32" s="11">
        <f>'2014 primary care weights'!G32*tot_gp_and_pharma_cost_2014</f>
        <v>20760349.239120718</v>
      </c>
      <c r="H32" s="11">
        <f>'2014 primary care weights'!H32*tot_gp_and_pharma_cost_2014</f>
        <v>15265188.000468686</v>
      </c>
      <c r="I32" s="11"/>
      <c r="J32" s="11">
        <f>'2014 primary care weights'!J32*tot_gp_and_pharma_cost_2014</f>
        <v>18630683.246099669</v>
      </c>
      <c r="K32" s="11">
        <f>'2014 primary care weights'!K32*tot_gp_and_pharma_cost_2014</f>
        <v>16787950.161416624</v>
      </c>
      <c r="L32" s="11">
        <f>'2014 primary care weights'!L32*tot_gp_and_pharma_cost_2014</f>
        <v>13055968.454479899</v>
      </c>
      <c r="M32" s="11">
        <f>'2014 primary care weights'!M32*tot_gp_and_pharma_cost_2014</f>
        <v>10240322.880897542</v>
      </c>
      <c r="N32" s="11">
        <f>'2014 primary care weights'!N32*tot_gp_and_pharma_cost_2014</f>
        <v>8082001.8387795333</v>
      </c>
    </row>
    <row r="33" spans="2:14" x14ac:dyDescent="0.25">
      <c r="B33">
        <v>29</v>
      </c>
      <c r="C33" s="67"/>
      <c r="D33" s="11">
        <f>'2014 primary care weights'!D33*tot_gp_and_pharma_cost_2014</f>
        <v>38531329.029481776</v>
      </c>
      <c r="E33" s="11">
        <f>'2014 primary care weights'!E33*tot_gp_and_pharma_cost_2014</f>
        <v>33494447.772114277</v>
      </c>
      <c r="F33" s="11">
        <f>'2014 primary care weights'!F33*tot_gp_and_pharma_cost_2014</f>
        <v>26154039.004094511</v>
      </c>
      <c r="G33" s="11">
        <f>'2014 primary care weights'!G33*tot_gp_and_pharma_cost_2014</f>
        <v>21038176.005938165</v>
      </c>
      <c r="H33" s="11">
        <f>'2014 primary care weights'!H33*tot_gp_and_pharma_cost_2014</f>
        <v>15871189.562234286</v>
      </c>
      <c r="I33" s="11"/>
      <c r="J33" s="11">
        <f>'2014 primary care weights'!J33*tot_gp_and_pharma_cost_2014</f>
        <v>19448719.432367034</v>
      </c>
      <c r="K33" s="11">
        <f>'2014 primary care weights'!K33*tot_gp_and_pharma_cost_2014</f>
        <v>17193230.934924558</v>
      </c>
      <c r="L33" s="11">
        <f>'2014 primary care weights'!L33*tot_gp_and_pharma_cost_2014</f>
        <v>13126415.327777673</v>
      </c>
      <c r="M33" s="11">
        <f>'2014 primary care weights'!M33*tot_gp_and_pharma_cost_2014</f>
        <v>9946602.1546262596</v>
      </c>
      <c r="N33" s="11">
        <f>'2014 primary care weights'!N33*tot_gp_and_pharma_cost_2014</f>
        <v>7508884.243148067</v>
      </c>
    </row>
    <row r="34" spans="2:14" x14ac:dyDescent="0.25">
      <c r="B34">
        <v>30</v>
      </c>
      <c r="C34" s="67"/>
      <c r="D34" s="11">
        <f>'2014 primary care weights'!D34*tot_gp_and_pharma_cost_2014</f>
        <v>37486222.036339454</v>
      </c>
      <c r="E34" s="11">
        <f>'2014 primary care weights'!E34*tot_gp_and_pharma_cost_2014</f>
        <v>32554493.496015411</v>
      </c>
      <c r="F34" s="11">
        <f>'2014 primary care weights'!F34*tot_gp_and_pharma_cost_2014</f>
        <v>25893552.988963954</v>
      </c>
      <c r="G34" s="11">
        <f>'2014 primary care weights'!G34*tot_gp_and_pharma_cost_2014</f>
        <v>20949399.384720247</v>
      </c>
      <c r="H34" s="11">
        <f>'2014 primary care weights'!H34*tot_gp_and_pharma_cost_2014</f>
        <v>16058973.103566302</v>
      </c>
      <c r="I34" s="11"/>
      <c r="J34" s="11">
        <f>'2014 primary care weights'!J34*tot_gp_and_pharma_cost_2014</f>
        <v>19397703.435503133</v>
      </c>
      <c r="K34" s="11">
        <f>'2014 primary care weights'!K34*tot_gp_and_pharma_cost_2014</f>
        <v>16477022.853654521</v>
      </c>
      <c r="L34" s="11">
        <f>'2014 primary care weights'!L34*tot_gp_and_pharma_cost_2014</f>
        <v>12804052.932895644</v>
      </c>
      <c r="M34" s="11">
        <f>'2014 primary care weights'!M34*tot_gp_and_pharma_cost_2014</f>
        <v>9587602.8068844974</v>
      </c>
      <c r="N34" s="11">
        <f>'2014 primary care weights'!N34*tot_gp_and_pharma_cost_2014</f>
        <v>7161518.8464752929</v>
      </c>
    </row>
    <row r="35" spans="2:14" x14ac:dyDescent="0.25">
      <c r="B35">
        <v>31</v>
      </c>
      <c r="C35" s="67"/>
      <c r="D35" s="11">
        <f>'2014 primary care weights'!D35*tot_gp_and_pharma_cost_2014</f>
        <v>35564846.422374651</v>
      </c>
      <c r="E35" s="11">
        <f>'2014 primary care weights'!E35*tot_gp_and_pharma_cost_2014</f>
        <v>32605280.383041319</v>
      </c>
      <c r="F35" s="11">
        <f>'2014 primary care weights'!F35*tot_gp_and_pharma_cost_2014</f>
        <v>26747047.904080343</v>
      </c>
      <c r="G35" s="11">
        <f>'2014 primary care weights'!G35*tot_gp_and_pharma_cost_2014</f>
        <v>21840638.5871953</v>
      </c>
      <c r="H35" s="11">
        <f>'2014 primary care weights'!H35*tot_gp_and_pharma_cost_2014</f>
        <v>17737136.262769476</v>
      </c>
      <c r="I35" s="11"/>
      <c r="J35" s="11">
        <f>'2014 primary care weights'!J35*tot_gp_and_pharma_cost_2014</f>
        <v>19216339.041589733</v>
      </c>
      <c r="K35" s="11">
        <f>'2014 primary care weights'!K35*tot_gp_and_pharma_cost_2014</f>
        <v>16652106.937763486</v>
      </c>
      <c r="L35" s="11">
        <f>'2014 primary care weights'!L35*tot_gp_and_pharma_cost_2014</f>
        <v>13175068.354666715</v>
      </c>
      <c r="M35" s="11">
        <f>'2014 primary care weights'!M35*tot_gp_and_pharma_cost_2014</f>
        <v>9691979.045383608</v>
      </c>
      <c r="N35" s="11">
        <f>'2014 primary care weights'!N35*tot_gp_and_pharma_cost_2014</f>
        <v>7184132.6025859993</v>
      </c>
    </row>
    <row r="36" spans="2:14" x14ac:dyDescent="0.25">
      <c r="B36">
        <v>32</v>
      </c>
      <c r="C36" s="67"/>
      <c r="D36" s="11">
        <f>'2014 primary care weights'!D36*tot_gp_and_pharma_cost_2014</f>
        <v>35772253.53460826</v>
      </c>
      <c r="E36" s="11">
        <f>'2014 primary care weights'!E36*tot_gp_and_pharma_cost_2014</f>
        <v>31560139.993861001</v>
      </c>
      <c r="F36" s="11">
        <f>'2014 primary care weights'!F36*tot_gp_and_pharma_cost_2014</f>
        <v>26317270.063884743</v>
      </c>
      <c r="G36" s="11">
        <f>'2014 primary care weights'!G36*tot_gp_and_pharma_cost_2014</f>
        <v>22539666.981369879</v>
      </c>
      <c r="H36" s="11">
        <f>'2014 primary care weights'!H36*tot_gp_and_pharma_cost_2014</f>
        <v>18586640.361142125</v>
      </c>
      <c r="I36" s="11"/>
      <c r="J36" s="11">
        <f>'2014 primary care weights'!J36*tot_gp_and_pharma_cost_2014</f>
        <v>19437389.451740269</v>
      </c>
      <c r="K36" s="11">
        <f>'2014 primary care weights'!K36*tot_gp_and_pharma_cost_2014</f>
        <v>16443529.309153935</v>
      </c>
      <c r="L36" s="11">
        <f>'2014 primary care weights'!L36*tot_gp_and_pharma_cost_2014</f>
        <v>12836545.673569564</v>
      </c>
      <c r="M36" s="11">
        <f>'2014 primary care weights'!M36*tot_gp_and_pharma_cost_2014</f>
        <v>9699001.3791345153</v>
      </c>
      <c r="N36" s="11">
        <f>'2014 primary care weights'!N36*tot_gp_and_pharma_cost_2014</f>
        <v>7339729.1446183193</v>
      </c>
    </row>
    <row r="37" spans="2:14" x14ac:dyDescent="0.25">
      <c r="B37">
        <v>33</v>
      </c>
      <c r="C37" s="67"/>
      <c r="D37" s="11">
        <f>'2014 primary care weights'!D37*tot_gp_and_pharma_cost_2014</f>
        <v>34453101.851447918</v>
      </c>
      <c r="E37" s="11">
        <f>'2014 primary care weights'!E37*tot_gp_and_pharma_cost_2014</f>
        <v>31640731.037014298</v>
      </c>
      <c r="F37" s="11">
        <f>'2014 primary care weights'!F37*tot_gp_and_pharma_cost_2014</f>
        <v>26508082.225669183</v>
      </c>
      <c r="G37" s="11">
        <f>'2014 primary care weights'!G37*tot_gp_and_pharma_cost_2014</f>
        <v>23425437.312121682</v>
      </c>
      <c r="H37" s="11">
        <f>'2014 primary care weights'!H37*tot_gp_and_pharma_cost_2014</f>
        <v>19695844.99791215</v>
      </c>
      <c r="I37" s="11"/>
      <c r="J37" s="11">
        <f>'2014 primary care weights'!J37*tot_gp_and_pharma_cost_2014</f>
        <v>19127942.474616166</v>
      </c>
      <c r="K37" s="11">
        <f>'2014 primary care weights'!K37*tot_gp_and_pharma_cost_2014</f>
        <v>16632547.145709787</v>
      </c>
      <c r="L37" s="11">
        <f>'2014 primary care weights'!L37*tot_gp_and_pharma_cost_2014</f>
        <v>13197597.738492871</v>
      </c>
      <c r="M37" s="11">
        <f>'2014 primary care weights'!M37*tot_gp_and_pharma_cost_2014</f>
        <v>10100952.529030586</v>
      </c>
      <c r="N37" s="11">
        <f>'2014 primary care weights'!N37*tot_gp_and_pharma_cost_2014</f>
        <v>7357681.3329325598</v>
      </c>
    </row>
    <row r="38" spans="2:14" x14ac:dyDescent="0.25">
      <c r="B38">
        <v>34</v>
      </c>
      <c r="C38" s="67"/>
      <c r="D38" s="11">
        <f>'2014 primary care weights'!D38*tot_gp_and_pharma_cost_2014</f>
        <v>34173081.863455281</v>
      </c>
      <c r="E38" s="11">
        <f>'2014 primary care weights'!E38*tot_gp_and_pharma_cost_2014</f>
        <v>31682238.371690713</v>
      </c>
      <c r="F38" s="11">
        <f>'2014 primary care weights'!F38*tot_gp_and_pharma_cost_2014</f>
        <v>26402467.069467504</v>
      </c>
      <c r="G38" s="11">
        <f>'2014 primary care weights'!G38*tot_gp_and_pharma_cost_2014</f>
        <v>22941762.584795497</v>
      </c>
      <c r="H38" s="11">
        <f>'2014 primary care weights'!H38*tot_gp_and_pharma_cost_2014</f>
        <v>20627086.548097018</v>
      </c>
      <c r="I38" s="11"/>
      <c r="J38" s="11">
        <f>'2014 primary care weights'!J38*tot_gp_and_pharma_cost_2014</f>
        <v>19233576.32632539</v>
      </c>
      <c r="K38" s="11">
        <f>'2014 primary care weights'!K38*tot_gp_and_pharma_cost_2014</f>
        <v>16748259.896074455</v>
      </c>
      <c r="L38" s="11">
        <f>'2014 primary care weights'!L38*tot_gp_and_pharma_cost_2014</f>
        <v>13059741.794812977</v>
      </c>
      <c r="M38" s="11">
        <f>'2014 primary care weights'!M38*tot_gp_and_pharma_cost_2014</f>
        <v>10016579.578644432</v>
      </c>
      <c r="N38" s="11">
        <f>'2014 primary care weights'!N38*tot_gp_and_pharma_cost_2014</f>
        <v>7561196.6138743237</v>
      </c>
    </row>
    <row r="39" spans="2:14" x14ac:dyDescent="0.25">
      <c r="B39">
        <v>35</v>
      </c>
      <c r="C39" s="67"/>
      <c r="D39" s="11">
        <f>'2014 primary care weights'!D39*tot_gp_and_pharma_cost_2014</f>
        <v>31927554.896254569</v>
      </c>
      <c r="E39" s="11">
        <f>'2014 primary care weights'!E39*tot_gp_and_pharma_cost_2014</f>
        <v>29787972.903469548</v>
      </c>
      <c r="F39" s="11">
        <f>'2014 primary care weights'!F39*tot_gp_and_pharma_cost_2014</f>
        <v>25013191.89040136</v>
      </c>
      <c r="G39" s="11">
        <f>'2014 primary care weights'!G39*tot_gp_and_pharma_cost_2014</f>
        <v>22888060.364076525</v>
      </c>
      <c r="H39" s="11">
        <f>'2014 primary care weights'!H39*tot_gp_and_pharma_cost_2014</f>
        <v>20322874.49467358</v>
      </c>
      <c r="I39" s="11"/>
      <c r="J39" s="11">
        <f>'2014 primary care weights'!J39*tot_gp_and_pharma_cost_2014</f>
        <v>18348839.179071229</v>
      </c>
      <c r="K39" s="11">
        <f>'2014 primary care weights'!K39*tot_gp_and_pharma_cost_2014</f>
        <v>15431115.672793979</v>
      </c>
      <c r="L39" s="11">
        <f>'2014 primary care weights'!L39*tot_gp_and_pharma_cost_2014</f>
        <v>12533897.135975074</v>
      </c>
      <c r="M39" s="11">
        <f>'2014 primary care weights'!M39*tot_gp_and_pharma_cost_2014</f>
        <v>9878643.5195535682</v>
      </c>
      <c r="N39" s="11">
        <f>'2014 primary care weights'!N39*tot_gp_and_pharma_cost_2014</f>
        <v>7882132.0495925918</v>
      </c>
    </row>
    <row r="40" spans="2:14" x14ac:dyDescent="0.25">
      <c r="B40">
        <v>36</v>
      </c>
      <c r="C40" s="67"/>
      <c r="D40" s="11">
        <f>'2014 primary care weights'!D40*tot_gp_and_pharma_cost_2014</f>
        <v>30068893.105229411</v>
      </c>
      <c r="E40" s="11">
        <f>'2014 primary care weights'!E40*tot_gp_and_pharma_cost_2014</f>
        <v>27496938.291893035</v>
      </c>
      <c r="F40" s="11">
        <f>'2014 primary care weights'!F40*tot_gp_and_pharma_cost_2014</f>
        <v>23189065.005794622</v>
      </c>
      <c r="G40" s="11">
        <f>'2014 primary care weights'!G40*tot_gp_and_pharma_cost_2014</f>
        <v>20975357.287854452</v>
      </c>
      <c r="H40" s="11">
        <f>'2014 primary care weights'!H40*tot_gp_and_pharma_cost_2014</f>
        <v>19221780.293352094</v>
      </c>
      <c r="I40" s="11"/>
      <c r="J40" s="11">
        <f>'2014 primary care weights'!J40*tot_gp_and_pharma_cost_2014</f>
        <v>17384118.292712823</v>
      </c>
      <c r="K40" s="11">
        <f>'2014 primary care weights'!K40*tot_gp_and_pharma_cost_2014</f>
        <v>14502328.521362836</v>
      </c>
      <c r="L40" s="11">
        <f>'2014 primary care weights'!L40*tot_gp_and_pharma_cost_2014</f>
        <v>11551062.678724909</v>
      </c>
      <c r="M40" s="11">
        <f>'2014 primary care weights'!M40*tot_gp_and_pharma_cost_2014</f>
        <v>9028985.7935126536</v>
      </c>
      <c r="N40" s="11">
        <f>'2014 primary care weights'!N40*tot_gp_and_pharma_cost_2014</f>
        <v>7400633.6794538694</v>
      </c>
    </row>
    <row r="41" spans="2:14" x14ac:dyDescent="0.25">
      <c r="B41">
        <v>37</v>
      </c>
      <c r="C41" s="67"/>
      <c r="D41" s="11">
        <f>'2014 primary care weights'!D41*tot_gp_and_pharma_cost_2014</f>
        <v>29170999.437924452</v>
      </c>
      <c r="E41" s="11">
        <f>'2014 primary care weights'!E41*tot_gp_and_pharma_cost_2014</f>
        <v>26851380.970190279</v>
      </c>
      <c r="F41" s="11">
        <f>'2014 primary care weights'!F41*tot_gp_and_pharma_cost_2014</f>
        <v>22771638.558137398</v>
      </c>
      <c r="G41" s="11">
        <f>'2014 primary care weights'!G41*tot_gp_and_pharma_cost_2014</f>
        <v>20941592.744198564</v>
      </c>
      <c r="H41" s="11">
        <f>'2014 primary care weights'!H41*tot_gp_and_pharma_cost_2014</f>
        <v>19281823.38430237</v>
      </c>
      <c r="I41" s="11"/>
      <c r="J41" s="11">
        <f>'2014 primary care weights'!J41*tot_gp_and_pharma_cost_2014</f>
        <v>17218899.503999915</v>
      </c>
      <c r="K41" s="11">
        <f>'2014 primary care weights'!K41*tot_gp_and_pharma_cost_2014</f>
        <v>14111403.607242055</v>
      </c>
      <c r="L41" s="11">
        <f>'2014 primary care weights'!L41*tot_gp_and_pharma_cost_2014</f>
        <v>10817828.894931283</v>
      </c>
      <c r="M41" s="11">
        <f>'2014 primary care weights'!M41*tot_gp_and_pharma_cost_2014</f>
        <v>9179849.7202889062</v>
      </c>
      <c r="N41" s="11">
        <f>'2014 primary care weights'!N41*tot_gp_and_pharma_cost_2014</f>
        <v>7597405.0530294618</v>
      </c>
    </row>
    <row r="42" spans="2:14" x14ac:dyDescent="0.25">
      <c r="B42">
        <v>38</v>
      </c>
      <c r="C42" s="67"/>
      <c r="D42" s="11">
        <f>'2014 primary care weights'!D42*tot_gp_and_pharma_cost_2014</f>
        <v>30084641.752062254</v>
      </c>
      <c r="E42" s="11">
        <f>'2014 primary care weights'!E42*tot_gp_and_pharma_cost_2014</f>
        <v>27264303.407944009</v>
      </c>
      <c r="F42" s="11">
        <f>'2014 primary care weights'!F42*tot_gp_and_pharma_cost_2014</f>
        <v>23421004.556004599</v>
      </c>
      <c r="G42" s="11">
        <f>'2014 primary care weights'!G42*tot_gp_and_pharma_cost_2014</f>
        <v>20907601.276099194</v>
      </c>
      <c r="H42" s="11">
        <f>'2014 primary care weights'!H42*tot_gp_and_pharma_cost_2014</f>
        <v>19821697.073078718</v>
      </c>
      <c r="I42" s="11"/>
      <c r="J42" s="11">
        <f>'2014 primary care weights'!J42*tot_gp_and_pharma_cost_2014</f>
        <v>17488943.411022466</v>
      </c>
      <c r="K42" s="11">
        <f>'2014 primary care weights'!K42*tot_gp_and_pharma_cost_2014</f>
        <v>13945541.083471654</v>
      </c>
      <c r="L42" s="11">
        <f>'2014 primary care weights'!L42*tot_gp_and_pharma_cost_2014</f>
        <v>11533896.755110092</v>
      </c>
      <c r="M42" s="11">
        <f>'2014 primary care weights'!M42*tot_gp_and_pharma_cost_2014</f>
        <v>9036317.9041767847</v>
      </c>
      <c r="N42" s="11">
        <f>'2014 primary care weights'!N42*tot_gp_and_pharma_cost_2014</f>
        <v>7688258.5237811878</v>
      </c>
    </row>
    <row r="43" spans="2:14" x14ac:dyDescent="0.25">
      <c r="B43">
        <v>39</v>
      </c>
      <c r="C43" s="67"/>
      <c r="D43" s="11">
        <f>'2014 primary care weights'!D43*tot_gp_and_pharma_cost_2014</f>
        <v>29969269.845432177</v>
      </c>
      <c r="E43" s="11">
        <f>'2014 primary care weights'!E43*tot_gp_and_pharma_cost_2014</f>
        <v>27812479.753567219</v>
      </c>
      <c r="F43" s="11">
        <f>'2014 primary care weights'!F43*tot_gp_and_pharma_cost_2014</f>
        <v>23511939.499090616</v>
      </c>
      <c r="G43" s="11">
        <f>'2014 primary care weights'!G43*tot_gp_and_pharma_cost_2014</f>
        <v>21726010.218332075</v>
      </c>
      <c r="H43" s="11">
        <f>'2014 primary care weights'!H43*tot_gp_and_pharma_cost_2014</f>
        <v>20864432.85355439</v>
      </c>
      <c r="I43" s="11"/>
      <c r="J43" s="11">
        <f>'2014 primary care weights'!J43*tot_gp_and_pharma_cost_2014</f>
        <v>17435496.055068869</v>
      </c>
      <c r="K43" s="11">
        <f>'2014 primary care weights'!K43*tot_gp_and_pharma_cost_2014</f>
        <v>14331056.604404522</v>
      </c>
      <c r="L43" s="11">
        <f>'2014 primary care weights'!L43*tot_gp_and_pharma_cost_2014</f>
        <v>11420363.170116307</v>
      </c>
      <c r="M43" s="11">
        <f>'2014 primary care weights'!M43*tot_gp_and_pharma_cost_2014</f>
        <v>9434138.8994142171</v>
      </c>
      <c r="N43" s="11">
        <f>'2014 primary care weights'!N43*tot_gp_and_pharma_cost_2014</f>
        <v>8190680.4935538322</v>
      </c>
    </row>
    <row r="44" spans="2:14" x14ac:dyDescent="0.25">
      <c r="B44">
        <v>40</v>
      </c>
      <c r="C44" s="67"/>
      <c r="D44" s="11">
        <f>'2014 primary care weights'!D44*tot_gp_and_pharma_cost_2014</f>
        <v>29706165.903138608</v>
      </c>
      <c r="E44" s="11">
        <f>'2014 primary care weights'!E44*tot_gp_and_pharma_cost_2014</f>
        <v>27954280.511001412</v>
      </c>
      <c r="F44" s="11">
        <f>'2014 primary care weights'!F44*tot_gp_and_pharma_cost_2014</f>
        <v>24803026.128640499</v>
      </c>
      <c r="G44" s="11">
        <f>'2014 primary care weights'!G44*tot_gp_and_pharma_cost_2014</f>
        <v>22790933.219866171</v>
      </c>
      <c r="H44" s="11">
        <f>'2014 primary care weights'!H44*tot_gp_and_pharma_cost_2014</f>
        <v>21070670.11724975</v>
      </c>
      <c r="I44" s="11"/>
      <c r="J44" s="11">
        <f>'2014 primary care weights'!J44*tot_gp_and_pharma_cost_2014</f>
        <v>17126132.022091214</v>
      </c>
      <c r="K44" s="11">
        <f>'2014 primary care weights'!K44*tot_gp_and_pharma_cost_2014</f>
        <v>13992090.99914274</v>
      </c>
      <c r="L44" s="11">
        <f>'2014 primary care weights'!L44*tot_gp_and_pharma_cost_2014</f>
        <v>11850500.367655324</v>
      </c>
      <c r="M44" s="11">
        <f>'2014 primary care weights'!M44*tot_gp_and_pharma_cost_2014</f>
        <v>10022528.753373098</v>
      </c>
      <c r="N44" s="11">
        <f>'2014 primary care weights'!N44*tot_gp_and_pharma_cost_2014</f>
        <v>8685969.3891039416</v>
      </c>
    </row>
    <row r="45" spans="2:14" x14ac:dyDescent="0.25">
      <c r="B45">
        <v>41</v>
      </c>
      <c r="C45" s="67"/>
      <c r="D45" s="11">
        <f>'2014 primary care weights'!D45*tot_gp_and_pharma_cost_2014</f>
        <v>31760615.142455552</v>
      </c>
      <c r="E45" s="11">
        <f>'2014 primary care weights'!E45*tot_gp_and_pharma_cost_2014</f>
        <v>28878686.733038791</v>
      </c>
      <c r="F45" s="11">
        <f>'2014 primary care weights'!F45*tot_gp_and_pharma_cost_2014</f>
        <v>25519546.65199706</v>
      </c>
      <c r="G45" s="11">
        <f>'2014 primary care weights'!G45*tot_gp_and_pharma_cost_2014</f>
        <v>23279552.315869462</v>
      </c>
      <c r="H45" s="11">
        <f>'2014 primary care weights'!H45*tot_gp_and_pharma_cost_2014</f>
        <v>22069837.624602389</v>
      </c>
      <c r="I45" s="11"/>
      <c r="J45" s="11">
        <f>'2014 primary care weights'!J45*tot_gp_and_pharma_cost_2014</f>
        <v>17508541.691270202</v>
      </c>
      <c r="K45" s="11">
        <f>'2014 primary care weights'!K45*tot_gp_and_pharma_cost_2014</f>
        <v>14887567.975420004</v>
      </c>
      <c r="L45" s="11">
        <f>'2014 primary care weights'!L45*tot_gp_and_pharma_cost_2014</f>
        <v>12051914.221633328</v>
      </c>
      <c r="M45" s="11">
        <f>'2014 primary care weights'!M45*tot_gp_and_pharma_cost_2014</f>
        <v>10737340.108770691</v>
      </c>
      <c r="N45" s="11">
        <f>'2014 primary care weights'!N45*tot_gp_and_pharma_cost_2014</f>
        <v>9241902.2420748174</v>
      </c>
    </row>
    <row r="46" spans="2:14" x14ac:dyDescent="0.25">
      <c r="B46">
        <v>42</v>
      </c>
      <c r="C46" s="67"/>
      <c r="D46" s="11">
        <f>'2014 primary care weights'!D46*tot_gp_and_pharma_cost_2014</f>
        <v>33428686.359204322</v>
      </c>
      <c r="E46" s="11">
        <f>'2014 primary care weights'!E46*tot_gp_and_pharma_cost_2014</f>
        <v>30079182.908989243</v>
      </c>
      <c r="F46" s="11">
        <f>'2014 primary care weights'!F46*tot_gp_and_pharma_cost_2014</f>
        <v>26534546.388814688</v>
      </c>
      <c r="G46" s="11">
        <f>'2014 primary care weights'!G46*tot_gp_and_pharma_cost_2014</f>
        <v>23954924.910698175</v>
      </c>
      <c r="H46" s="11">
        <f>'2014 primary care weights'!H46*tot_gp_and_pharma_cost_2014</f>
        <v>23089371.123223972</v>
      </c>
      <c r="I46" s="11"/>
      <c r="J46" s="11">
        <f>'2014 primary care weights'!J46*tot_gp_and_pharma_cost_2014</f>
        <v>17989042.05583569</v>
      </c>
      <c r="K46" s="11">
        <f>'2014 primary care weights'!K46*tot_gp_and_pharma_cost_2014</f>
        <v>15126637.257935824</v>
      </c>
      <c r="L46" s="11">
        <f>'2014 primary care weights'!L46*tot_gp_and_pharma_cost_2014</f>
        <v>13083109.881656094</v>
      </c>
      <c r="M46" s="11">
        <f>'2014 primary care weights'!M46*tot_gp_and_pharma_cost_2014</f>
        <v>10955834.607496317</v>
      </c>
      <c r="N46" s="11">
        <f>'2014 primary care weights'!N46*tot_gp_and_pharma_cost_2014</f>
        <v>9890939.9003491569</v>
      </c>
    </row>
    <row r="47" spans="2:14" x14ac:dyDescent="0.25">
      <c r="B47">
        <v>43</v>
      </c>
      <c r="C47" s="67"/>
      <c r="D47" s="11">
        <f>'2014 primary care weights'!D47*tot_gp_and_pharma_cost_2014</f>
        <v>35181467.921489835</v>
      </c>
      <c r="E47" s="11">
        <f>'2014 primary care weights'!E47*tot_gp_and_pharma_cost_2014</f>
        <v>31038218.961930275</v>
      </c>
      <c r="F47" s="11">
        <f>'2014 primary care weights'!F47*tot_gp_and_pharma_cost_2014</f>
        <v>27368218.347516239</v>
      </c>
      <c r="G47" s="11">
        <f>'2014 primary care weights'!G47*tot_gp_and_pharma_cost_2014</f>
        <v>25032325.374112796</v>
      </c>
      <c r="H47" s="11">
        <f>'2014 primary care weights'!H47*tot_gp_and_pharma_cost_2014</f>
        <v>23706064.953952108</v>
      </c>
      <c r="I47" s="11"/>
      <c r="J47" s="11">
        <f>'2014 primary care weights'!J47*tot_gp_and_pharma_cost_2014</f>
        <v>18357923.002254561</v>
      </c>
      <c r="K47" s="11">
        <f>'2014 primary care weights'!K47*tot_gp_and_pharma_cost_2014</f>
        <v>15483783.027285822</v>
      </c>
      <c r="L47" s="11">
        <f>'2014 primary care weights'!L47*tot_gp_and_pharma_cost_2014</f>
        <v>13354786.637388509</v>
      </c>
      <c r="M47" s="11">
        <f>'2014 primary care weights'!M47*tot_gp_and_pharma_cost_2014</f>
        <v>11432630.977625363</v>
      </c>
      <c r="N47" s="11">
        <f>'2014 primary care weights'!N47*tot_gp_and_pharma_cost_2014</f>
        <v>10130765.26646645</v>
      </c>
    </row>
    <row r="48" spans="2:14" x14ac:dyDescent="0.25">
      <c r="B48">
        <v>44</v>
      </c>
      <c r="C48" s="67"/>
      <c r="D48" s="11">
        <f>'2014 primary care weights'!D48*tot_gp_and_pharma_cost_2014</f>
        <v>34426587.600714892</v>
      </c>
      <c r="E48" s="11">
        <f>'2014 primary care weights'!E48*tot_gp_and_pharma_cost_2014</f>
        <v>30308562.832651399</v>
      </c>
      <c r="F48" s="11">
        <f>'2014 primary care weights'!F48*tot_gp_and_pharma_cost_2014</f>
        <v>26901859.875205126</v>
      </c>
      <c r="G48" s="11">
        <f>'2014 primary care weights'!G48*tot_gp_and_pharma_cost_2014</f>
        <v>24383763.759286586</v>
      </c>
      <c r="H48" s="11">
        <f>'2014 primary care weights'!H48*tot_gp_and_pharma_cost_2014</f>
        <v>22693836.221138727</v>
      </c>
      <c r="I48" s="11"/>
      <c r="J48" s="11">
        <f>'2014 primary care weights'!J48*tot_gp_and_pharma_cost_2014</f>
        <v>18422516.572555181</v>
      </c>
      <c r="K48" s="11">
        <f>'2014 primary care weights'!K48*tot_gp_and_pharma_cost_2014</f>
        <v>14797676.946197852</v>
      </c>
      <c r="L48" s="11">
        <f>'2014 primary care weights'!L48*tot_gp_and_pharma_cost_2014</f>
        <v>12859885.934563231</v>
      </c>
      <c r="M48" s="11">
        <f>'2014 primary care weights'!M48*tot_gp_and_pharma_cost_2014</f>
        <v>11103280.398152437</v>
      </c>
      <c r="N48" s="11">
        <f>'2014 primary care weights'!N48*tot_gp_and_pharma_cost_2014</f>
        <v>9993772.0910958592</v>
      </c>
    </row>
    <row r="49" spans="2:14" x14ac:dyDescent="0.25">
      <c r="B49">
        <v>45</v>
      </c>
      <c r="C49" s="67"/>
      <c r="D49" s="11">
        <f>'2014 primary care weights'!D49*tot_gp_and_pharma_cost_2014</f>
        <v>44148979.447084546</v>
      </c>
      <c r="E49" s="11">
        <f>'2014 primary care weights'!E49*tot_gp_and_pharma_cost_2014</f>
        <v>39765063.826110817</v>
      </c>
      <c r="F49" s="11">
        <f>'2014 primary care weights'!F49*tot_gp_and_pharma_cost_2014</f>
        <v>35205473.788548551</v>
      </c>
      <c r="G49" s="11">
        <f>'2014 primary care weights'!G49*tot_gp_and_pharma_cost_2014</f>
        <v>31527024.467354652</v>
      </c>
      <c r="H49" s="11">
        <f>'2014 primary care weights'!H49*tot_gp_and_pharma_cost_2014</f>
        <v>28640485.609175403</v>
      </c>
      <c r="I49" s="11"/>
      <c r="J49" s="11">
        <f>'2014 primary care weights'!J49*tot_gp_and_pharma_cost_2014</f>
        <v>31740772.673269074</v>
      </c>
      <c r="K49" s="11">
        <f>'2014 primary care weights'!K49*tot_gp_and_pharma_cost_2014</f>
        <v>26933714.831551217</v>
      </c>
      <c r="L49" s="11">
        <f>'2014 primary care weights'!L49*tot_gp_and_pharma_cost_2014</f>
        <v>22957741.225043431</v>
      </c>
      <c r="M49" s="11">
        <f>'2014 primary care weights'!M49*tot_gp_and_pharma_cost_2014</f>
        <v>20236199.329222538</v>
      </c>
      <c r="N49" s="11">
        <f>'2014 primary care weights'!N49*tot_gp_and_pharma_cost_2014</f>
        <v>17933037.927887872</v>
      </c>
    </row>
    <row r="50" spans="2:14" x14ac:dyDescent="0.25">
      <c r="B50">
        <v>46</v>
      </c>
      <c r="C50" s="67"/>
      <c r="D50" s="11">
        <f>'2014 primary care weights'!D50*tot_gp_and_pharma_cost_2014</f>
        <v>42840442.781422332</v>
      </c>
      <c r="E50" s="11">
        <f>'2014 primary care weights'!E50*tot_gp_and_pharma_cost_2014</f>
        <v>39589366.202564359</v>
      </c>
      <c r="F50" s="11">
        <f>'2014 primary care weights'!F50*tot_gp_and_pharma_cost_2014</f>
        <v>35257715.310294703</v>
      </c>
      <c r="G50" s="11">
        <f>'2014 primary care weights'!G50*tot_gp_and_pharma_cost_2014</f>
        <v>32187359.787441213</v>
      </c>
      <c r="H50" s="11">
        <f>'2014 primary care weights'!H50*tot_gp_and_pharma_cost_2014</f>
        <v>29164544.310567059</v>
      </c>
      <c r="I50" s="11"/>
      <c r="J50" s="11">
        <f>'2014 primary care weights'!J50*tot_gp_and_pharma_cost_2014</f>
        <v>31681798.325449798</v>
      </c>
      <c r="K50" s="11">
        <f>'2014 primary care weights'!K50*tot_gp_and_pharma_cost_2014</f>
        <v>26945617.283733882</v>
      </c>
      <c r="L50" s="11">
        <f>'2014 primary care weights'!L50*tot_gp_and_pharma_cost_2014</f>
        <v>22855051.411447171</v>
      </c>
      <c r="M50" s="11">
        <f>'2014 primary care weights'!M50*tot_gp_and_pharma_cost_2014</f>
        <v>20086057.964392651</v>
      </c>
      <c r="N50" s="11">
        <f>'2014 primary care weights'!N50*tot_gp_and_pharma_cost_2014</f>
        <v>18137665.111949723</v>
      </c>
    </row>
    <row r="51" spans="2:14" x14ac:dyDescent="0.25">
      <c r="B51">
        <v>47</v>
      </c>
      <c r="C51" s="67"/>
      <c r="D51" s="11">
        <f>'2014 primary care weights'!D51*tot_gp_and_pharma_cost_2014</f>
        <v>43451677.588053562</v>
      </c>
      <c r="E51" s="11">
        <f>'2014 primary care weights'!E51*tot_gp_and_pharma_cost_2014</f>
        <v>39370477.368145242</v>
      </c>
      <c r="F51" s="11">
        <f>'2014 primary care weights'!F51*tot_gp_and_pharma_cost_2014</f>
        <v>36049649.320337988</v>
      </c>
      <c r="G51" s="11">
        <f>'2014 primary care weights'!G51*tot_gp_and_pharma_cost_2014</f>
        <v>32399164.479419731</v>
      </c>
      <c r="H51" s="11">
        <f>'2014 primary care weights'!H51*tot_gp_and_pharma_cost_2014</f>
        <v>29705019.257319178</v>
      </c>
      <c r="I51" s="11"/>
      <c r="J51" s="11">
        <f>'2014 primary care weights'!J51*tot_gp_and_pharma_cost_2014</f>
        <v>31432326.812818795</v>
      </c>
      <c r="K51" s="11">
        <f>'2014 primary care weights'!K51*tot_gp_and_pharma_cost_2014</f>
        <v>26893449.350890353</v>
      </c>
      <c r="L51" s="11">
        <f>'2014 primary care weights'!L51*tot_gp_and_pharma_cost_2014</f>
        <v>23634061.498089835</v>
      </c>
      <c r="M51" s="11">
        <f>'2014 primary care weights'!M51*tot_gp_and_pharma_cost_2014</f>
        <v>21156174.685985234</v>
      </c>
      <c r="N51" s="11">
        <f>'2014 primary care weights'!N51*tot_gp_and_pharma_cost_2014</f>
        <v>18761218.52134078</v>
      </c>
    </row>
    <row r="52" spans="2:14" x14ac:dyDescent="0.25">
      <c r="B52">
        <v>48</v>
      </c>
      <c r="C52" s="67"/>
      <c r="D52" s="11">
        <f>'2014 primary care weights'!D52*tot_gp_and_pharma_cost_2014</f>
        <v>42844427.386847876</v>
      </c>
      <c r="E52" s="11">
        <f>'2014 primary care weights'!E52*tot_gp_and_pharma_cost_2014</f>
        <v>39539221.02681841</v>
      </c>
      <c r="F52" s="11">
        <f>'2014 primary care weights'!F52*tot_gp_and_pharma_cost_2014</f>
        <v>36426655.944255419</v>
      </c>
      <c r="G52" s="11">
        <f>'2014 primary care weights'!G52*tot_gp_and_pharma_cost_2014</f>
        <v>32770251.61341073</v>
      </c>
      <c r="H52" s="11">
        <f>'2014 primary care weights'!H52*tot_gp_and_pharma_cost_2014</f>
        <v>30513502.25401241</v>
      </c>
      <c r="I52" s="11"/>
      <c r="J52" s="11">
        <f>'2014 primary care weights'!J52*tot_gp_and_pharma_cost_2014</f>
        <v>30700051.164250918</v>
      </c>
      <c r="K52" s="11">
        <f>'2014 primary care weights'!K52*tot_gp_and_pharma_cost_2014</f>
        <v>27065622.418071285</v>
      </c>
      <c r="L52" s="11">
        <f>'2014 primary care weights'!L52*tot_gp_and_pharma_cost_2014</f>
        <v>23354584.366782792</v>
      </c>
      <c r="M52" s="11">
        <f>'2014 primary care weights'!M52*tot_gp_and_pharma_cost_2014</f>
        <v>21418929.859331295</v>
      </c>
      <c r="N52" s="11">
        <f>'2014 primary care weights'!N52*tot_gp_and_pharma_cost_2014</f>
        <v>18727027.84481407</v>
      </c>
    </row>
    <row r="53" spans="2:14" x14ac:dyDescent="0.25">
      <c r="B53">
        <v>49</v>
      </c>
      <c r="C53" s="67"/>
      <c r="D53" s="11">
        <f>'2014 primary care weights'!D53*tot_gp_and_pharma_cost_2014</f>
        <v>42129861.387991965</v>
      </c>
      <c r="E53" s="11">
        <f>'2014 primary care weights'!E53*tot_gp_and_pharma_cost_2014</f>
        <v>40115547.379807852</v>
      </c>
      <c r="F53" s="11">
        <f>'2014 primary care weights'!F53*tot_gp_and_pharma_cost_2014</f>
        <v>35542791.594993316</v>
      </c>
      <c r="G53" s="11">
        <f>'2014 primary care weights'!G53*tot_gp_and_pharma_cost_2014</f>
        <v>33895059.319928385</v>
      </c>
      <c r="H53" s="11">
        <f>'2014 primary care weights'!H53*tot_gp_and_pharma_cost_2014</f>
        <v>31200105.042252909</v>
      </c>
      <c r="I53" s="11"/>
      <c r="J53" s="11">
        <f>'2014 primary care weights'!J53*tot_gp_and_pharma_cost_2014</f>
        <v>30774726.291137416</v>
      </c>
      <c r="K53" s="11">
        <f>'2014 primary care weights'!K53*tot_gp_and_pharma_cost_2014</f>
        <v>27284337.140393645</v>
      </c>
      <c r="L53" s="11">
        <f>'2014 primary care weights'!L53*tot_gp_and_pharma_cost_2014</f>
        <v>23511512.853009664</v>
      </c>
      <c r="M53" s="11">
        <f>'2014 primary care weights'!M53*tot_gp_and_pharma_cost_2014</f>
        <v>21152077.596802313</v>
      </c>
      <c r="N53" s="11">
        <f>'2014 primary care weights'!N53*tot_gp_and_pharma_cost_2014</f>
        <v>19149891.288273733</v>
      </c>
    </row>
    <row r="54" spans="2:14" x14ac:dyDescent="0.25">
      <c r="B54">
        <v>50</v>
      </c>
      <c r="C54" s="67"/>
      <c r="D54" s="11">
        <f>'2014 primary care weights'!D54*tot_gp_and_pharma_cost_2014</f>
        <v>41802124.835859165</v>
      </c>
      <c r="E54" s="11">
        <f>'2014 primary care weights'!E54*tot_gp_and_pharma_cost_2014</f>
        <v>38368990.944969453</v>
      </c>
      <c r="F54" s="11">
        <f>'2014 primary care weights'!F54*tot_gp_and_pharma_cost_2014</f>
        <v>36090871.95223172</v>
      </c>
      <c r="G54" s="11">
        <f>'2014 primary care weights'!G54*tot_gp_and_pharma_cost_2014</f>
        <v>33538510.153570812</v>
      </c>
      <c r="H54" s="11">
        <f>'2014 primary care weights'!H54*tot_gp_and_pharma_cost_2014</f>
        <v>31091589.262443576</v>
      </c>
      <c r="I54" s="11"/>
      <c r="J54" s="11">
        <f>'2014 primary care weights'!J54*tot_gp_and_pharma_cost_2014</f>
        <v>29980729.943355374</v>
      </c>
      <c r="K54" s="11">
        <f>'2014 primary care weights'!K54*tot_gp_and_pharma_cost_2014</f>
        <v>26662769.780084658</v>
      </c>
      <c r="L54" s="11">
        <f>'2014 primary care weights'!L54*tot_gp_and_pharma_cost_2014</f>
        <v>23696634.347761922</v>
      </c>
      <c r="M54" s="11">
        <f>'2014 primary care weights'!M54*tot_gp_and_pharma_cost_2014</f>
        <v>21186988.343135234</v>
      </c>
      <c r="N54" s="11">
        <f>'2014 primary care weights'!N54*tot_gp_and_pharma_cost_2014</f>
        <v>19291140.365925297</v>
      </c>
    </row>
    <row r="55" spans="2:14" x14ac:dyDescent="0.25">
      <c r="B55">
        <v>51</v>
      </c>
      <c r="C55" s="67"/>
      <c r="D55" s="11">
        <f>'2014 primary care weights'!D55*tot_gp_and_pharma_cost_2014</f>
        <v>40384019.870813102</v>
      </c>
      <c r="E55" s="11">
        <f>'2014 primary care weights'!E55*tot_gp_and_pharma_cost_2014</f>
        <v>37441748.054976106</v>
      </c>
      <c r="F55" s="11">
        <f>'2014 primary care weights'!F55*tot_gp_and_pharma_cost_2014</f>
        <v>34993620.423646189</v>
      </c>
      <c r="G55" s="11">
        <f>'2014 primary care weights'!G55*tot_gp_and_pharma_cost_2014</f>
        <v>32864752.437788088</v>
      </c>
      <c r="H55" s="11">
        <f>'2014 primary care weights'!H55*tot_gp_and_pharma_cost_2014</f>
        <v>31174777.10175677</v>
      </c>
      <c r="I55" s="11"/>
      <c r="J55" s="11">
        <f>'2014 primary care weights'!J55*tot_gp_and_pharma_cost_2014</f>
        <v>28927616.61162705</v>
      </c>
      <c r="K55" s="11">
        <f>'2014 primary care weights'!K55*tot_gp_and_pharma_cost_2014</f>
        <v>26208643.541403461</v>
      </c>
      <c r="L55" s="11">
        <f>'2014 primary care weights'!L55*tot_gp_and_pharma_cost_2014</f>
        <v>23303663.951169968</v>
      </c>
      <c r="M55" s="11">
        <f>'2014 primary care weights'!M55*tot_gp_and_pharma_cost_2014</f>
        <v>21100491.033811197</v>
      </c>
      <c r="N55" s="11">
        <f>'2014 primary care weights'!N55*tot_gp_and_pharma_cost_2014</f>
        <v>18788804.063473072</v>
      </c>
    </row>
    <row r="56" spans="2:14" x14ac:dyDescent="0.25">
      <c r="B56">
        <v>52</v>
      </c>
      <c r="C56" s="67"/>
      <c r="D56" s="11">
        <f>'2014 primary care weights'!D56*tot_gp_and_pharma_cost_2014</f>
        <v>39674884.89788571</v>
      </c>
      <c r="E56" s="11">
        <f>'2014 primary care weights'!E56*tot_gp_and_pharma_cost_2014</f>
        <v>36866624.760834418</v>
      </c>
      <c r="F56" s="11">
        <f>'2014 primary care weights'!F56*tot_gp_and_pharma_cost_2014</f>
        <v>34512848.136930436</v>
      </c>
      <c r="G56" s="11">
        <f>'2014 primary care weights'!G56*tot_gp_and_pharma_cost_2014</f>
        <v>31601167.045266606</v>
      </c>
      <c r="H56" s="11">
        <f>'2014 primary care weights'!H56*tot_gp_and_pharma_cost_2014</f>
        <v>29836444.26299521</v>
      </c>
      <c r="I56" s="11"/>
      <c r="J56" s="11">
        <f>'2014 primary care weights'!J56*tot_gp_and_pharma_cost_2014</f>
        <v>28584425.60674797</v>
      </c>
      <c r="K56" s="11">
        <f>'2014 primary care weights'!K56*tot_gp_and_pharma_cost_2014</f>
        <v>25271358.761970397</v>
      </c>
      <c r="L56" s="11">
        <f>'2014 primary care weights'!L56*tot_gp_and_pharma_cost_2014</f>
        <v>23060252.350019574</v>
      </c>
      <c r="M56" s="11">
        <f>'2014 primary care weights'!M56*tot_gp_and_pharma_cost_2014</f>
        <v>20517570.080645222</v>
      </c>
      <c r="N56" s="11">
        <f>'2014 primary care weights'!N56*tot_gp_and_pharma_cost_2014</f>
        <v>18617737.681161914</v>
      </c>
    </row>
    <row r="57" spans="2:14" x14ac:dyDescent="0.25">
      <c r="B57">
        <v>53</v>
      </c>
      <c r="C57" s="67"/>
      <c r="D57" s="11">
        <f>'2014 primary care weights'!D57*tot_gp_and_pharma_cost_2014</f>
        <v>37289319.131367587</v>
      </c>
      <c r="E57" s="11">
        <f>'2014 primary care weights'!E57*tot_gp_and_pharma_cost_2014</f>
        <v>35929637.172917858</v>
      </c>
      <c r="F57" s="11">
        <f>'2014 primary care weights'!F57*tot_gp_and_pharma_cost_2014</f>
        <v>33134649.481608991</v>
      </c>
      <c r="G57" s="11">
        <f>'2014 primary care weights'!G57*tot_gp_and_pharma_cost_2014</f>
        <v>30700773.924758874</v>
      </c>
      <c r="H57" s="11">
        <f>'2014 primary care weights'!H57*tot_gp_and_pharma_cost_2014</f>
        <v>29228925.442388952</v>
      </c>
      <c r="I57" s="11"/>
      <c r="J57" s="11">
        <f>'2014 primary care weights'!J57*tot_gp_and_pharma_cost_2014</f>
        <v>27500685.995899003</v>
      </c>
      <c r="K57" s="11">
        <f>'2014 primary care weights'!K57*tot_gp_and_pharma_cost_2014</f>
        <v>24587732.790700562</v>
      </c>
      <c r="L57" s="11">
        <f>'2014 primary care weights'!L57*tot_gp_and_pharma_cost_2014</f>
        <v>22114134.164129037</v>
      </c>
      <c r="M57" s="11">
        <f>'2014 primary care weights'!M57*tot_gp_and_pharma_cost_2014</f>
        <v>19761399.954253081</v>
      </c>
      <c r="N57" s="11">
        <f>'2014 primary care weights'!N57*tot_gp_and_pharma_cost_2014</f>
        <v>18098299.394214019</v>
      </c>
    </row>
    <row r="58" spans="2:14" x14ac:dyDescent="0.25">
      <c r="B58">
        <v>54</v>
      </c>
      <c r="C58" s="67"/>
      <c r="D58" s="11">
        <f>'2014 primary care weights'!D58*tot_gp_and_pharma_cost_2014</f>
        <v>35639745.557390653</v>
      </c>
      <c r="E58" s="11">
        <f>'2014 primary care weights'!E58*tot_gp_and_pharma_cost_2014</f>
        <v>33619228.160896681</v>
      </c>
      <c r="F58" s="11">
        <f>'2014 primary care weights'!F58*tot_gp_and_pharma_cost_2014</f>
        <v>31960295.54537233</v>
      </c>
      <c r="G58" s="11">
        <f>'2014 primary care weights'!G58*tot_gp_and_pharma_cost_2014</f>
        <v>30219870.496897422</v>
      </c>
      <c r="H58" s="11">
        <f>'2014 primary care weights'!H58*tot_gp_and_pharma_cost_2014</f>
        <v>28117960.784723289</v>
      </c>
      <c r="I58" s="11"/>
      <c r="J58" s="11">
        <f>'2014 primary care weights'!J58*tot_gp_and_pharma_cost_2014</f>
        <v>26165918.47072326</v>
      </c>
      <c r="K58" s="11">
        <f>'2014 primary care weights'!K58*tot_gp_and_pharma_cost_2014</f>
        <v>23251540.0709139</v>
      </c>
      <c r="L58" s="11">
        <f>'2014 primary care weights'!L58*tot_gp_and_pharma_cost_2014</f>
        <v>20968635.575687788</v>
      </c>
      <c r="M58" s="11">
        <f>'2014 primary care weights'!M58*tot_gp_and_pharma_cost_2014</f>
        <v>19287309.077634104</v>
      </c>
      <c r="N58" s="11">
        <f>'2014 primary care weights'!N58*tot_gp_and_pharma_cost_2014</f>
        <v>17795301.686324183</v>
      </c>
    </row>
    <row r="59" spans="2:14" x14ac:dyDescent="0.25">
      <c r="B59">
        <v>55</v>
      </c>
      <c r="C59" s="67"/>
      <c r="D59" s="11">
        <f>'2014 primary care weights'!D59*tot_gp_and_pharma_cost_2014</f>
        <v>35008030.056028523</v>
      </c>
      <c r="E59" s="11">
        <f>'2014 primary care weights'!E59*tot_gp_and_pharma_cost_2014</f>
        <v>33110316.960134204</v>
      </c>
      <c r="F59" s="11">
        <f>'2014 primary care weights'!F59*tot_gp_and_pharma_cost_2014</f>
        <v>31258828.351116128</v>
      </c>
      <c r="G59" s="11">
        <f>'2014 primary care weights'!G59*tot_gp_and_pharma_cost_2014</f>
        <v>29329999.481515385</v>
      </c>
      <c r="H59" s="11">
        <f>'2014 primary care weights'!H59*tot_gp_and_pharma_cost_2014</f>
        <v>27224861.18345603</v>
      </c>
      <c r="I59" s="11"/>
      <c r="J59" s="11">
        <f>'2014 primary care weights'!J59*tot_gp_and_pharma_cost_2014</f>
        <v>24791506.738564752</v>
      </c>
      <c r="K59" s="11">
        <f>'2014 primary care weights'!K59*tot_gp_and_pharma_cost_2014</f>
        <v>23042760.520752463</v>
      </c>
      <c r="L59" s="11">
        <f>'2014 primary care weights'!L59*tot_gp_and_pharma_cost_2014</f>
        <v>20684580.586416129</v>
      </c>
      <c r="M59" s="11">
        <f>'2014 primary care weights'!M59*tot_gp_and_pharma_cost_2014</f>
        <v>18838234.270022821</v>
      </c>
      <c r="N59" s="11">
        <f>'2014 primary care weights'!N59*tot_gp_and_pharma_cost_2014</f>
        <v>17616019.207437746</v>
      </c>
    </row>
    <row r="60" spans="2:14" x14ac:dyDescent="0.25">
      <c r="B60">
        <v>56</v>
      </c>
      <c r="C60" s="67"/>
      <c r="D60" s="11">
        <f>'2014 primary care weights'!D60*tot_gp_and_pharma_cost_2014</f>
        <v>33890970.650671288</v>
      </c>
      <c r="E60" s="11">
        <f>'2014 primary care weights'!E60*tot_gp_and_pharma_cost_2014</f>
        <v>32660325.752195369</v>
      </c>
      <c r="F60" s="11">
        <f>'2014 primary care weights'!F60*tot_gp_and_pharma_cost_2014</f>
        <v>30287042.181341764</v>
      </c>
      <c r="G60" s="11">
        <f>'2014 primary care weights'!G60*tot_gp_and_pharma_cost_2014</f>
        <v>28757506.034848332</v>
      </c>
      <c r="H60" s="11">
        <f>'2014 primary care weights'!H60*tot_gp_and_pharma_cost_2014</f>
        <v>26894888.032081794</v>
      </c>
      <c r="I60" s="11"/>
      <c r="J60" s="11">
        <f>'2014 primary care weights'!J60*tot_gp_and_pharma_cost_2014</f>
        <v>24467590.781881109</v>
      </c>
      <c r="K60" s="11">
        <f>'2014 primary care weights'!K60*tot_gp_and_pharma_cost_2014</f>
        <v>22110653.639715455</v>
      </c>
      <c r="L60" s="11">
        <f>'2014 primary care weights'!L60*tot_gp_and_pharma_cost_2014</f>
        <v>20724319.011635091</v>
      </c>
      <c r="M60" s="11">
        <f>'2014 primary care weights'!M60*tot_gp_and_pharma_cost_2014</f>
        <v>18384115.125588622</v>
      </c>
      <c r="N60" s="11">
        <f>'2014 primary care weights'!N60*tot_gp_and_pharma_cost_2014</f>
        <v>16913272.153433084</v>
      </c>
    </row>
    <row r="61" spans="2:14" x14ac:dyDescent="0.25">
      <c r="B61">
        <v>57</v>
      </c>
      <c r="C61" s="67"/>
      <c r="D61" s="11">
        <f>'2014 primary care weights'!D61*tot_gp_and_pharma_cost_2014</f>
        <v>32295535.524773855</v>
      </c>
      <c r="E61" s="11">
        <f>'2014 primary care weights'!E61*tot_gp_and_pharma_cost_2014</f>
        <v>30676670.537372794</v>
      </c>
      <c r="F61" s="11">
        <f>'2014 primary care weights'!F61*tot_gp_and_pharma_cost_2014</f>
        <v>29942792.721554641</v>
      </c>
      <c r="G61" s="11">
        <f>'2014 primary care weights'!G61*tot_gp_and_pharma_cost_2014</f>
        <v>28089100.051316846</v>
      </c>
      <c r="H61" s="11">
        <f>'2014 primary care weights'!H61*tot_gp_and_pharma_cost_2014</f>
        <v>26048125.080660004</v>
      </c>
      <c r="I61" s="11"/>
      <c r="J61" s="11">
        <f>'2014 primary care weights'!J61*tot_gp_and_pharma_cost_2014</f>
        <v>23195019.390282586</v>
      </c>
      <c r="K61" s="11">
        <f>'2014 primary care weights'!K61*tot_gp_and_pharma_cost_2014</f>
        <v>21390568.057827894</v>
      </c>
      <c r="L61" s="11">
        <f>'2014 primary care weights'!L61*tot_gp_and_pharma_cost_2014</f>
        <v>19524807.46851629</v>
      </c>
      <c r="M61" s="11">
        <f>'2014 primary care weights'!M61*tot_gp_and_pharma_cost_2014</f>
        <v>17968788.652280316</v>
      </c>
      <c r="N61" s="11">
        <f>'2014 primary care weights'!N61*tot_gp_and_pharma_cost_2014</f>
        <v>16431400.99252053</v>
      </c>
    </row>
    <row r="62" spans="2:14" x14ac:dyDescent="0.25">
      <c r="B62">
        <v>58</v>
      </c>
      <c r="C62" s="67"/>
      <c r="D62" s="11">
        <f>'2014 primary care weights'!D62*tot_gp_and_pharma_cost_2014</f>
        <v>30842006.213234063</v>
      </c>
      <c r="E62" s="11">
        <f>'2014 primary care weights'!E62*tot_gp_and_pharma_cost_2014</f>
        <v>29779235.537188068</v>
      </c>
      <c r="F62" s="11">
        <f>'2014 primary care weights'!F62*tot_gp_and_pharma_cost_2014</f>
        <v>28813786.157092597</v>
      </c>
      <c r="G62" s="11">
        <f>'2014 primary care weights'!G62*tot_gp_and_pharma_cost_2014</f>
        <v>27213085.889544502</v>
      </c>
      <c r="H62" s="11">
        <f>'2014 primary care weights'!H62*tot_gp_and_pharma_cost_2014</f>
        <v>25121091.571704902</v>
      </c>
      <c r="I62" s="11"/>
      <c r="J62" s="11">
        <f>'2014 primary care weights'!J62*tot_gp_and_pharma_cost_2014</f>
        <v>21943082.72878762</v>
      </c>
      <c r="K62" s="11">
        <f>'2014 primary care weights'!K62*tot_gp_and_pharma_cost_2014</f>
        <v>20375908.515722144</v>
      </c>
      <c r="L62" s="11">
        <f>'2014 primary care weights'!L62*tot_gp_and_pharma_cost_2014</f>
        <v>19067094.55502614</v>
      </c>
      <c r="M62" s="11">
        <f>'2014 primary care weights'!M62*tot_gp_and_pharma_cost_2014</f>
        <v>17430175.894379549</v>
      </c>
      <c r="N62" s="11">
        <f>'2014 primary care weights'!N62*tot_gp_and_pharma_cost_2014</f>
        <v>16232215.690856317</v>
      </c>
    </row>
    <row r="63" spans="2:14" x14ac:dyDescent="0.25">
      <c r="B63">
        <v>59</v>
      </c>
      <c r="C63" s="67"/>
      <c r="D63" s="11">
        <f>'2014 primary care weights'!D63*tot_gp_and_pharma_cost_2014</f>
        <v>29238289.468217343</v>
      </c>
      <c r="E63" s="11">
        <f>'2014 primary care weights'!E63*tot_gp_and_pharma_cost_2014</f>
        <v>28656742.9085126</v>
      </c>
      <c r="F63" s="11">
        <f>'2014 primary care weights'!F63*tot_gp_and_pharma_cost_2014</f>
        <v>27958723.099097662</v>
      </c>
      <c r="G63" s="11">
        <f>'2014 primary care weights'!G63*tot_gp_and_pharma_cost_2014</f>
        <v>26562915.377404928</v>
      </c>
      <c r="H63" s="11">
        <f>'2014 primary care weights'!H63*tot_gp_and_pharma_cost_2014</f>
        <v>24670501.506752603</v>
      </c>
      <c r="I63" s="11"/>
      <c r="J63" s="11">
        <f>'2014 primary care weights'!J63*tot_gp_and_pharma_cost_2014</f>
        <v>20604224.876424935</v>
      </c>
      <c r="K63" s="11">
        <f>'2014 primary care weights'!K63*tot_gp_and_pharma_cost_2014</f>
        <v>19408738.841249399</v>
      </c>
      <c r="L63" s="11">
        <f>'2014 primary care weights'!L63*tot_gp_and_pharma_cost_2014</f>
        <v>18542435.613533471</v>
      </c>
      <c r="M63" s="11">
        <f>'2014 primary care weights'!M63*tot_gp_and_pharma_cost_2014</f>
        <v>17218644.634017527</v>
      </c>
      <c r="N63" s="11">
        <f>'2014 primary care weights'!N63*tot_gp_and_pharma_cost_2014</f>
        <v>15449965.480919946</v>
      </c>
    </row>
    <row r="64" spans="2:14" x14ac:dyDescent="0.25">
      <c r="B64">
        <v>60</v>
      </c>
      <c r="C64" s="67"/>
      <c r="D64" s="11">
        <f>'2014 primary care weights'!D64*tot_gp_and_pharma_cost_2014</f>
        <v>28600114.670114987</v>
      </c>
      <c r="E64" s="11">
        <f>'2014 primary care weights'!E64*tot_gp_and_pharma_cost_2014</f>
        <v>28558384.963717226</v>
      </c>
      <c r="F64" s="11">
        <f>'2014 primary care weights'!F64*tot_gp_and_pharma_cost_2014</f>
        <v>28480292.045179401</v>
      </c>
      <c r="G64" s="11">
        <f>'2014 primary care weights'!G64*tot_gp_and_pharma_cost_2014</f>
        <v>27103242.526949916</v>
      </c>
      <c r="H64" s="11">
        <f>'2014 primary care weights'!H64*tot_gp_and_pharma_cost_2014</f>
        <v>25222905.347430281</v>
      </c>
      <c r="I64" s="11"/>
      <c r="J64" s="11">
        <f>'2014 primary care weights'!J64*tot_gp_and_pharma_cost_2014</f>
        <v>20417997.904310759</v>
      </c>
      <c r="K64" s="11">
        <f>'2014 primary care weights'!K64*tot_gp_and_pharma_cost_2014</f>
        <v>18916462.007339638</v>
      </c>
      <c r="L64" s="11">
        <f>'2014 primary care weights'!L64*tot_gp_and_pharma_cost_2014</f>
        <v>18183193.105357505</v>
      </c>
      <c r="M64" s="11">
        <f>'2014 primary care weights'!M64*tot_gp_and_pharma_cost_2014</f>
        <v>17530767.388817381</v>
      </c>
      <c r="N64" s="11">
        <f>'2014 primary care weights'!N64*tot_gp_and_pharma_cost_2014</f>
        <v>16056259.892843459</v>
      </c>
    </row>
    <row r="65" spans="2:14" x14ac:dyDescent="0.25">
      <c r="B65">
        <v>61</v>
      </c>
      <c r="C65" s="67"/>
      <c r="D65" s="11">
        <f>'2014 primary care weights'!D65*tot_gp_and_pharma_cost_2014</f>
        <v>27965194.86649828</v>
      </c>
      <c r="E65" s="11">
        <f>'2014 primary care weights'!E65*tot_gp_and_pharma_cost_2014</f>
        <v>27537952.326924786</v>
      </c>
      <c r="F65" s="11">
        <f>'2014 primary care weights'!F65*tot_gp_and_pharma_cost_2014</f>
        <v>28558609.153664626</v>
      </c>
      <c r="G65" s="11">
        <f>'2014 primary care weights'!G65*tot_gp_and_pharma_cost_2014</f>
        <v>27164826.47096274</v>
      </c>
      <c r="H65" s="11">
        <f>'2014 primary care weights'!H65*tot_gp_and_pharma_cost_2014</f>
        <v>24793133.43816068</v>
      </c>
      <c r="I65" s="11"/>
      <c r="J65" s="11">
        <f>'2014 primary care weights'!J65*tot_gp_and_pharma_cost_2014</f>
        <v>19453406.313949492</v>
      </c>
      <c r="K65" s="11">
        <f>'2014 primary care weights'!K65*tot_gp_and_pharma_cost_2014</f>
        <v>18981992.356667541</v>
      </c>
      <c r="L65" s="11">
        <f>'2014 primary care weights'!L65*tot_gp_and_pharma_cost_2014</f>
        <v>18293041.84859743</v>
      </c>
      <c r="M65" s="11">
        <f>'2014 primary care weights'!M65*tot_gp_and_pharma_cost_2014</f>
        <v>17347278.344987758</v>
      </c>
      <c r="N65" s="11">
        <f>'2014 primary care weights'!N65*tot_gp_and_pharma_cost_2014</f>
        <v>16084636.793572301</v>
      </c>
    </row>
    <row r="66" spans="2:14" x14ac:dyDescent="0.25">
      <c r="B66">
        <v>62</v>
      </c>
      <c r="C66" s="67"/>
      <c r="D66" s="11">
        <f>'2014 primary care weights'!D66*tot_gp_and_pharma_cost_2014</f>
        <v>26666887.374920506</v>
      </c>
      <c r="E66" s="11">
        <f>'2014 primary care weights'!E66*tot_gp_and_pharma_cost_2014</f>
        <v>26879886.984114058</v>
      </c>
      <c r="F66" s="11">
        <f>'2014 primary care weights'!F66*tot_gp_and_pharma_cost_2014</f>
        <v>27279011.754022472</v>
      </c>
      <c r="G66" s="11">
        <f>'2014 primary care weights'!G66*tot_gp_and_pharma_cost_2014</f>
        <v>26769954.698639572</v>
      </c>
      <c r="H66" s="11">
        <f>'2014 primary care weights'!H66*tot_gp_and_pharma_cost_2014</f>
        <v>25351106.293154754</v>
      </c>
      <c r="I66" s="11"/>
      <c r="J66" s="11">
        <f>'2014 primary care weights'!J66*tot_gp_and_pharma_cost_2014</f>
        <v>18728672.377693795</v>
      </c>
      <c r="K66" s="11">
        <f>'2014 primary care weights'!K66*tot_gp_and_pharma_cost_2014</f>
        <v>18283625.716617666</v>
      </c>
      <c r="L66" s="11">
        <f>'2014 primary care weights'!L66*tot_gp_and_pharma_cost_2014</f>
        <v>17729556.529222813</v>
      </c>
      <c r="M66" s="11">
        <f>'2014 primary care weights'!M66*tot_gp_and_pharma_cost_2014</f>
        <v>16662824.425306294</v>
      </c>
      <c r="N66" s="11">
        <f>'2014 primary care weights'!N66*tot_gp_and_pharma_cost_2014</f>
        <v>15785880.260610657</v>
      </c>
    </row>
    <row r="67" spans="2:14" x14ac:dyDescent="0.25">
      <c r="B67">
        <v>63</v>
      </c>
      <c r="C67" s="67"/>
      <c r="D67" s="11">
        <f>'2014 primary care weights'!D67*tot_gp_and_pharma_cost_2014</f>
        <v>26046321.901825462</v>
      </c>
      <c r="E67" s="11">
        <f>'2014 primary care weights'!E67*tot_gp_and_pharma_cost_2014</f>
        <v>27031126.967247061</v>
      </c>
      <c r="F67" s="11">
        <f>'2014 primary care weights'!F67*tot_gp_and_pharma_cost_2014</f>
        <v>27840546.379911397</v>
      </c>
      <c r="G67" s="11">
        <f>'2014 primary care weights'!G67*tot_gp_and_pharma_cost_2014</f>
        <v>27150183.630077705</v>
      </c>
      <c r="H67" s="11">
        <f>'2014 primary care weights'!H67*tot_gp_and_pharma_cost_2014</f>
        <v>25923325.181683045</v>
      </c>
      <c r="I67" s="11"/>
      <c r="J67" s="11">
        <f>'2014 primary care weights'!J67*tot_gp_and_pharma_cost_2014</f>
        <v>17942515.654036134</v>
      </c>
      <c r="K67" s="11">
        <f>'2014 primary care weights'!K67*tot_gp_and_pharma_cost_2014</f>
        <v>18018409.230455421</v>
      </c>
      <c r="L67" s="11">
        <f>'2014 primary care weights'!L67*tot_gp_and_pharma_cost_2014</f>
        <v>18152075.344665427</v>
      </c>
      <c r="M67" s="11">
        <f>'2014 primary care weights'!M67*tot_gp_and_pharma_cost_2014</f>
        <v>17464207.757641908</v>
      </c>
      <c r="N67" s="11">
        <f>'2014 primary care weights'!N67*tot_gp_and_pharma_cost_2014</f>
        <v>16238423.637051711</v>
      </c>
    </row>
    <row r="68" spans="2:14" x14ac:dyDescent="0.25">
      <c r="B68">
        <v>64</v>
      </c>
      <c r="C68" s="67"/>
      <c r="D68" s="11">
        <f>'2014 primary care weights'!D68*tot_gp_and_pharma_cost_2014</f>
        <v>25988536.631374907</v>
      </c>
      <c r="E68" s="11">
        <f>'2014 primary care weights'!E68*tot_gp_and_pharma_cost_2014</f>
        <v>27307759.74967204</v>
      </c>
      <c r="F68" s="11">
        <f>'2014 primary care weights'!F68*tot_gp_and_pharma_cost_2014</f>
        <v>28765644.465311226</v>
      </c>
      <c r="G68" s="11">
        <f>'2014 primary care weights'!G68*tot_gp_and_pharma_cost_2014</f>
        <v>28496715.867097884</v>
      </c>
      <c r="H68" s="11">
        <f>'2014 primary care weights'!H68*tot_gp_and_pharma_cost_2014</f>
        <v>26949387.916406628</v>
      </c>
      <c r="I68" s="11"/>
      <c r="J68" s="11">
        <f>'2014 primary care weights'!J68*tot_gp_and_pharma_cost_2014</f>
        <v>18057276.706939567</v>
      </c>
      <c r="K68" s="11">
        <f>'2014 primary care weights'!K68*tot_gp_and_pharma_cost_2014</f>
        <v>17951076.325008288</v>
      </c>
      <c r="L68" s="11">
        <f>'2014 primary care weights'!L68*tot_gp_and_pharma_cost_2014</f>
        <v>18688322.51152714</v>
      </c>
      <c r="M68" s="11">
        <f>'2014 primary care weights'!M68*tot_gp_and_pharma_cost_2014</f>
        <v>17796334.05849066</v>
      </c>
      <c r="N68" s="11">
        <f>'2014 primary care weights'!N68*tot_gp_and_pharma_cost_2014</f>
        <v>16717086.195537534</v>
      </c>
    </row>
    <row r="69" spans="2:14" x14ac:dyDescent="0.25">
      <c r="B69">
        <v>65</v>
      </c>
      <c r="C69" s="67"/>
      <c r="D69" s="11">
        <f>'2014 primary care weights'!D69*tot_gp_and_pharma_cost_2014</f>
        <v>32382452.635328602</v>
      </c>
      <c r="E69" s="11">
        <f>'2014 primary care weights'!E69*tot_gp_and_pharma_cost_2014</f>
        <v>33999577.743096717</v>
      </c>
      <c r="F69" s="11">
        <f>'2014 primary care weights'!F69*tot_gp_and_pharma_cost_2014</f>
        <v>37427656.197188593</v>
      </c>
      <c r="G69" s="11">
        <f>'2014 primary care weights'!G69*tot_gp_and_pharma_cost_2014</f>
        <v>38503102.059014909</v>
      </c>
      <c r="H69" s="11">
        <f>'2014 primary care weights'!H69*tot_gp_and_pharma_cost_2014</f>
        <v>37328275.187413052</v>
      </c>
      <c r="I69" s="11"/>
      <c r="J69" s="11">
        <f>'2014 primary care weights'!J69*tot_gp_and_pharma_cost_2014</f>
        <v>27951579.11895949</v>
      </c>
      <c r="K69" s="11">
        <f>'2014 primary care weights'!K69*tot_gp_and_pharma_cost_2014</f>
        <v>28984295.953288127</v>
      </c>
      <c r="L69" s="11">
        <f>'2014 primary care weights'!L69*tot_gp_and_pharma_cost_2014</f>
        <v>30783967.497666404</v>
      </c>
      <c r="M69" s="11">
        <f>'2014 primary care weights'!M69*tot_gp_and_pharma_cost_2014</f>
        <v>31106451.405610431</v>
      </c>
      <c r="N69" s="11">
        <f>'2014 primary care weights'!N69*tot_gp_and_pharma_cost_2014</f>
        <v>29287165.946291775</v>
      </c>
    </row>
    <row r="70" spans="2:14" x14ac:dyDescent="0.25">
      <c r="B70">
        <v>66</v>
      </c>
      <c r="C70" s="67"/>
      <c r="D70" s="11">
        <f>'2014 primary care weights'!D70*tot_gp_and_pharma_cost_2014</f>
        <v>33667223.801678993</v>
      </c>
      <c r="E70" s="11">
        <f>'2014 primary care weights'!E70*tot_gp_and_pharma_cost_2014</f>
        <v>36199865.151328191</v>
      </c>
      <c r="F70" s="11">
        <f>'2014 primary care weights'!F70*tot_gp_and_pharma_cost_2014</f>
        <v>40236158.607922442</v>
      </c>
      <c r="G70" s="11">
        <f>'2014 primary care weights'!G70*tot_gp_and_pharma_cost_2014</f>
        <v>40952403.281182185</v>
      </c>
      <c r="H70" s="11">
        <f>'2014 primary care weights'!H70*tot_gp_and_pharma_cost_2014</f>
        <v>39016541.43415463</v>
      </c>
      <c r="I70" s="11"/>
      <c r="J70" s="11">
        <f>'2014 primary care weights'!J70*tot_gp_and_pharma_cost_2014</f>
        <v>28697221.201568808</v>
      </c>
      <c r="K70" s="11">
        <f>'2014 primary care weights'!K70*tot_gp_and_pharma_cost_2014</f>
        <v>29898393.549967188</v>
      </c>
      <c r="L70" s="11">
        <f>'2014 primary care weights'!L70*tot_gp_and_pharma_cost_2014</f>
        <v>32918545.392692491</v>
      </c>
      <c r="M70" s="11">
        <f>'2014 primary care weights'!M70*tot_gp_and_pharma_cost_2014</f>
        <v>32696242.400219254</v>
      </c>
      <c r="N70" s="11">
        <f>'2014 primary care weights'!N70*tot_gp_and_pharma_cost_2014</f>
        <v>31925882.404304955</v>
      </c>
    </row>
    <row r="71" spans="2:14" x14ac:dyDescent="0.25">
      <c r="B71">
        <v>67</v>
      </c>
      <c r="C71" s="67"/>
      <c r="D71" s="11">
        <f>'2014 primary care weights'!D71*tot_gp_and_pharma_cost_2014</f>
        <v>34245271.739162788</v>
      </c>
      <c r="E71" s="11">
        <f>'2014 primary care weights'!E71*tot_gp_and_pharma_cost_2014</f>
        <v>39354809.560895272</v>
      </c>
      <c r="F71" s="11">
        <f>'2014 primary care weights'!F71*tot_gp_and_pharma_cost_2014</f>
        <v>43404532.02209688</v>
      </c>
      <c r="G71" s="11">
        <f>'2014 primary care weights'!G71*tot_gp_and_pharma_cost_2014</f>
        <v>44332938.952858888</v>
      </c>
      <c r="H71" s="11">
        <f>'2014 primary care weights'!H71*tot_gp_and_pharma_cost_2014</f>
        <v>44726163.375291064</v>
      </c>
      <c r="I71" s="11"/>
      <c r="J71" s="11">
        <f>'2014 primary care weights'!J71*tot_gp_and_pharma_cost_2014</f>
        <v>29222172.421535455</v>
      </c>
      <c r="K71" s="11">
        <f>'2014 primary care weights'!K71*tot_gp_and_pharma_cost_2014</f>
        <v>32238689.485296469</v>
      </c>
      <c r="L71" s="11">
        <f>'2014 primary care weights'!L71*tot_gp_and_pharma_cost_2014</f>
        <v>35573709.677961938</v>
      </c>
      <c r="M71" s="11">
        <f>'2014 primary care weights'!M71*tot_gp_and_pharma_cost_2014</f>
        <v>36750099.444561236</v>
      </c>
      <c r="N71" s="11">
        <f>'2014 primary care weights'!N71*tot_gp_and_pharma_cost_2014</f>
        <v>35977297.380239889</v>
      </c>
    </row>
    <row r="72" spans="2:14" x14ac:dyDescent="0.25">
      <c r="B72">
        <v>68</v>
      </c>
      <c r="C72" s="67"/>
      <c r="D72" s="11">
        <f>'2014 primary care weights'!D72*tot_gp_and_pharma_cost_2014</f>
        <v>26126555.864988539</v>
      </c>
      <c r="E72" s="11">
        <f>'2014 primary care weights'!E72*tot_gp_and_pharma_cost_2014</f>
        <v>29821089.18407733</v>
      </c>
      <c r="F72" s="11">
        <f>'2014 primary care weights'!F72*tot_gp_and_pharma_cost_2014</f>
        <v>34071853.05885186</v>
      </c>
      <c r="G72" s="11">
        <f>'2014 primary care weights'!G72*tot_gp_and_pharma_cost_2014</f>
        <v>35000786.927823313</v>
      </c>
      <c r="H72" s="11">
        <f>'2014 primary care weights'!H72*tot_gp_and_pharma_cost_2014</f>
        <v>34549535.527663909</v>
      </c>
      <c r="I72" s="11"/>
      <c r="J72" s="11">
        <f>'2014 primary care weights'!J72*tot_gp_and_pharma_cost_2014</f>
        <v>21860103.200070079</v>
      </c>
      <c r="K72" s="11">
        <f>'2014 primary care weights'!K72*tot_gp_and_pharma_cost_2014</f>
        <v>24111397.056102335</v>
      </c>
      <c r="L72" s="11">
        <f>'2014 primary care weights'!L72*tot_gp_and_pharma_cost_2014</f>
        <v>27180980.386451859</v>
      </c>
      <c r="M72" s="11">
        <f>'2014 primary care weights'!M72*tot_gp_and_pharma_cost_2014</f>
        <v>28866844.157361843</v>
      </c>
      <c r="N72" s="11">
        <f>'2014 primary care weights'!N72*tot_gp_and_pharma_cost_2014</f>
        <v>28181538.363575719</v>
      </c>
    </row>
    <row r="73" spans="2:14" x14ac:dyDescent="0.25">
      <c r="B73">
        <v>69</v>
      </c>
      <c r="C73" s="67"/>
      <c r="D73" s="11">
        <f>'2014 primary care weights'!D73*tot_gp_and_pharma_cost_2014</f>
        <v>24866839.248115465</v>
      </c>
      <c r="E73" s="11">
        <f>'2014 primary care weights'!E73*tot_gp_and_pharma_cost_2014</f>
        <v>28761231.610741578</v>
      </c>
      <c r="F73" s="11">
        <f>'2014 primary care weights'!F73*tot_gp_and_pharma_cost_2014</f>
        <v>33079534.415466458</v>
      </c>
      <c r="G73" s="11">
        <f>'2014 primary care weights'!G73*tot_gp_and_pharma_cost_2014</f>
        <v>33869472.214050047</v>
      </c>
      <c r="H73" s="11">
        <f>'2014 primary care weights'!H73*tot_gp_and_pharma_cost_2014</f>
        <v>34619451.114213988</v>
      </c>
      <c r="I73" s="11"/>
      <c r="J73" s="11">
        <f>'2014 primary care weights'!J73*tot_gp_and_pharma_cost_2014</f>
        <v>19873037.568015747</v>
      </c>
      <c r="K73" s="11">
        <f>'2014 primary care weights'!K73*tot_gp_and_pharma_cost_2014</f>
        <v>23599269.208807763</v>
      </c>
      <c r="L73" s="11">
        <f>'2014 primary care weights'!L73*tot_gp_and_pharma_cost_2014</f>
        <v>26332162.831543799</v>
      </c>
      <c r="M73" s="11">
        <f>'2014 primary care weights'!M73*tot_gp_and_pharma_cost_2014</f>
        <v>28194140.895198256</v>
      </c>
      <c r="N73" s="11">
        <f>'2014 primary care weights'!N73*tot_gp_and_pharma_cost_2014</f>
        <v>27709470.644911852</v>
      </c>
    </row>
    <row r="74" spans="2:14" x14ac:dyDescent="0.25">
      <c r="B74">
        <v>70</v>
      </c>
      <c r="C74" s="67"/>
      <c r="D74" s="11">
        <f>'2014 primary care weights'!D74*tot_gp_and_pharma_cost_2014</f>
        <v>24433766.357723262</v>
      </c>
      <c r="E74" s="11">
        <f>'2014 primary care weights'!E74*tot_gp_and_pharma_cost_2014</f>
        <v>28187997.954612125</v>
      </c>
      <c r="F74" s="11">
        <f>'2014 primary care weights'!F74*tot_gp_and_pharma_cost_2014</f>
        <v>33114185.828764755</v>
      </c>
      <c r="G74" s="11">
        <f>'2014 primary care weights'!G74*tot_gp_and_pharma_cost_2014</f>
        <v>34613556.648587584</v>
      </c>
      <c r="H74" s="11">
        <f>'2014 primary care weights'!H74*tot_gp_and_pharma_cost_2014</f>
        <v>34175999.924399294</v>
      </c>
      <c r="I74" s="11"/>
      <c r="J74" s="11">
        <f>'2014 primary care weights'!J74*tot_gp_and_pharma_cost_2014</f>
        <v>19615492.658476632</v>
      </c>
      <c r="K74" s="11">
        <f>'2014 primary care weights'!K74*tot_gp_and_pharma_cost_2014</f>
        <v>22529525.116722647</v>
      </c>
      <c r="L74" s="11">
        <f>'2014 primary care weights'!L74*tot_gp_and_pharma_cost_2014</f>
        <v>26653156.7081112</v>
      </c>
      <c r="M74" s="11">
        <f>'2014 primary care weights'!M74*tot_gp_and_pharma_cost_2014</f>
        <v>28034583.173669871</v>
      </c>
      <c r="N74" s="11">
        <f>'2014 primary care weights'!N74*tot_gp_and_pharma_cost_2014</f>
        <v>28032169.993383199</v>
      </c>
    </row>
    <row r="75" spans="2:14" x14ac:dyDescent="0.25">
      <c r="B75">
        <v>71</v>
      </c>
      <c r="C75" s="67"/>
      <c r="D75" s="11">
        <f>'2014 primary care weights'!D75*tot_gp_and_pharma_cost_2014</f>
        <v>24418899.071064234</v>
      </c>
      <c r="E75" s="11">
        <f>'2014 primary care weights'!E75*tot_gp_and_pharma_cost_2014</f>
        <v>27016371.279902812</v>
      </c>
      <c r="F75" s="11">
        <f>'2014 primary care weights'!F75*tot_gp_and_pharma_cost_2014</f>
        <v>30465166.198306721</v>
      </c>
      <c r="G75" s="11">
        <f>'2014 primary care weights'!G75*tot_gp_and_pharma_cost_2014</f>
        <v>31840163.536266275</v>
      </c>
      <c r="H75" s="11">
        <f>'2014 primary care weights'!H75*tot_gp_and_pharma_cost_2014</f>
        <v>30756857.294845331</v>
      </c>
      <c r="I75" s="11"/>
      <c r="J75" s="11">
        <f>'2014 primary care weights'!J75*tot_gp_and_pharma_cost_2014</f>
        <v>18936529.260678824</v>
      </c>
      <c r="K75" s="11">
        <f>'2014 primary care weights'!K75*tot_gp_and_pharma_cost_2014</f>
        <v>21488060.828980863</v>
      </c>
      <c r="L75" s="11">
        <f>'2014 primary care weights'!L75*tot_gp_and_pharma_cost_2014</f>
        <v>24789694.860155739</v>
      </c>
      <c r="M75" s="11">
        <f>'2014 primary care weights'!M75*tot_gp_and_pharma_cost_2014</f>
        <v>24948780.405530483</v>
      </c>
      <c r="N75" s="11">
        <f>'2014 primary care weights'!N75*tot_gp_and_pharma_cost_2014</f>
        <v>24727825.671907358</v>
      </c>
    </row>
    <row r="76" spans="2:14" x14ac:dyDescent="0.25">
      <c r="B76">
        <v>72</v>
      </c>
      <c r="C76" s="67"/>
      <c r="D76" s="11">
        <f>'2014 primary care weights'!D76*tot_gp_and_pharma_cost_2014</f>
        <v>22333095.918208439</v>
      </c>
      <c r="E76" s="11">
        <f>'2014 primary care weights'!E76*tot_gp_and_pharma_cost_2014</f>
        <v>24762615.177820642</v>
      </c>
      <c r="F76" s="11">
        <f>'2014 primary care weights'!F76*tot_gp_and_pharma_cost_2014</f>
        <v>27821631.984295528</v>
      </c>
      <c r="G76" s="11">
        <f>'2014 primary care weights'!G76*tot_gp_and_pharma_cost_2014</f>
        <v>27947046.886530433</v>
      </c>
      <c r="H76" s="11">
        <f>'2014 primary care weights'!H76*tot_gp_and_pharma_cost_2014</f>
        <v>26793115.4575174</v>
      </c>
      <c r="I76" s="11"/>
      <c r="J76" s="11">
        <f>'2014 primary care weights'!J76*tot_gp_and_pharma_cost_2014</f>
        <v>17169360.353521969</v>
      </c>
      <c r="K76" s="11">
        <f>'2014 primary care weights'!K76*tot_gp_and_pharma_cost_2014</f>
        <v>18771004.57266384</v>
      </c>
      <c r="L76" s="11">
        <f>'2014 primary care weights'!L76*tot_gp_and_pharma_cost_2014</f>
        <v>21591960.253546238</v>
      </c>
      <c r="M76" s="11">
        <f>'2014 primary care weights'!M76*tot_gp_and_pharma_cost_2014</f>
        <v>22131755.175591085</v>
      </c>
      <c r="N76" s="11">
        <f>'2014 primary care weights'!N76*tot_gp_and_pharma_cost_2014</f>
        <v>21747960.046486482</v>
      </c>
    </row>
    <row r="77" spans="2:14" x14ac:dyDescent="0.25">
      <c r="B77">
        <v>73</v>
      </c>
      <c r="C77" s="67"/>
      <c r="D77" s="11">
        <f>'2014 primary care weights'!D77*tot_gp_and_pharma_cost_2014</f>
        <v>20431969.800771914</v>
      </c>
      <c r="E77" s="11">
        <f>'2014 primary care weights'!E77*tot_gp_and_pharma_cost_2014</f>
        <v>22607316.665967416</v>
      </c>
      <c r="F77" s="11">
        <f>'2014 primary care weights'!F77*tot_gp_and_pharma_cost_2014</f>
        <v>24425682.831600431</v>
      </c>
      <c r="G77" s="11">
        <f>'2014 primary care weights'!G77*tot_gp_and_pharma_cost_2014</f>
        <v>25317414.14283837</v>
      </c>
      <c r="H77" s="11">
        <f>'2014 primary care weights'!H77*tot_gp_and_pharma_cost_2014</f>
        <v>24514805.59953085</v>
      </c>
      <c r="I77" s="11"/>
      <c r="J77" s="11">
        <f>'2014 primary care weights'!J77*tot_gp_and_pharma_cost_2014</f>
        <v>15416367.574357174</v>
      </c>
      <c r="K77" s="11">
        <f>'2014 primary care weights'!K77*tot_gp_and_pharma_cost_2014</f>
        <v>17002329.631838966</v>
      </c>
      <c r="L77" s="11">
        <f>'2014 primary care weights'!L77*tot_gp_and_pharma_cost_2014</f>
        <v>19011372.765177853</v>
      </c>
      <c r="M77" s="11">
        <f>'2014 primary care weights'!M77*tot_gp_and_pharma_cost_2014</f>
        <v>19490974.479647286</v>
      </c>
      <c r="N77" s="11">
        <f>'2014 primary care weights'!N77*tot_gp_and_pharma_cost_2014</f>
        <v>19387204.281432096</v>
      </c>
    </row>
    <row r="78" spans="2:14" x14ac:dyDescent="0.25">
      <c r="B78">
        <v>74</v>
      </c>
      <c r="C78" s="67"/>
      <c r="D78" s="11">
        <f>'2014 primary care weights'!D78*tot_gp_and_pharma_cost_2014</f>
        <v>21443683.869369134</v>
      </c>
      <c r="E78" s="11">
        <f>'2014 primary care weights'!E78*tot_gp_and_pharma_cost_2014</f>
        <v>23136839.505173407</v>
      </c>
      <c r="F78" s="11">
        <f>'2014 primary care weights'!F78*tot_gp_and_pharma_cost_2014</f>
        <v>25547250.379528414</v>
      </c>
      <c r="G78" s="11">
        <f>'2014 primary care weights'!G78*tot_gp_and_pharma_cost_2014</f>
        <v>26074939.170942038</v>
      </c>
      <c r="H78" s="11">
        <f>'2014 primary care weights'!H78*tot_gp_and_pharma_cost_2014</f>
        <v>25830655.781839609</v>
      </c>
      <c r="I78" s="11"/>
      <c r="J78" s="11">
        <f>'2014 primary care weights'!J78*tot_gp_and_pharma_cost_2014</f>
        <v>15541726.255734414</v>
      </c>
      <c r="K78" s="11">
        <f>'2014 primary care weights'!K78*tot_gp_and_pharma_cost_2014</f>
        <v>17233936.207267866</v>
      </c>
      <c r="L78" s="11">
        <f>'2014 primary care weights'!L78*tot_gp_and_pharma_cost_2014</f>
        <v>19696125.369647123</v>
      </c>
      <c r="M78" s="11">
        <f>'2014 primary care weights'!M78*tot_gp_and_pharma_cost_2014</f>
        <v>20553001.570656914</v>
      </c>
      <c r="N78" s="11">
        <f>'2014 primary care weights'!N78*tot_gp_and_pharma_cost_2014</f>
        <v>20555661.863718331</v>
      </c>
    </row>
    <row r="79" spans="2:14" x14ac:dyDescent="0.25">
      <c r="B79">
        <v>75</v>
      </c>
      <c r="C79" s="67"/>
      <c r="D79" s="11">
        <f>'2014 primary care weights'!D79*tot_gp_and_pharma_cost_2014</f>
        <v>27540269.654941827</v>
      </c>
      <c r="E79" s="11">
        <f>'2014 primary care weights'!E79*tot_gp_and_pharma_cost_2014</f>
        <v>30231682.647376418</v>
      </c>
      <c r="F79" s="11">
        <f>'2014 primary care weights'!F79*tot_gp_and_pharma_cost_2014</f>
        <v>33349010.294030551</v>
      </c>
      <c r="G79" s="11">
        <f>'2014 primary care weights'!G79*tot_gp_and_pharma_cost_2014</f>
        <v>34846663.486644737</v>
      </c>
      <c r="H79" s="11">
        <f>'2014 primary care weights'!H79*tot_gp_and_pharma_cost_2014</f>
        <v>34782427.403326638</v>
      </c>
      <c r="I79" s="11"/>
      <c r="J79" s="11">
        <f>'2014 primary care weights'!J79*tot_gp_and_pharma_cost_2014</f>
        <v>20890237.189108979</v>
      </c>
      <c r="K79" s="11">
        <f>'2014 primary care weights'!K79*tot_gp_and_pharma_cost_2014</f>
        <v>23923948.356411695</v>
      </c>
      <c r="L79" s="11">
        <f>'2014 primary care weights'!L79*tot_gp_and_pharma_cost_2014</f>
        <v>27687171.088494115</v>
      </c>
      <c r="M79" s="11">
        <f>'2014 primary care weights'!M79*tot_gp_and_pharma_cost_2014</f>
        <v>28141769.265139215</v>
      </c>
      <c r="N79" s="11">
        <f>'2014 primary care weights'!N79*tot_gp_and_pharma_cost_2014</f>
        <v>28230144.890083123</v>
      </c>
    </row>
    <row r="80" spans="2:14" x14ac:dyDescent="0.25">
      <c r="B80">
        <v>76</v>
      </c>
      <c r="C80" s="67"/>
      <c r="D80" s="11">
        <f>'2014 primary care weights'!D80*tot_gp_and_pharma_cost_2014</f>
        <v>26757160.84349088</v>
      </c>
      <c r="E80" s="11">
        <f>'2014 primary care weights'!E80*tot_gp_and_pharma_cost_2014</f>
        <v>29709019.101926085</v>
      </c>
      <c r="F80" s="11">
        <f>'2014 primary care weights'!F80*tot_gp_and_pharma_cost_2014</f>
        <v>32672081.78128694</v>
      </c>
      <c r="G80" s="11">
        <f>'2014 primary care weights'!G80*tot_gp_and_pharma_cost_2014</f>
        <v>33796144.04264804</v>
      </c>
      <c r="H80" s="11">
        <f>'2014 primary care weights'!H80*tot_gp_and_pharma_cost_2014</f>
        <v>33292983.699731085</v>
      </c>
      <c r="I80" s="11"/>
      <c r="J80" s="11">
        <f>'2014 primary care weights'!J80*tot_gp_and_pharma_cost_2014</f>
        <v>20488656.769733876</v>
      </c>
      <c r="K80" s="11">
        <f>'2014 primary care weights'!K80*tot_gp_and_pharma_cost_2014</f>
        <v>22682393.127949726</v>
      </c>
      <c r="L80" s="11">
        <f>'2014 primary care weights'!L80*tot_gp_and_pharma_cost_2014</f>
        <v>26294930.11351103</v>
      </c>
      <c r="M80" s="11">
        <f>'2014 primary care weights'!M80*tot_gp_and_pharma_cost_2014</f>
        <v>27708645.698507242</v>
      </c>
      <c r="N80" s="11">
        <f>'2014 primary care weights'!N80*tot_gp_and_pharma_cost_2014</f>
        <v>27251229.939248722</v>
      </c>
    </row>
    <row r="81" spans="2:14" x14ac:dyDescent="0.25">
      <c r="B81">
        <v>77</v>
      </c>
      <c r="C81" s="67"/>
      <c r="D81" s="11">
        <f>'2014 primary care weights'!D81*tot_gp_and_pharma_cost_2014</f>
        <v>25831473.704333354</v>
      </c>
      <c r="E81" s="11">
        <f>'2014 primary care weights'!E81*tot_gp_and_pharma_cost_2014</f>
        <v>27448978.369515277</v>
      </c>
      <c r="F81" s="11">
        <f>'2014 primary care weights'!F81*tot_gp_and_pharma_cost_2014</f>
        <v>31466899.950159259</v>
      </c>
      <c r="G81" s="11">
        <f>'2014 primary care weights'!G81*tot_gp_and_pharma_cost_2014</f>
        <v>32057901.665916856</v>
      </c>
      <c r="H81" s="11">
        <f>'2014 primary care weights'!H81*tot_gp_and_pharma_cost_2014</f>
        <v>32184331.096159585</v>
      </c>
      <c r="I81" s="11"/>
      <c r="J81" s="11">
        <f>'2014 primary care weights'!J81*tot_gp_and_pharma_cost_2014</f>
        <v>18695675.880243436</v>
      </c>
      <c r="K81" s="11">
        <f>'2014 primary care weights'!K81*tot_gp_and_pharma_cost_2014</f>
        <v>21270848.815427717</v>
      </c>
      <c r="L81" s="11">
        <f>'2014 primary care weights'!L81*tot_gp_and_pharma_cost_2014</f>
        <v>24155952.346408926</v>
      </c>
      <c r="M81" s="11">
        <f>'2014 primary care weights'!M81*tot_gp_and_pharma_cost_2014</f>
        <v>25822399.87132236</v>
      </c>
      <c r="N81" s="11">
        <f>'2014 primary care weights'!N81*tot_gp_and_pharma_cost_2014</f>
        <v>26384746.756027661</v>
      </c>
    </row>
    <row r="82" spans="2:14" x14ac:dyDescent="0.25">
      <c r="B82">
        <v>78</v>
      </c>
      <c r="C82" s="67"/>
      <c r="D82" s="11">
        <f>'2014 primary care weights'!D82*tot_gp_and_pharma_cost_2014</f>
        <v>23995422.218149021</v>
      </c>
      <c r="E82" s="11">
        <f>'2014 primary care weights'!E82*tot_gp_and_pharma_cost_2014</f>
        <v>26627710.888348531</v>
      </c>
      <c r="F82" s="11">
        <f>'2014 primary care weights'!F82*tot_gp_and_pharma_cost_2014</f>
        <v>30173459.632323585</v>
      </c>
      <c r="G82" s="11">
        <f>'2014 primary care weights'!G82*tot_gp_and_pharma_cost_2014</f>
        <v>30552084.194064949</v>
      </c>
      <c r="H82" s="11">
        <f>'2014 primary care weights'!H82*tot_gp_and_pharma_cost_2014</f>
        <v>31001498.272906389</v>
      </c>
      <c r="I82" s="11"/>
      <c r="J82" s="11">
        <f>'2014 primary care weights'!J82*tot_gp_and_pharma_cost_2014</f>
        <v>17280320.701901156</v>
      </c>
      <c r="K82" s="11">
        <f>'2014 primary care weights'!K82*tot_gp_and_pharma_cost_2014</f>
        <v>19517212.298932221</v>
      </c>
      <c r="L82" s="11">
        <f>'2014 primary care weights'!L82*tot_gp_and_pharma_cost_2014</f>
        <v>22816831.597815637</v>
      </c>
      <c r="M82" s="11">
        <f>'2014 primary care weights'!M82*tot_gp_and_pharma_cost_2014</f>
        <v>24372492.99372625</v>
      </c>
      <c r="N82" s="11">
        <f>'2014 primary care weights'!N82*tot_gp_and_pharma_cost_2014</f>
        <v>24647953.420541309</v>
      </c>
    </row>
    <row r="83" spans="2:14" x14ac:dyDescent="0.25">
      <c r="B83">
        <v>79</v>
      </c>
      <c r="C83" s="67"/>
      <c r="D83" s="11">
        <f>'2014 primary care weights'!D83*tot_gp_and_pharma_cost_2014</f>
        <v>22895473.447964896</v>
      </c>
      <c r="E83" s="11">
        <f>'2014 primary care weights'!E83*tot_gp_and_pharma_cost_2014</f>
        <v>25078048.890035074</v>
      </c>
      <c r="F83" s="11">
        <f>'2014 primary care weights'!F83*tot_gp_and_pharma_cost_2014</f>
        <v>28170956.550235711</v>
      </c>
      <c r="G83" s="11">
        <f>'2014 primary care weights'!G83*tot_gp_and_pharma_cost_2014</f>
        <v>29731975.759671267</v>
      </c>
      <c r="H83" s="11">
        <f>'2014 primary care weights'!H83*tot_gp_and_pharma_cost_2014</f>
        <v>29632275.517659139</v>
      </c>
      <c r="I83" s="11"/>
      <c r="J83" s="11">
        <f>'2014 primary care weights'!J83*tot_gp_and_pharma_cost_2014</f>
        <v>15998959.578484125</v>
      </c>
      <c r="K83" s="11">
        <f>'2014 primary care weights'!K83*tot_gp_and_pharma_cost_2014</f>
        <v>18376830.177314226</v>
      </c>
      <c r="L83" s="11">
        <f>'2014 primary care weights'!L83*tot_gp_and_pharma_cost_2014</f>
        <v>21044555.602905534</v>
      </c>
      <c r="M83" s="11">
        <f>'2014 primary care weights'!M83*tot_gp_and_pharma_cost_2014</f>
        <v>22436106.289533738</v>
      </c>
      <c r="N83" s="11">
        <f>'2014 primary care weights'!N83*tot_gp_and_pharma_cost_2014</f>
        <v>23650339.484664645</v>
      </c>
    </row>
    <row r="84" spans="2:14" x14ac:dyDescent="0.25">
      <c r="B84">
        <v>80</v>
      </c>
      <c r="C84" s="67"/>
      <c r="D84" s="11">
        <f>'2014 primary care weights'!D84*tot_gp_and_pharma_cost_2014</f>
        <v>20625914.234614074</v>
      </c>
      <c r="E84" s="11">
        <f>'2014 primary care weights'!E84*tot_gp_and_pharma_cost_2014</f>
        <v>23437138.889109448</v>
      </c>
      <c r="F84" s="11">
        <f>'2014 primary care weights'!F84*tot_gp_and_pharma_cost_2014</f>
        <v>26441310.76241694</v>
      </c>
      <c r="G84" s="11">
        <f>'2014 primary care weights'!G84*tot_gp_and_pharma_cost_2014</f>
        <v>28031306.711057302</v>
      </c>
      <c r="H84" s="11">
        <f>'2014 primary care weights'!H84*tot_gp_and_pharma_cost_2014</f>
        <v>27492044.377928358</v>
      </c>
      <c r="I84" s="11"/>
      <c r="J84" s="11">
        <f>'2014 primary care weights'!J84*tot_gp_and_pharma_cost_2014</f>
        <v>13828681.361913545</v>
      </c>
      <c r="K84" s="11">
        <f>'2014 primary care weights'!K84*tot_gp_and_pharma_cost_2014</f>
        <v>16446047.918909736</v>
      </c>
      <c r="L84" s="11">
        <f>'2014 primary care weights'!L84*tot_gp_and_pharma_cost_2014</f>
        <v>19058659.292709958</v>
      </c>
      <c r="M84" s="11">
        <f>'2014 primary care weights'!M84*tot_gp_and_pharma_cost_2014</f>
        <v>20589381.69598747</v>
      </c>
      <c r="N84" s="11">
        <f>'2014 primary care weights'!N84*tot_gp_and_pharma_cost_2014</f>
        <v>21870097.28110946</v>
      </c>
    </row>
    <row r="85" spans="2:14" x14ac:dyDescent="0.25">
      <c r="B85">
        <v>81</v>
      </c>
      <c r="C85" s="67"/>
      <c r="D85" s="11">
        <f>'2014 primary care weights'!D85*tot_gp_and_pharma_cost_2014</f>
        <v>20097841.342420772</v>
      </c>
      <c r="E85" s="11">
        <f>'2014 primary care weights'!E85*tot_gp_and_pharma_cost_2014</f>
        <v>22909446.744344141</v>
      </c>
      <c r="F85" s="11">
        <f>'2014 primary care weights'!F85*tot_gp_and_pharma_cost_2014</f>
        <v>25179987.769337527</v>
      </c>
      <c r="G85" s="11">
        <f>'2014 primary care weights'!G85*tot_gp_and_pharma_cost_2014</f>
        <v>25992235.338464316</v>
      </c>
      <c r="H85" s="11">
        <f>'2014 primary care weights'!H85*tot_gp_and_pharma_cost_2014</f>
        <v>26262154.651682008</v>
      </c>
      <c r="I85" s="11"/>
      <c r="J85" s="11">
        <f>'2014 primary care weights'!J85*tot_gp_and_pharma_cost_2014</f>
        <v>12704152.116767447</v>
      </c>
      <c r="K85" s="11">
        <f>'2014 primary care weights'!K85*tot_gp_and_pharma_cost_2014</f>
        <v>15138983.081581274</v>
      </c>
      <c r="L85" s="11">
        <f>'2014 primary care weights'!L85*tot_gp_and_pharma_cost_2014</f>
        <v>17559238.252673015</v>
      </c>
      <c r="M85" s="11">
        <f>'2014 primary care weights'!M85*tot_gp_and_pharma_cost_2014</f>
        <v>19414154.702693485</v>
      </c>
      <c r="N85" s="11">
        <f>'2014 primary care weights'!N85*tot_gp_and_pharma_cost_2014</f>
        <v>20260339.702310961</v>
      </c>
    </row>
    <row r="86" spans="2:14" x14ac:dyDescent="0.25">
      <c r="B86">
        <v>82</v>
      </c>
      <c r="C86" s="67"/>
      <c r="D86" s="11">
        <f>'2014 primary care weights'!D86*tot_gp_and_pharma_cost_2014</f>
        <v>19265914.120026711</v>
      </c>
      <c r="E86" s="11">
        <f>'2014 primary care weights'!E86*tot_gp_and_pharma_cost_2014</f>
        <v>21455351.611535508</v>
      </c>
      <c r="F86" s="11">
        <f>'2014 primary care weights'!F86*tot_gp_and_pharma_cost_2014</f>
        <v>24723927.833827507</v>
      </c>
      <c r="G86" s="11">
        <f>'2014 primary care weights'!G86*tot_gp_and_pharma_cost_2014</f>
        <v>25885761.6086661</v>
      </c>
      <c r="H86" s="11">
        <f>'2014 primary care weights'!H86*tot_gp_and_pharma_cost_2014</f>
        <v>26087118.922561776</v>
      </c>
      <c r="I86" s="11"/>
      <c r="J86" s="11">
        <f>'2014 primary care weights'!J86*tot_gp_and_pharma_cost_2014</f>
        <v>11771441.885062044</v>
      </c>
      <c r="K86" s="11">
        <f>'2014 primary care weights'!K86*tot_gp_and_pharma_cost_2014</f>
        <v>13785784.385177707</v>
      </c>
      <c r="L86" s="11">
        <f>'2014 primary care weights'!L86*tot_gp_and_pharma_cost_2014</f>
        <v>17140322.980706718</v>
      </c>
      <c r="M86" s="11">
        <f>'2014 primary care weights'!M86*tot_gp_and_pharma_cost_2014</f>
        <v>17984582.800691795</v>
      </c>
      <c r="N86" s="11">
        <f>'2014 primary care weights'!N86*tot_gp_and_pharma_cost_2014</f>
        <v>19777000.141487539</v>
      </c>
    </row>
    <row r="87" spans="2:14" x14ac:dyDescent="0.25">
      <c r="B87">
        <v>83</v>
      </c>
      <c r="C87" s="67"/>
      <c r="D87" s="11">
        <f>'2014 primary care weights'!D87*tot_gp_and_pharma_cost_2014</f>
        <v>18216603.997791424</v>
      </c>
      <c r="E87" s="11">
        <f>'2014 primary care weights'!E87*tot_gp_and_pharma_cost_2014</f>
        <v>21121521.103965521</v>
      </c>
      <c r="F87" s="11">
        <f>'2014 primary care weights'!F87*tot_gp_and_pharma_cost_2014</f>
        <v>23667252.196193419</v>
      </c>
      <c r="G87" s="11">
        <f>'2014 primary care weights'!G87*tot_gp_and_pharma_cost_2014</f>
        <v>24036767.901491698</v>
      </c>
      <c r="H87" s="11">
        <f>'2014 primary care weights'!H87*tot_gp_and_pharma_cost_2014</f>
        <v>25227880.307392947</v>
      </c>
      <c r="I87" s="11"/>
      <c r="J87" s="11">
        <f>'2014 primary care weights'!J87*tot_gp_and_pharma_cost_2014</f>
        <v>10368338.214600155</v>
      </c>
      <c r="K87" s="11">
        <f>'2014 primary care weights'!K87*tot_gp_and_pharma_cost_2014</f>
        <v>12872537.287746338</v>
      </c>
      <c r="L87" s="11">
        <f>'2014 primary care weights'!L87*tot_gp_and_pharma_cost_2014</f>
        <v>15444402.351134073</v>
      </c>
      <c r="M87" s="11">
        <f>'2014 primary care weights'!M87*tot_gp_and_pharma_cost_2014</f>
        <v>17082516.757368002</v>
      </c>
      <c r="N87" s="11">
        <f>'2014 primary care weights'!N87*tot_gp_and_pharma_cost_2014</f>
        <v>17647417.877329532</v>
      </c>
    </row>
    <row r="88" spans="2:14" x14ac:dyDescent="0.25">
      <c r="B88">
        <v>84</v>
      </c>
      <c r="C88" s="67"/>
      <c r="D88" s="11">
        <f>'2014 primary care weights'!D88*tot_gp_and_pharma_cost_2014</f>
        <v>16542918.662445383</v>
      </c>
      <c r="E88" s="11">
        <f>'2014 primary care weights'!E88*tot_gp_and_pharma_cost_2014</f>
        <v>19375509.550262231</v>
      </c>
      <c r="F88" s="11">
        <f>'2014 primary care weights'!F88*tot_gp_and_pharma_cost_2014</f>
        <v>22269059.204603896</v>
      </c>
      <c r="G88" s="11">
        <f>'2014 primary care weights'!G88*tot_gp_and_pharma_cost_2014</f>
        <v>23762386.159607723</v>
      </c>
      <c r="H88" s="11">
        <f>'2014 primary care weights'!H88*tot_gp_and_pharma_cost_2014</f>
        <v>23154062.123916682</v>
      </c>
      <c r="I88" s="11"/>
      <c r="J88" s="11">
        <f>'2014 primary care weights'!J88*tot_gp_and_pharma_cost_2014</f>
        <v>9234115.6230212841</v>
      </c>
      <c r="K88" s="11">
        <f>'2014 primary care weights'!K88*tot_gp_and_pharma_cost_2014</f>
        <v>11231538.81616273</v>
      </c>
      <c r="L88" s="11">
        <f>'2014 primary care weights'!L88*tot_gp_and_pharma_cost_2014</f>
        <v>13891369.480737962</v>
      </c>
      <c r="M88" s="11">
        <f>'2014 primary care weights'!M88*tot_gp_and_pharma_cost_2014</f>
        <v>14847632.89284605</v>
      </c>
      <c r="N88" s="11">
        <f>'2014 primary care weights'!N88*tot_gp_and_pharma_cost_2014</f>
        <v>16226692.837365111</v>
      </c>
    </row>
    <row r="89" spans="2:14" x14ac:dyDescent="0.25">
      <c r="B89" s="15">
        <v>85</v>
      </c>
      <c r="C89" s="68"/>
      <c r="D89" s="9">
        <f>'2014 primary care weights'!D89*tot_gp_and_pharma_cost_2014</f>
        <v>14726809.752559694</v>
      </c>
      <c r="E89" s="9">
        <f>'2014 primary care weights'!E89*tot_gp_and_pharma_cost_2014</f>
        <v>17552167.993249256</v>
      </c>
      <c r="F89" s="9">
        <f>'2014 primary care weights'!F89*tot_gp_and_pharma_cost_2014</f>
        <v>19918633.50769927</v>
      </c>
      <c r="G89" s="9">
        <f>'2014 primary care weights'!G89*tot_gp_and_pharma_cost_2014</f>
        <v>21038013.335393336</v>
      </c>
      <c r="H89" s="9">
        <f>'2014 primary care weights'!H89*tot_gp_and_pharma_cost_2014</f>
        <v>21331622.086950894</v>
      </c>
      <c r="I89" s="9"/>
      <c r="J89" s="9">
        <f>'2014 primary care weights'!J89*tot_gp_and_pharma_cost_2014</f>
        <v>7741148.6255874736</v>
      </c>
      <c r="K89" s="9">
        <f>'2014 primary care weights'!K89*tot_gp_and_pharma_cost_2014</f>
        <v>9949697.5697539374</v>
      </c>
      <c r="L89" s="9">
        <f>'2014 primary care weights'!L89*tot_gp_and_pharma_cost_2014</f>
        <v>12031876.757670024</v>
      </c>
      <c r="M89" s="9">
        <f>'2014 primary care weights'!M89*tot_gp_and_pharma_cost_2014</f>
        <v>13110277.078640601</v>
      </c>
      <c r="N89" s="9">
        <f>'2014 primary care weights'!N89*tot_gp_and_pharma_cost_2014</f>
        <v>13892214.688687732</v>
      </c>
    </row>
    <row r="90" spans="2:14" x14ac:dyDescent="0.25">
      <c r="C90" s="67"/>
      <c r="I90" s="67"/>
    </row>
    <row r="91" spans="2:14" x14ac:dyDescent="0.25">
      <c r="I91" s="67"/>
    </row>
    <row r="92" spans="2:14" x14ac:dyDescent="0.25">
      <c r="I92" s="67"/>
    </row>
    <row r="93" spans="2:14" x14ac:dyDescent="0.25">
      <c r="I93" s="67"/>
    </row>
    <row r="94" spans="2:14" x14ac:dyDescent="0.25">
      <c r="I94" s="67"/>
    </row>
    <row r="95" spans="2:14" x14ac:dyDescent="0.25">
      <c r="I95" s="67"/>
    </row>
    <row r="96" spans="2:14" x14ac:dyDescent="0.25">
      <c r="I96" s="67"/>
    </row>
  </sheetData>
  <mergeCells count="2">
    <mergeCell ref="D2:H2"/>
    <mergeCell ref="J2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workbookViewId="0"/>
  </sheetViews>
  <sheetFormatPr defaultRowHeight="15" x14ac:dyDescent="0.25"/>
  <cols>
    <col min="2" max="2" width="55.85546875" customWidth="1"/>
    <col min="3" max="7" width="10.5703125" bestFit="1" customWidth="1"/>
    <col min="8" max="8" width="12" bestFit="1" customWidth="1"/>
    <col min="10" max="10" width="18" bestFit="1" customWidth="1"/>
    <col min="11" max="11" width="15.28515625" bestFit="1" customWidth="1"/>
  </cols>
  <sheetData>
    <row r="1" spans="2:11" ht="15.75" thickBot="1" x14ac:dyDescent="0.3"/>
    <row r="2" spans="2:11" ht="30.75" thickBot="1" x14ac:dyDescent="0.3">
      <c r="B2" s="58" t="s">
        <v>86</v>
      </c>
      <c r="C2" s="18"/>
      <c r="D2" s="18"/>
      <c r="F2" s="18"/>
      <c r="G2" s="18"/>
    </row>
    <row r="3" spans="2:11" x14ac:dyDescent="0.25">
      <c r="B3" s="83"/>
      <c r="C3" s="74" t="s">
        <v>16</v>
      </c>
      <c r="D3" s="74" t="s">
        <v>17</v>
      </c>
      <c r="E3" s="74" t="s">
        <v>18</v>
      </c>
      <c r="F3" s="74" t="s">
        <v>19</v>
      </c>
      <c r="G3" s="74" t="s">
        <v>20</v>
      </c>
      <c r="H3" s="89" t="s">
        <v>26</v>
      </c>
    </row>
    <row r="4" spans="2:11" x14ac:dyDescent="0.25">
      <c r="B4" s="40" t="s">
        <v>81</v>
      </c>
      <c r="C4" s="22">
        <v>4075</v>
      </c>
      <c r="D4" s="22">
        <v>4294</v>
      </c>
      <c r="E4" s="22">
        <v>4285</v>
      </c>
      <c r="F4" s="22">
        <v>3783</v>
      </c>
      <c r="G4" s="22">
        <v>3427</v>
      </c>
      <c r="H4" s="90">
        <v>3973</v>
      </c>
    </row>
    <row r="5" spans="2:11" x14ac:dyDescent="0.25">
      <c r="B5" s="40" t="s">
        <v>82</v>
      </c>
      <c r="C5" s="25">
        <v>2.2200000000000002</v>
      </c>
      <c r="D5" s="25">
        <v>2.23</v>
      </c>
      <c r="E5" s="25">
        <v>2.42</v>
      </c>
      <c r="F5" s="25">
        <v>2.4300000000000002</v>
      </c>
      <c r="G5" s="25">
        <v>2.34</v>
      </c>
      <c r="H5" s="91">
        <v>2.33</v>
      </c>
    </row>
    <row r="6" spans="2:11" ht="15.75" thickBot="1" x14ac:dyDescent="0.3">
      <c r="B6" s="46" t="s">
        <v>83</v>
      </c>
      <c r="C6" s="34">
        <f>C4/C5</f>
        <v>1835.5855855855855</v>
      </c>
      <c r="D6" s="34">
        <f t="shared" ref="D6:H6" si="0">D4/D5</f>
        <v>1925.5605381165919</v>
      </c>
      <c r="E6" s="34">
        <f t="shared" si="0"/>
        <v>1770.6611570247935</v>
      </c>
      <c r="F6" s="34">
        <f t="shared" si="0"/>
        <v>1556.7901234567901</v>
      </c>
      <c r="G6" s="34">
        <f t="shared" si="0"/>
        <v>1464.5299145299145</v>
      </c>
      <c r="H6" s="92">
        <f t="shared" si="0"/>
        <v>1705.1502145922746</v>
      </c>
    </row>
    <row r="8" spans="2:11" x14ac:dyDescent="0.25">
      <c r="B8" s="84" t="s">
        <v>84</v>
      </c>
    </row>
    <row r="9" spans="2:11" x14ac:dyDescent="0.25">
      <c r="B9" s="85" t="s">
        <v>85</v>
      </c>
    </row>
    <row r="11" spans="2:11" ht="15.75" thickBot="1" x14ac:dyDescent="0.3"/>
    <row r="12" spans="2:11" ht="30.75" thickBot="1" x14ac:dyDescent="0.3">
      <c r="B12" s="58" t="s">
        <v>87</v>
      </c>
      <c r="C12" s="18"/>
      <c r="D12" s="18"/>
      <c r="E12" s="18"/>
      <c r="F12" s="18"/>
      <c r="G12" s="18"/>
    </row>
    <row r="13" spans="2:11" x14ac:dyDescent="0.25">
      <c r="B13" s="83"/>
      <c r="C13" s="74" t="s">
        <v>16</v>
      </c>
      <c r="D13" s="74" t="s">
        <v>17</v>
      </c>
      <c r="E13" s="74" t="s">
        <v>18</v>
      </c>
      <c r="F13" s="74" t="s">
        <v>19</v>
      </c>
      <c r="G13" s="75" t="s">
        <v>20</v>
      </c>
      <c r="H13" s="86" t="s">
        <v>26</v>
      </c>
    </row>
    <row r="14" spans="2:11" x14ac:dyDescent="0.25">
      <c r="B14" s="40" t="s">
        <v>88</v>
      </c>
      <c r="C14" s="22">
        <f>'Overall summary'!C28</f>
        <v>2184.9017759507778</v>
      </c>
      <c r="D14" s="22">
        <f>'Overall summary'!D28</f>
        <v>2031.4328296306981</v>
      </c>
      <c r="E14" s="22">
        <f>'Overall summary'!E28</f>
        <v>1922.8042609808181</v>
      </c>
      <c r="F14" s="22">
        <f>'Overall summary'!F28</f>
        <v>1828.1606954547428</v>
      </c>
      <c r="G14" s="23">
        <f>'Overall summary'!G28</f>
        <v>1697.1400785827018</v>
      </c>
      <c r="H14" s="87">
        <f>SUM('Overall summary'!C14:G14)/SUM('2011 population'!D4:H89)</f>
        <v>1932.2266621490526</v>
      </c>
    </row>
    <row r="15" spans="2:11" x14ac:dyDescent="0.25">
      <c r="B15" s="40" t="s">
        <v>89</v>
      </c>
      <c r="C15" s="22">
        <f>'Overall summary'!I28</f>
        <v>1642.1679023556208</v>
      </c>
      <c r="D15" s="22">
        <f>'Overall summary'!J28</f>
        <v>1519.8457940856169</v>
      </c>
      <c r="E15" s="22">
        <f>'Overall summary'!K28</f>
        <v>1489.3522828112104</v>
      </c>
      <c r="F15" s="22">
        <f>'Overall summary'!L28</f>
        <v>1439.9277917159773</v>
      </c>
      <c r="G15" s="23">
        <f>'Overall summary'!M28</f>
        <v>1350.6877198392917</v>
      </c>
      <c r="H15" s="87">
        <f>SUM('Overall summary'!I14:M14)/SUM('2011 population'!J4:N89)</f>
        <v>1488.1305492182573</v>
      </c>
    </row>
    <row r="16" spans="2:11" ht="15.75" thickBot="1" x14ac:dyDescent="0.3">
      <c r="B16" s="46" t="s">
        <v>83</v>
      </c>
      <c r="C16" s="34">
        <f>(C14*SUM('2011 population'!D4:D89)+'ONS vs York results '!C15*SUM('2011 population'!J4:J89))/(SUM('2011 population'!D4:D89)+SUM('2011 population'!J4:J89))</f>
        <v>1916.7090208911568</v>
      </c>
      <c r="D16" s="34">
        <f>(D14*SUM('2011 population'!E4:E89)+'ONS vs York results '!D15*SUM('2011 population'!K4:K89))/(SUM('2011 population'!E4:E89)+SUM('2011 population'!K4:K89))</f>
        <v>1778.2617940617838</v>
      </c>
      <c r="E16" s="34">
        <f>(E14*SUM('2011 population'!F4:F89)+'ONS vs York results '!E15*SUM('2011 population'!L4:L89))/(SUM('2011 population'!F4:F89)+SUM('2011 population'!L4:L89))</f>
        <v>1708.8695718385263</v>
      </c>
      <c r="F16" s="34">
        <f>(F14*SUM('2011 population'!G4:G89)+'ONS vs York results '!F15*SUM('2011 population'!M4:M89))/(SUM('2011 population'!G4:G89)+SUM('2011 population'!M4:M89))</f>
        <v>1636.7770383481868</v>
      </c>
      <c r="G16" s="39">
        <f>(G14*SUM('2011 population'!H4:H89)+'ONS vs York results '!G15*SUM('2011 population'!N4:N89))/(SUM('2011 population'!H4:H89)+SUM('2011 population'!N4:N89))</f>
        <v>1526.1052581842685</v>
      </c>
      <c r="H16" s="88">
        <f>'Overall summary'!O14/population_2011</f>
        <v>1712.9125416967647</v>
      </c>
      <c r="J16" s="55"/>
      <c r="K16" s="97"/>
    </row>
    <row r="17" spans="2:10" x14ac:dyDescent="0.25">
      <c r="J17" s="55"/>
    </row>
    <row r="18" spans="2:10" ht="15.75" thickBot="1" x14ac:dyDescent="0.3"/>
    <row r="19" spans="2:10" ht="30.75" thickBot="1" x14ac:dyDescent="0.3">
      <c r="B19" s="58" t="s">
        <v>90</v>
      </c>
      <c r="C19" s="18"/>
      <c r="D19" s="18"/>
      <c r="E19" s="18"/>
      <c r="F19" s="18"/>
      <c r="G19" s="18"/>
    </row>
    <row r="20" spans="2:10" x14ac:dyDescent="0.25">
      <c r="B20" s="83"/>
      <c r="C20" s="74" t="s">
        <v>16</v>
      </c>
      <c r="D20" s="74" t="s">
        <v>17</v>
      </c>
      <c r="E20" s="74" t="s">
        <v>18</v>
      </c>
      <c r="F20" s="74" t="s">
        <v>19</v>
      </c>
      <c r="G20" s="74" t="s">
        <v>20</v>
      </c>
      <c r="H20" s="89" t="s">
        <v>26</v>
      </c>
    </row>
    <row r="21" spans="2:10" x14ac:dyDescent="0.25">
      <c r="B21" s="40" t="s">
        <v>81</v>
      </c>
      <c r="C21" s="22">
        <v>4314</v>
      </c>
      <c r="D21" s="22">
        <v>4634</v>
      </c>
      <c r="E21" s="22">
        <v>4469</v>
      </c>
      <c r="F21" s="22">
        <v>4233</v>
      </c>
      <c r="G21" s="22">
        <v>3746</v>
      </c>
      <c r="H21" s="90">
        <v>4279</v>
      </c>
    </row>
    <row r="22" spans="2:10" x14ac:dyDescent="0.25">
      <c r="B22" s="40" t="s">
        <v>82</v>
      </c>
      <c r="C22" s="25">
        <v>2.2999999999999998</v>
      </c>
      <c r="D22" s="25">
        <v>2.2999999999999998</v>
      </c>
      <c r="E22" s="25">
        <v>2.5</v>
      </c>
      <c r="F22" s="25">
        <v>2.5</v>
      </c>
      <c r="G22" s="25">
        <v>2.2999999999999998</v>
      </c>
      <c r="H22" s="91">
        <v>2.4</v>
      </c>
    </row>
    <row r="23" spans="2:10" ht="15.75" thickBot="1" x14ac:dyDescent="0.3">
      <c r="B23" s="46" t="s">
        <v>83</v>
      </c>
      <c r="C23" s="34">
        <f>C21/C22</f>
        <v>1875.6521739130437</v>
      </c>
      <c r="D23" s="34">
        <f t="shared" ref="D23" si="1">D21/D22</f>
        <v>2014.7826086956522</v>
      </c>
      <c r="E23" s="34">
        <f t="shared" ref="E23" si="2">E21/E22</f>
        <v>1787.6</v>
      </c>
      <c r="F23" s="34">
        <f t="shared" ref="F23" si="3">F21/F22</f>
        <v>1693.2</v>
      </c>
      <c r="G23" s="34">
        <f t="shared" ref="G23:H23" si="4">G21/G22</f>
        <v>1628.6956521739132</v>
      </c>
      <c r="H23" s="92">
        <f t="shared" si="4"/>
        <v>1782.9166666666667</v>
      </c>
    </row>
    <row r="25" spans="2:10" x14ac:dyDescent="0.25">
      <c r="B25" s="84" t="s">
        <v>91</v>
      </c>
    </row>
    <row r="26" spans="2:10" x14ac:dyDescent="0.25">
      <c r="B26" s="85" t="s">
        <v>92</v>
      </c>
    </row>
    <row r="28" spans="2:10" ht="15.75" thickBot="1" x14ac:dyDescent="0.3"/>
    <row r="29" spans="2:10" ht="30.75" thickBot="1" x14ac:dyDescent="0.3">
      <c r="B29" s="58" t="s">
        <v>93</v>
      </c>
      <c r="C29" s="18"/>
      <c r="D29" s="18"/>
      <c r="E29" s="18"/>
      <c r="F29" s="18"/>
      <c r="G29" s="18"/>
    </row>
    <row r="30" spans="2:10" x14ac:dyDescent="0.25">
      <c r="B30" s="83"/>
      <c r="C30" s="74" t="s">
        <v>16</v>
      </c>
      <c r="D30" s="74" t="s">
        <v>17</v>
      </c>
      <c r="E30" s="74" t="s">
        <v>18</v>
      </c>
      <c r="F30" s="74" t="s">
        <v>19</v>
      </c>
      <c r="G30" s="74" t="s">
        <v>20</v>
      </c>
      <c r="H30" s="89" t="s">
        <v>26</v>
      </c>
    </row>
    <row r="31" spans="2:10" x14ac:dyDescent="0.25">
      <c r="B31" s="40" t="s">
        <v>88</v>
      </c>
      <c r="C31" s="22">
        <f>'Overall summary'!C35</f>
        <v>2334.3319935173399</v>
      </c>
      <c r="D31" s="22">
        <f>'Overall summary'!D35</f>
        <v>2153.8756383143432</v>
      </c>
      <c r="E31" s="22">
        <f>'Overall summary'!E35</f>
        <v>2037.0191533631978</v>
      </c>
      <c r="F31" s="22">
        <f>'Overall summary'!F35</f>
        <v>1934.2932250277727</v>
      </c>
      <c r="G31" s="22">
        <f>'Overall summary'!G35</f>
        <v>1814.5445445021758</v>
      </c>
      <c r="H31" s="90">
        <f>SUM('Overall summary'!C21:G21)/SUM('2014 population'!D4:H89)</f>
        <v>2057.4169610010376</v>
      </c>
    </row>
    <row r="32" spans="2:10" x14ac:dyDescent="0.25">
      <c r="B32" s="40" t="s">
        <v>89</v>
      </c>
      <c r="C32" s="22">
        <f>'Overall summary'!I35</f>
        <v>1795.568113510275</v>
      </c>
      <c r="D32" s="22">
        <f>'Overall summary'!J35</f>
        <v>1639.276884298532</v>
      </c>
      <c r="E32" s="22">
        <f>'Overall summary'!K35</f>
        <v>1605.877028678193</v>
      </c>
      <c r="F32" s="22">
        <f>'Overall summary'!L35</f>
        <v>1547.7635435086238</v>
      </c>
      <c r="G32" s="22">
        <f>'Overall summary'!M35</f>
        <v>1484.3540005047237</v>
      </c>
      <c r="H32" s="90">
        <f>SUM('Overall summary'!I21:M21)/SUM('2014 population'!J4:N89)</f>
        <v>1616.3620068070777</v>
      </c>
    </row>
    <row r="33" spans="2:11" ht="15.75" thickBot="1" x14ac:dyDescent="0.3">
      <c r="B33" s="46" t="s">
        <v>83</v>
      </c>
      <c r="C33" s="34">
        <f>(C31*SUM('2014 population'!D4:D89)+'ONS vs York results '!C32*SUM('2014 population'!J4:J89))/(SUM('2014 population'!D4:D89)+SUM('2014 population'!J4:J89))</f>
        <v>2066.9497299656277</v>
      </c>
      <c r="D33" s="34">
        <f>(D31*SUM('2014 population'!E4:E89)+'ONS vs York results '!D32*SUM('2014 population'!K4:K89))/(SUM('2014 population'!E4:E89)+SUM('2014 population'!K4:K89))</f>
        <v>1897.1338100143337</v>
      </c>
      <c r="E33" s="34">
        <f>(E31*SUM('2014 population'!F4:F89)+'ONS vs York results '!E32*SUM('2014 population'!L4:L89))/(SUM('2014 population'!F4:F89)+SUM('2014 population'!L4:L89))</f>
        <v>1822.8235024130588</v>
      </c>
      <c r="F33" s="34">
        <f>(F31*SUM('2014 population'!G4:G89)+'ONS vs York results '!F32*SUM('2014 population'!M4:M89))/(SUM('2014 population'!G4:G89)+SUM('2014 population'!M4:M89))</f>
        <v>1742.8846231630173</v>
      </c>
      <c r="G33" s="34">
        <f>(G31*SUM('2014 population'!H4:H89)+'ONS vs York results '!G32*SUM('2014 population'!N4:N89))/(SUM('2014 population'!H4:H89)+SUM('2014 population'!N4:N89))</f>
        <v>1651.7084328344829</v>
      </c>
      <c r="H33" s="92">
        <f>'Overall summary'!O21/population_2014</f>
        <v>1838.6050620312124</v>
      </c>
      <c r="J33" s="55"/>
      <c r="K33" s="97"/>
    </row>
    <row r="34" spans="2:11" x14ac:dyDescent="0.25">
      <c r="J34" s="55"/>
    </row>
  </sheetData>
  <hyperlinks>
    <hyperlink ref="B9" r:id="rId1"/>
    <hyperlink ref="B26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40</vt:i4>
      </vt:variant>
    </vt:vector>
  </HeadingPairs>
  <TitlesOfParts>
    <vt:vector size="64" baseType="lpstr">
      <vt:lpstr>Notes</vt:lpstr>
      <vt:lpstr>2011 overall results</vt:lpstr>
      <vt:lpstr>2014 overall results</vt:lpstr>
      <vt:lpstr>Overall summary</vt:lpstr>
      <vt:lpstr>Primary care summary</vt:lpstr>
      <vt:lpstr>Secondary care summary</vt:lpstr>
      <vt:lpstr>2011 population</vt:lpstr>
      <vt:lpstr>2011 inpatient costs</vt:lpstr>
      <vt:lpstr>2011 inpatient weights</vt:lpstr>
      <vt:lpstr>2011 inpatient total</vt:lpstr>
      <vt:lpstr>2011 outpatient appointments</vt:lpstr>
      <vt:lpstr>2011 outpatient costs</vt:lpstr>
      <vt:lpstr>2011 outpatient weights</vt:lpstr>
      <vt:lpstr>2011 outpatient total</vt:lpstr>
      <vt:lpstr>2011 GP visits</vt:lpstr>
      <vt:lpstr>2011 primary care weights</vt:lpstr>
      <vt:lpstr>2011 GP and pharma total</vt:lpstr>
      <vt:lpstr>2014 population</vt:lpstr>
      <vt:lpstr>2014 inpatient total</vt:lpstr>
      <vt:lpstr>2014 outpatient total</vt:lpstr>
      <vt:lpstr>2014 GP visits</vt:lpstr>
      <vt:lpstr>2014 primary care weights</vt:lpstr>
      <vt:lpstr>2014 GP and pharma total</vt:lpstr>
      <vt:lpstr>ONS vs York results </vt:lpstr>
      <vt:lpstr>age_sex_only</vt:lpstr>
      <vt:lpstr>ave_appointment_cost_2011</vt:lpstr>
      <vt:lpstr>ave_inpatient_cost_2011</vt:lpstr>
      <vt:lpstr>ave_inpatient_cost_2014</vt:lpstr>
      <vt:lpstr>ave_inpatient_epi_2011</vt:lpstr>
      <vt:lpstr>ave_other_primary_care_2011</vt:lpstr>
      <vt:lpstr>ave_other_primary_care_2014</vt:lpstr>
      <vt:lpstr>ave_outpatient_appt_2011</vt:lpstr>
      <vt:lpstr>ave_outpatient_cost_2011</vt:lpstr>
      <vt:lpstr>ave_outpatient_cost_2014</vt:lpstr>
      <vt:lpstr>cost_inpatient_epi_2011</vt:lpstr>
      <vt:lpstr>cost_inpatient_epi_2014</vt:lpstr>
      <vt:lpstr>cost_outpatient_appt_2011</vt:lpstr>
      <vt:lpstr>cost_outpatient_appt_2014</vt:lpstr>
      <vt:lpstr>inpatient_norm_fctr_2014</vt:lpstr>
      <vt:lpstr>num_inpatient_epi_2011</vt:lpstr>
      <vt:lpstr>num_outpatient_apt_2011</vt:lpstr>
      <vt:lpstr>outpatient_norm_fctr_2014</vt:lpstr>
      <vt:lpstr>population_2011</vt:lpstr>
      <vt:lpstr>population_2014</vt:lpstr>
      <vt:lpstr>tot_den_cost_2011</vt:lpstr>
      <vt:lpstr>tot_den_cost_2014</vt:lpstr>
      <vt:lpstr>tot_gp_and_pharma_cost_2011</vt:lpstr>
      <vt:lpstr>tot_gp_and_pharma_cost_2014</vt:lpstr>
      <vt:lpstr>tot_gp_cost_2011</vt:lpstr>
      <vt:lpstr>tot_gp_cost_2014</vt:lpstr>
      <vt:lpstr>tot_gp_visits_2011</vt:lpstr>
      <vt:lpstr>tot_gp_visits_2014</vt:lpstr>
      <vt:lpstr>tot_opt_cost_2011</vt:lpstr>
      <vt:lpstr>tot_opt_cost_2014</vt:lpstr>
      <vt:lpstr>tot_other_primary_care_2011</vt:lpstr>
      <vt:lpstr>tot_other_primary_care_2014</vt:lpstr>
      <vt:lpstr>tot_pharma_cost_2011</vt:lpstr>
      <vt:lpstr>tot_pharma_cost_2014</vt:lpstr>
      <vt:lpstr>tot_presc_cost_2011</vt:lpstr>
      <vt:lpstr>tot_presc_cost_2014</vt:lpstr>
      <vt:lpstr>tot_primary_health_spend_2011</vt:lpstr>
      <vt:lpstr>tot_primary_health_spend_2014</vt:lpstr>
      <vt:lpstr>tot_secondary_health_spend_2011</vt:lpstr>
      <vt:lpstr>tot_secondary_health_spend_2014</vt:lpstr>
    </vt:vector>
  </TitlesOfParts>
  <Company>The 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Miqdad Asaria</dc:creator>
  <cp:lastModifiedBy>Miqdad Asaria</cp:lastModifiedBy>
  <dcterms:created xsi:type="dcterms:W3CDTF">2017-03-26T14:54:55Z</dcterms:created>
  <dcterms:modified xsi:type="dcterms:W3CDTF">2017-04-04T12:55:35Z</dcterms:modified>
</cp:coreProperties>
</file>