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ique\Downloads\"/>
    </mc:Choice>
  </mc:AlternateContent>
  <xr:revisionPtr revIDLastSave="0" documentId="13_ncr:1_{3DEAFFA8-6FC0-479E-942C-C6DC4E5FCFFD}" xr6:coauthVersionLast="47" xr6:coauthVersionMax="47" xr10:uidLastSave="{00000000-0000-0000-0000-000000000000}"/>
  <bookViews>
    <workbookView xWindow="-108" yWindow="-108" windowWidth="23256" windowHeight="12456" activeTab="1" xr2:uid="{00000000-000D-0000-FFFF-FFFF00000000}"/>
  </bookViews>
  <sheets>
    <sheet name="Las condiciones y función SI()" sheetId="2" r:id="rId1"/>
    <sheet name="Función SI(), ejemplos" sheetId="1" r:id="rId2"/>
    <sheet name="Funciones CONTAR.SI(), ..." sheetId="4" r:id="rId3"/>
  </sheets>
  <externalReferences>
    <externalReference r:id="rId4"/>
  </externalReferences>
  <definedNames>
    <definedName name="_xlcn.LinkedTable_Tabla1" hidden="1">[0]!Tabla1</definedName>
    <definedName name="A">'[1]Prioritats 2'!$D$7</definedName>
    <definedName name="B">'[1]Prioritats 2'!$D$8</definedName>
    <definedName name="CC">'[1]Prioritats 2'!$D$9</definedName>
    <definedName name="D">'[1]Prioritats 2'!$D$12</definedName>
    <definedName name="dades">[1]HOLG!$C$3:$H$12</definedName>
    <definedName name="E">'[1]Prioritats 2'!$D$13</definedName>
    <definedName name="FF">'[1]Prioritats 2'!$D$16</definedName>
    <definedName name="G">'[1]Prioritats 2'!$D$17</definedName>
    <definedName name="H">'[1]Prioritats 2'!$D$18</definedName>
    <definedName name="llista">OFFSET([1]DESREF!$I$1,0,0,[1]DESREF!$D$7,1)</definedName>
    <definedName name="SEXO">'Funciones CONTAR.SI(), ...'!$B$65:$B$79</definedName>
    <definedName name="taula">[1]Factura!$A$50:$C$59</definedName>
    <definedName name="Unidades" localSheetId="2">#REF!</definedName>
    <definedName name="Unidades">#REF!</definedName>
    <definedName name="VEHICLES">[1]Trànsit!$D$9:$J$32</definedName>
    <definedName name="VENDEDOR">'Funciones CONTAR.SI(), ...'!$A$14:$A$28</definedName>
    <definedName name="VENTAS">'Funciones CONTAR.SI(), ...'!$C$65:$C$79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4" i="1" l="1"/>
  <c r="D53" i="1"/>
  <c r="D52" i="1"/>
  <c r="D51" i="1"/>
  <c r="D50" i="1"/>
  <c r="D49" i="1"/>
  <c r="D48" i="1"/>
  <c r="D47" i="1"/>
  <c r="D46" i="1"/>
  <c r="D55" i="1"/>
  <c r="E70" i="1"/>
  <c r="E69" i="1"/>
  <c r="E68" i="1"/>
  <c r="E67" i="1"/>
  <c r="E66" i="1"/>
  <c r="F19" i="1"/>
  <c r="F18" i="1"/>
  <c r="F17" i="1"/>
  <c r="F16" i="1"/>
  <c r="F15" i="1"/>
  <c r="F14" i="1"/>
  <c r="F13" i="1"/>
  <c r="F12" i="1"/>
  <c r="F11" i="1"/>
  <c r="F10" i="1"/>
  <c r="D28" i="1"/>
  <c r="D37" i="1"/>
  <c r="D36" i="1"/>
  <c r="D35" i="1"/>
  <c r="D34" i="1"/>
  <c r="D33" i="1"/>
  <c r="D32" i="1"/>
  <c r="D31" i="1"/>
  <c r="D30" i="1"/>
  <c r="D29" i="1"/>
  <c r="C55" i="1"/>
  <c r="C54" i="1"/>
  <c r="C53" i="1"/>
  <c r="C52" i="1"/>
  <c r="C51" i="1"/>
  <c r="C50" i="1"/>
  <c r="C49" i="1"/>
  <c r="C48" i="1"/>
  <c r="C47" i="1"/>
  <c r="C46" i="1"/>
  <c r="F37" i="2"/>
  <c r="F36" i="2"/>
  <c r="F35" i="2"/>
  <c r="F34" i="2"/>
  <c r="F33" i="2"/>
  <c r="F32" i="2"/>
  <c r="F31" i="2"/>
  <c r="F30" i="2"/>
  <c r="F29" i="2"/>
  <c r="F28" i="2"/>
  <c r="C112" i="1"/>
  <c r="C111" i="1" s="1"/>
  <c r="D110" i="1"/>
  <c r="E110" i="1" s="1"/>
  <c r="F110" i="1" s="1"/>
  <c r="G110" i="1" s="1"/>
  <c r="H110" i="1" s="1"/>
  <c r="I110" i="1" s="1"/>
  <c r="J110" i="1" s="1"/>
  <c r="K110" i="1" s="1"/>
  <c r="L110" i="1" s="1"/>
  <c r="M110" i="1" s="1"/>
  <c r="N110" i="1" s="1"/>
  <c r="N112" i="1" s="1"/>
  <c r="N111" i="1" s="1"/>
  <c r="E89" i="1"/>
  <c r="E91" i="1" s="1"/>
  <c r="E92" i="1" s="1"/>
  <c r="C84" i="1"/>
  <c r="K89" i="1" s="1"/>
  <c r="K91" i="1" s="1"/>
  <c r="K92" i="1" s="1"/>
  <c r="C121" i="4"/>
  <c r="H112" i="1" l="1"/>
  <c r="H111" i="1" s="1"/>
  <c r="G112" i="1"/>
  <c r="G111" i="1" s="1"/>
  <c r="F112" i="1"/>
  <c r="F111" i="1" s="1"/>
  <c r="M112" i="1"/>
  <c r="M111" i="1" s="1"/>
  <c r="E112" i="1"/>
  <c r="E111" i="1" s="1"/>
  <c r="L112" i="1"/>
  <c r="L111" i="1" s="1"/>
  <c r="D112" i="1"/>
  <c r="D111" i="1" s="1"/>
  <c r="K112" i="1"/>
  <c r="K111" i="1" s="1"/>
  <c r="J112" i="1"/>
  <c r="J111" i="1"/>
  <c r="I112" i="1"/>
  <c r="I111" i="1"/>
  <c r="J89" i="1"/>
  <c r="J91" i="1" s="1"/>
  <c r="J92" i="1" s="1"/>
  <c r="I89" i="1"/>
  <c r="I91" i="1" s="1"/>
  <c r="F90" i="1"/>
  <c r="F89" i="1"/>
  <c r="F91" i="1" s="1"/>
  <c r="G89" i="1"/>
  <c r="G91" i="1" s="1"/>
  <c r="I90" i="1"/>
  <c r="H90" i="1"/>
  <c r="H89" i="1"/>
  <c r="H91" i="1" s="1"/>
  <c r="G90" i="1"/>
  <c r="E98" i="1"/>
  <c r="E11" i="1"/>
  <c r="E12" i="1"/>
  <c r="E13" i="1"/>
  <c r="E14" i="1"/>
  <c r="E15" i="1"/>
  <c r="E16" i="1"/>
  <c r="E17" i="1"/>
  <c r="E18" i="1"/>
  <c r="E19" i="1"/>
  <c r="E10" i="1"/>
  <c r="C113" i="4"/>
  <c r="E86" i="4"/>
  <c r="F71" i="4"/>
  <c r="C44" i="4"/>
  <c r="G24" i="4"/>
  <c r="H17" i="4"/>
  <c r="H16" i="4"/>
  <c r="E29" i="2"/>
  <c r="E30" i="2"/>
  <c r="E31" i="2"/>
  <c r="E32" i="2"/>
  <c r="E33" i="2"/>
  <c r="E34" i="2"/>
  <c r="E35" i="2"/>
  <c r="E36" i="2"/>
  <c r="E37" i="2"/>
  <c r="E28" i="2"/>
  <c r="J10" i="2"/>
  <c r="J9" i="2"/>
  <c r="J11" i="2"/>
  <c r="J12" i="2"/>
  <c r="J13" i="2"/>
  <c r="J14" i="2"/>
  <c r="J15" i="2"/>
  <c r="J16" i="2"/>
  <c r="J17" i="2"/>
  <c r="J8" i="2"/>
  <c r="H9" i="2"/>
  <c r="H10" i="2"/>
  <c r="H11" i="2"/>
  <c r="H12" i="2"/>
  <c r="H13" i="2"/>
  <c r="H14" i="2"/>
  <c r="H15" i="2"/>
  <c r="H16" i="2"/>
  <c r="H17" i="2"/>
  <c r="H8" i="2"/>
  <c r="F9" i="2"/>
  <c r="F10" i="2"/>
  <c r="F11" i="2"/>
  <c r="F12" i="2"/>
  <c r="F13" i="2"/>
  <c r="F14" i="2"/>
  <c r="F15" i="2"/>
  <c r="F16" i="2"/>
  <c r="F17" i="2"/>
  <c r="F8" i="2"/>
  <c r="E9" i="2"/>
  <c r="E10" i="2"/>
  <c r="E11" i="2"/>
  <c r="E12" i="2"/>
  <c r="E13" i="2"/>
  <c r="E14" i="2"/>
  <c r="E15" i="2"/>
  <c r="E16" i="2"/>
  <c r="E17" i="2"/>
  <c r="E8" i="2"/>
  <c r="G92" i="1" l="1"/>
  <c r="H92" i="1"/>
  <c r="F92" i="1"/>
  <c r="I92" i="1"/>
</calcChain>
</file>

<file path=xl/sharedStrings.xml><?xml version="1.0" encoding="utf-8"?>
<sst xmlns="http://schemas.openxmlformats.org/spreadsheetml/2006/main" count="350" uniqueCount="194">
  <si>
    <r>
      <t xml:space="preserve">Ejemplo 1- </t>
    </r>
    <r>
      <rPr>
        <sz val="10"/>
        <rFont val="Calibri"/>
        <family val="2"/>
        <scheme val="minor"/>
      </rPr>
      <t>Tenemos los resultados de 3 pruebas que se han hecho a una serie de candidatos a cubrir una vacante de un puesto de trabajo.</t>
    </r>
  </si>
  <si>
    <t>- Calcula la nota final, promedio de las 3 pruebas</t>
  </si>
  <si>
    <t>Prueba 1</t>
  </si>
  <si>
    <t>Prueba 2</t>
  </si>
  <si>
    <t>Prueba 3</t>
  </si>
  <si>
    <t>Nota Final</t>
  </si>
  <si>
    <t>Candidato_01</t>
  </si>
  <si>
    <t>Candidato_02</t>
  </si>
  <si>
    <t>Candidato_03</t>
  </si>
  <si>
    <t>Candidato_04</t>
  </si>
  <si>
    <t>Candidato_05</t>
  </si>
  <si>
    <t>Candidato_06</t>
  </si>
  <si>
    <t>Candidato_07</t>
  </si>
  <si>
    <t>Candidato_08</t>
  </si>
  <si>
    <t>Candidato_09</t>
  </si>
  <si>
    <t>Candidato_10</t>
  </si>
  <si>
    <t>Nota mínima para APTO:</t>
  </si>
  <si>
    <r>
      <rPr>
        <b/>
        <sz val="10"/>
        <color theme="1"/>
        <rFont val="Calibri"/>
        <family val="2"/>
        <scheme val="minor"/>
      </rPr>
      <t>Ejemplo 2</t>
    </r>
    <r>
      <rPr>
        <sz val="10"/>
        <color theme="1"/>
        <rFont val="Calibri"/>
        <family val="2"/>
        <scheme val="minor"/>
      </rPr>
      <t xml:space="preserve">: tenemos los precios de alquiler de una serie de locales que gestionamos, y debemos aplicarles un incremento de 100 € si son </t>
    </r>
    <r>
      <rPr>
        <b/>
        <sz val="10"/>
        <color theme="1"/>
        <rFont val="Calibri"/>
        <family val="2"/>
        <scheme val="minor"/>
      </rPr>
      <t>tipo A</t>
    </r>
    <r>
      <rPr>
        <sz val="10"/>
        <color theme="1"/>
        <rFont val="Calibri"/>
        <family val="2"/>
        <scheme val="minor"/>
      </rPr>
      <t xml:space="preserve"> y de 200 €</t>
    </r>
    <r>
      <rPr>
        <sz val="10"/>
        <color theme="1"/>
        <rFont val="Calibri"/>
        <family val="2"/>
        <scheme val="minor"/>
      </rPr>
      <t xml:space="preserve"> si son</t>
    </r>
    <r>
      <rPr>
        <b/>
        <sz val="10"/>
        <color theme="1"/>
        <rFont val="Calibri"/>
        <family val="2"/>
        <scheme val="minor"/>
      </rPr>
      <t xml:space="preserve"> tipo B</t>
    </r>
  </si>
  <si>
    <t>Local</t>
  </si>
  <si>
    <t>Tipo</t>
  </si>
  <si>
    <t>Precio actual</t>
  </si>
  <si>
    <t>Nuevo precio</t>
  </si>
  <si>
    <t>Local 01</t>
  </si>
  <si>
    <t>A</t>
  </si>
  <si>
    <t>Local 02</t>
  </si>
  <si>
    <t>Local 03</t>
  </si>
  <si>
    <t>B</t>
  </si>
  <si>
    <t>Local 04</t>
  </si>
  <si>
    <t>Local 05</t>
  </si>
  <si>
    <t>Local 06</t>
  </si>
  <si>
    <t>Local 07</t>
  </si>
  <si>
    <t>Local 08</t>
  </si>
  <si>
    <t>Local 09</t>
  </si>
  <si>
    <t>Local 10</t>
  </si>
  <si>
    <r>
      <t xml:space="preserve">Todavía sin usar la función </t>
    </r>
    <r>
      <rPr>
        <b/>
        <sz val="10"/>
        <rFont val="Calibri"/>
        <family val="2"/>
        <scheme val="minor"/>
      </rPr>
      <t>SI()</t>
    </r>
    <r>
      <rPr>
        <sz val="10"/>
        <rFont val="Calibri"/>
        <family val="2"/>
        <scheme val="minor"/>
      </rPr>
      <t xml:space="preserve">, vamos a usar las condiciones ("pruebas lógicas") y aplicar las funciones </t>
    </r>
    <r>
      <rPr>
        <b/>
        <sz val="10"/>
        <rFont val="Calibri"/>
        <family val="2"/>
        <scheme val="minor"/>
      </rPr>
      <t>Y()</t>
    </r>
    <r>
      <rPr>
        <sz val="10"/>
        <rFont val="Calibri"/>
        <family val="2"/>
        <scheme val="minor"/>
      </rPr>
      <t xml:space="preserve"> y </t>
    </r>
    <r>
      <rPr>
        <b/>
        <sz val="10"/>
        <rFont val="Calibri"/>
        <family val="2"/>
        <scheme val="minor"/>
      </rPr>
      <t>O()</t>
    </r>
    <r>
      <rPr>
        <sz val="10"/>
        <rFont val="Calibri"/>
        <family val="2"/>
        <scheme val="minor"/>
      </rPr>
      <t xml:space="preserve"> para saber si son "VERDADERO" o "FALSO" las preguntas que nos planteamos:</t>
    </r>
  </si>
  <si>
    <t>CONDICIONES SIMPLES</t>
  </si>
  <si>
    <t>CONDICIONES MÚLTIPLES (usando Y, O)</t>
  </si>
  <si>
    <t>Sexo</t>
  </si>
  <si>
    <t>Edad</t>
  </si>
  <si>
    <t>Centro
Trabajo</t>
  </si>
  <si>
    <t>¿Es mujer?</t>
  </si>
  <si>
    <t>¿Edad&gt;40?</t>
  </si>
  <si>
    <t>Es mujer y edad&gt;40?</t>
  </si>
  <si>
    <t>Está entre 35 y 40?</t>
  </si>
  <si>
    <t>Es de BCN o VAL?</t>
  </si>
  <si>
    <t>Es mujer de BCN o VAL?</t>
  </si>
  <si>
    <t>Trabajador01</t>
  </si>
  <si>
    <t>H</t>
  </si>
  <si>
    <t>BCN</t>
  </si>
  <si>
    <t>Operadores de comparación:</t>
  </si>
  <si>
    <t>Trabajador02</t>
  </si>
  <si>
    <t>M</t>
  </si>
  <si>
    <t>=</t>
  </si>
  <si>
    <t>Igual</t>
  </si>
  <si>
    <t>Trabajador03</t>
  </si>
  <si>
    <t>MAD</t>
  </si>
  <si>
    <t>&lt;&gt;</t>
  </si>
  <si>
    <t>Distinto</t>
  </si>
  <si>
    <t>Trabajador04</t>
  </si>
  <si>
    <t>&gt;</t>
  </si>
  <si>
    <t>Mayor</t>
  </si>
  <si>
    <t>Trabajador05</t>
  </si>
  <si>
    <t>VAL</t>
  </si>
  <si>
    <t>&gt;=</t>
  </si>
  <si>
    <t>Mayor o igual</t>
  </si>
  <si>
    <t>Trabajador06</t>
  </si>
  <si>
    <t>&lt;</t>
  </si>
  <si>
    <t>Menor</t>
  </si>
  <si>
    <t>Trabajador07</t>
  </si>
  <si>
    <t>&lt;=</t>
  </si>
  <si>
    <t>Menor o igual</t>
  </si>
  <si>
    <t>Trabajador08</t>
  </si>
  <si>
    <t>Trabajador09</t>
  </si>
  <si>
    <t>Trabajador10</t>
  </si>
  <si>
    <t>La función SI()</t>
  </si>
  <si>
    <t>Trabajo personal</t>
  </si>
  <si>
    <t>año 1</t>
  </si>
  <si>
    <t>año 2</t>
  </si>
  <si>
    <t>año 3</t>
  </si>
  <si>
    <t>Producto 1</t>
  </si>
  <si>
    <t>Producto 2</t>
  </si>
  <si>
    <t>Producto 3</t>
  </si>
  <si>
    <t>Producto 4</t>
  </si>
  <si>
    <t>Producto 5</t>
  </si>
  <si>
    <t>¿Es Mujer?</t>
  </si>
  <si>
    <t>Bonus a aplicar</t>
  </si>
  <si>
    <t>APTO/NO APTO</t>
  </si>
  <si>
    <t>La función SI(), ejemplos</t>
  </si>
  <si>
    <t>Las condiciones. Funciones Y() y O() y SI()</t>
  </si>
  <si>
    <t>y el resultado obtenido es:</t>
  </si>
  <si>
    <t>Ventas superiores a:</t>
  </si>
  <si>
    <t>Hay:</t>
  </si>
  <si>
    <t>De entrada nos puede parecer extraña la sintaxis del segundo parámetro, pero si la analizamos llegaremos a la conclusión de que es lógica.
Si hubiésemos seguido estrictamente la teórica sintaxis de la función, parece que deberíamos haber puesto:</t>
  </si>
  <si>
    <t>SEXO</t>
  </si>
  <si>
    <t>VENTAS</t>
  </si>
  <si>
    <t>Vendedor 01</t>
  </si>
  <si>
    <t>Vendedor 02</t>
  </si>
  <si>
    <t>Vendedor 03</t>
  </si>
  <si>
    <t>Vendedor 04</t>
  </si>
  <si>
    <t>Vendedor 05</t>
  </si>
  <si>
    <t>Vendedor 06</t>
  </si>
  <si>
    <t>Vendedor 07</t>
  </si>
  <si>
    <t>Resultado:</t>
  </si>
  <si>
    <t>Vendedor 08</t>
  </si>
  <si>
    <t>Vendedor 09</t>
  </si>
  <si>
    <t>Vendedor 10</t>
  </si>
  <si>
    <t>Vendedor 11</t>
  </si>
  <si>
    <t>Vendedor 12</t>
  </si>
  <si>
    <t>Vendedor 13</t>
  </si>
  <si>
    <t>Vendedor 14</t>
  </si>
  <si>
    <t>Vendedor 15</t>
  </si>
  <si>
    <t>Sexo:</t>
  </si>
  <si>
    <t>--&gt; Promedio de ventas:</t>
  </si>
  <si>
    <t>Las funciones CONTAR.SI.CONJUNTO, SUMAR.SI.CONJUNTO, PROMEDIO.SI.CONJUNTO</t>
  </si>
  <si>
    <t>Las tres funciones vistas hasta ahora, sólo contemplan la posibilidad de emplear una única condición (criterio). Si necesitamos que se cumpla más de una condición, deberemos usar estas tres nuevas funciones.</t>
  </si>
  <si>
    <t>Ejemplo. A partir de los datos de la tabla que se presenta a continuación, ¿Cuántas mujeres son de España?</t>
  </si>
  <si>
    <t>PAÍS</t>
  </si>
  <si>
    <t>España</t>
  </si>
  <si>
    <t>Alemania</t>
  </si>
  <si>
    <t>India</t>
  </si>
  <si>
    <t>Francia</t>
  </si>
  <si>
    <t>Japón</t>
  </si>
  <si>
    <t>Respuesta:</t>
  </si>
  <si>
    <t>Las funciones CONTAR.SI(), SUMAR.SI(), PROMEDIO.SI()</t>
  </si>
  <si>
    <t>SUMAR.SI() y PROMEDIO.SI()</t>
  </si>
  <si>
    <t>Ejemplos de CONTAR.SI()</t>
  </si>
  <si>
    <t>=CONTAR.SI(B14:B26;"=M")</t>
  </si>
  <si>
    <r>
      <t>Ejemplo 2</t>
    </r>
    <r>
      <rPr>
        <sz val="10"/>
        <rFont val="Calibri"/>
        <family val="2"/>
      </rPr>
      <t xml:space="preserve">: Queremos calcular  cuántos </t>
    </r>
    <r>
      <rPr>
        <b/>
        <sz val="10"/>
        <rFont val="Calibri"/>
        <family val="2"/>
      </rPr>
      <t>Vendedores</t>
    </r>
    <r>
      <rPr>
        <sz val="10"/>
        <rFont val="Calibri"/>
        <family val="2"/>
      </rPr>
      <t xml:space="preserve"> </t>
    </r>
    <r>
      <rPr>
        <b/>
        <sz val="10"/>
        <rFont val="Calibri"/>
        <family val="2"/>
      </rPr>
      <t xml:space="preserve">superaron los 30.000 euros </t>
    </r>
    <r>
      <rPr>
        <sz val="10"/>
        <rFont val="Calibri"/>
        <family val="2"/>
      </rPr>
      <t xml:space="preserve">de ventas. La función </t>
    </r>
    <r>
      <rPr>
        <b/>
        <sz val="10"/>
        <rFont val="Calibri"/>
        <family val="2"/>
      </rPr>
      <t>CONTAR.SI</t>
    </r>
    <r>
      <rPr>
        <sz val="10"/>
        <rFont val="Calibri"/>
        <family val="2"/>
      </rPr>
      <t xml:space="preserve"> que lo resuelve es:</t>
    </r>
  </si>
  <si>
    <t>=CONTAR.SI(B14:B28;"&gt;30000")</t>
  </si>
  <si>
    <r>
      <t>IMPORTANTE:</t>
    </r>
    <r>
      <rPr>
        <sz val="10"/>
        <rFont val="Calibri"/>
        <family val="2"/>
      </rPr>
      <t xml:space="preserve"> la sintaxis del segundo parámetro </t>
    </r>
    <r>
      <rPr>
        <b/>
        <sz val="10"/>
        <rFont val="Calibri"/>
        <family val="2"/>
      </rPr>
      <t>es un poco especial</t>
    </r>
    <r>
      <rPr>
        <sz val="10"/>
        <rFont val="Calibri"/>
        <family val="2"/>
      </rPr>
      <t xml:space="preserve">, y distinta a la que estamos habituados a utilizar hasta ahora en una función </t>
    </r>
    <r>
      <rPr>
        <b/>
        <sz val="10"/>
        <rFont val="Calibri"/>
        <family val="2"/>
      </rPr>
      <t>SI()</t>
    </r>
    <r>
      <rPr>
        <sz val="10"/>
        <rFont val="Calibri"/>
        <family val="2"/>
      </rPr>
      <t xml:space="preserve">, en cuyo caso la condición </t>
    </r>
    <r>
      <rPr>
        <b/>
        <sz val="10"/>
        <rFont val="Calibri"/>
        <family val="2"/>
      </rPr>
      <t>no se debía poner entre comillas</t>
    </r>
    <r>
      <rPr>
        <sz val="10"/>
        <rFont val="Calibri"/>
        <family val="2"/>
      </rPr>
      <t xml:space="preserve">, y además siempre </t>
    </r>
    <r>
      <rPr>
        <b/>
        <sz val="10"/>
        <rFont val="Calibri"/>
        <family val="2"/>
      </rPr>
      <t>comparábamos "algo" con "algo"</t>
    </r>
    <r>
      <rPr>
        <sz val="10"/>
        <rFont val="Calibri"/>
        <family val="2"/>
      </rPr>
      <t xml:space="preserve">, tipo </t>
    </r>
    <r>
      <rPr>
        <b/>
        <sz val="10"/>
        <rFont val="Calibri"/>
        <family val="2"/>
      </rPr>
      <t>B10&gt;=100</t>
    </r>
  </si>
  <si>
    <r>
      <t xml:space="preserve">NOTA: </t>
    </r>
    <r>
      <rPr>
        <sz val="10"/>
        <rFont val="Calibri"/>
        <family val="2"/>
      </rPr>
      <t xml:space="preserve">si el </t>
    </r>
    <r>
      <rPr>
        <b/>
        <sz val="10"/>
        <rFont val="Calibri"/>
        <family val="2"/>
      </rPr>
      <t>criterio</t>
    </r>
    <r>
      <rPr>
        <sz val="10"/>
        <rFont val="Calibri"/>
        <family val="2"/>
      </rPr>
      <t xml:space="preserve"> a aplicar es que sea "igual a", se puede omitir el signo "=". Por tanto, si quisiésemos contar cuántos vendedores vendieron exactamente 5.000 €, sería lo mismo poner =CONTAR.SI(B14:B28;</t>
    </r>
    <r>
      <rPr>
        <b/>
        <sz val="10"/>
        <rFont val="Calibri"/>
        <family val="2"/>
      </rPr>
      <t>"=5000"</t>
    </r>
    <r>
      <rPr>
        <sz val="10"/>
        <rFont val="Calibri"/>
        <family val="2"/>
      </rPr>
      <t>) que =CONTAR.SI(B14:B28;</t>
    </r>
    <r>
      <rPr>
        <b/>
        <sz val="10"/>
        <rFont val="Calibri"/>
        <family val="2"/>
      </rPr>
      <t>"5000"</t>
    </r>
    <r>
      <rPr>
        <sz val="10"/>
        <rFont val="Calibri"/>
        <family val="2"/>
      </rPr>
      <t>), o también =CONTAR.SI(B14:B28;</t>
    </r>
    <r>
      <rPr>
        <b/>
        <sz val="10"/>
        <rFont val="Calibri"/>
        <family val="2"/>
      </rPr>
      <t>5000</t>
    </r>
    <r>
      <rPr>
        <sz val="10"/>
        <rFont val="Calibri"/>
        <family val="2"/>
      </rPr>
      <t>), ya que 5000 es un valor numérico.</t>
    </r>
  </si>
  <si>
    <r>
      <t>Ejemplo 3</t>
    </r>
    <r>
      <rPr>
        <sz val="10"/>
        <rFont val="Calibri"/>
        <family val="2"/>
      </rPr>
      <t xml:space="preserve">: como en el ejemplo anterior, queremos calcular en cuántos meses las ventas superaron un cierto valor, pero en este caso, el valor no es uno concreto como antes, sino uno variable que especificaremos en una celda. En este caso, el primer parámetro será el mismo. Pero en el segundo parámetro, debido a esta </t>
    </r>
    <r>
      <rPr>
        <b/>
        <sz val="10"/>
        <rFont val="Calibri"/>
        <family val="2"/>
      </rPr>
      <t>característica especial</t>
    </r>
    <r>
      <rPr>
        <sz val="10"/>
        <rFont val="Calibri"/>
        <family val="2"/>
      </rPr>
      <t xml:space="preserve"> del 2º parámetro que ya hemos comentado, y que nos obliga a poner entre comillas el operador relacional ("=", "&gt;", ...), deberemos aplicar un operador que ya nos es conocido, el "&amp;":</t>
    </r>
  </si>
  <si>
    <r>
      <t>Si probamos esta fórmula, comprobaremos que el resultado que nos da es 0. ¿Por qué? Pues es simple, porque cualquier "cosa" que esté entrecomillada jamás podrá ser una referencia a una celda, y Excel la considerará como un conjunto de caracteres, como si pusiese "&gt;Eva", por ejemplo. Excel no entiende "</t>
    </r>
    <r>
      <rPr>
        <b/>
        <sz val="10"/>
        <rFont val="Calibri"/>
        <family val="2"/>
        <scheme val="minor"/>
      </rPr>
      <t>C43</t>
    </r>
    <r>
      <rPr>
        <sz val="10"/>
        <rFont val="Calibri"/>
        <family val="2"/>
        <scheme val="minor"/>
      </rPr>
      <t xml:space="preserve">" como la referencia a la celda </t>
    </r>
    <r>
      <rPr>
        <b/>
        <sz val="10"/>
        <rFont val="Calibri"/>
        <family val="2"/>
        <scheme val="minor"/>
      </rPr>
      <t>C43</t>
    </r>
    <r>
      <rPr>
        <sz val="10"/>
        <rFont val="Calibri"/>
        <family val="2"/>
        <scheme val="minor"/>
      </rPr>
      <t>, sino como el conjunto de caracteres "</t>
    </r>
    <r>
      <rPr>
        <b/>
        <sz val="10"/>
        <rFont val="Calibri"/>
        <family val="2"/>
        <scheme val="minor"/>
      </rPr>
      <t>C43</t>
    </r>
    <r>
      <rPr>
        <sz val="10"/>
        <rFont val="Calibri"/>
        <family val="2"/>
        <scheme val="minor"/>
      </rPr>
      <t>". Y, lógicamente, no hay ningún importe de venta superior a la palabra "</t>
    </r>
    <r>
      <rPr>
        <b/>
        <sz val="10"/>
        <rFont val="Calibri"/>
        <family val="2"/>
        <scheme val="minor"/>
      </rPr>
      <t>C43</t>
    </r>
    <r>
      <rPr>
        <sz val="10"/>
        <rFont val="Calibri"/>
        <family val="2"/>
        <scheme val="minor"/>
      </rPr>
      <t xml:space="preserve">".
Si os fijáis bien, veréis que hay un detalle que nos da una pista; hasta ahora hemos visto que siempre que editamos una fórmula, todas las referencias a celdas cambian de color. En cambio, en la fórmula en cuestión, la referencia </t>
    </r>
    <r>
      <rPr>
        <b/>
        <sz val="10"/>
        <rFont val="Calibri"/>
        <family val="2"/>
        <scheme val="minor"/>
      </rPr>
      <t>C43</t>
    </r>
    <r>
      <rPr>
        <sz val="10"/>
        <rFont val="Calibri"/>
        <family val="2"/>
        <scheme val="minor"/>
      </rPr>
      <t xml:space="preserve"> no ha cambiado de color, simplemente porque Excel no la está considerando una referencia de celda. Para que la considere una referencia de celda, hemos de "sacarla" de las comillas, y la única forma posible es uniendo (concatenando) el operador relacional (en este caso "&gt;") con la referencia de celda mediante el operador de concatenación </t>
    </r>
    <r>
      <rPr>
        <b/>
        <sz val="10"/>
        <rFont val="Calibri"/>
        <family val="2"/>
      </rPr>
      <t>&amp;</t>
    </r>
    <r>
      <rPr>
        <sz val="10"/>
        <rFont val="Calibri"/>
        <family val="2"/>
      </rPr>
      <t>.</t>
    </r>
  </si>
  <si>
    <r>
      <t xml:space="preserve">Estas funciones son muy similares a la función </t>
    </r>
    <r>
      <rPr>
        <b/>
        <sz val="10"/>
        <rFont val="Calibri"/>
        <family val="2"/>
        <scheme val="minor"/>
      </rPr>
      <t>CONTAR.SI()</t>
    </r>
    <r>
      <rPr>
        <sz val="10"/>
        <rFont val="Calibri"/>
        <family val="2"/>
        <scheme val="minor"/>
      </rPr>
      <t>, aunque pueden llegar a tener 3 parámetros, como ahora veremos en el ejemplo.</t>
    </r>
  </si>
  <si>
    <r>
      <t xml:space="preserve">Queremos saber la suma total de ventas realizadas por </t>
    </r>
    <r>
      <rPr>
        <b/>
        <sz val="10"/>
        <rFont val="Calibri"/>
        <family val="2"/>
      </rPr>
      <t>las vendedoras</t>
    </r>
    <r>
      <rPr>
        <sz val="10"/>
        <rFont val="Calibri"/>
        <family val="2"/>
      </rPr>
      <t xml:space="preserve"> (mujeres). Antes, como ejercicio, da nombre a cada columna.</t>
    </r>
  </si>
  <si>
    <r>
      <t xml:space="preserve">Como se puede observar, hemos usado tres parámetros. El primer parámetro fija el rango en el que Excel debe aplicar la condición (criterio). El segundo parámetro es el criterio, exactamente igual que en </t>
    </r>
    <r>
      <rPr>
        <b/>
        <sz val="10"/>
        <rFont val="Calibri"/>
        <family val="2"/>
        <scheme val="minor"/>
      </rPr>
      <t>CONTAR.SI()</t>
    </r>
    <r>
      <rPr>
        <sz val="10"/>
        <rFont val="Calibri"/>
        <family val="2"/>
        <scheme val="minor"/>
      </rPr>
      <t>, y el tercer parámetro nos sirve para señalar el rango donde están los valores a SUMAR.</t>
    </r>
  </si>
  <si>
    <r>
      <t xml:space="preserve">La función </t>
    </r>
    <r>
      <rPr>
        <b/>
        <sz val="10"/>
        <rFont val="Calibri"/>
        <family val="2"/>
        <scheme val="minor"/>
      </rPr>
      <t xml:space="preserve">PROMEDIO.SI() </t>
    </r>
    <r>
      <rPr>
        <sz val="10"/>
        <rFont val="Calibri"/>
        <family val="2"/>
        <scheme val="minor"/>
      </rPr>
      <t xml:space="preserve">funciona exactamente igual que la función </t>
    </r>
    <r>
      <rPr>
        <b/>
        <sz val="10"/>
        <rFont val="Calibri"/>
        <family val="2"/>
        <scheme val="minor"/>
      </rPr>
      <t>SUMAR.SI()</t>
    </r>
    <r>
      <rPr>
        <sz val="10"/>
        <rFont val="Calibri"/>
        <family val="2"/>
        <scheme val="minor"/>
      </rPr>
      <t>, pero en lugar de obtener la suma, obtenemos el promedio. Así, si deseamos obtener el promedio de ventas de los vendedores del sexo indicado en la celda correspondiente, emplearemos la siguiente fórmula:</t>
    </r>
  </si>
  <si>
    <t>- Haz que en la columna de la derecha ponga "APTO" o "NO APTO" según si la nota final obtenida supera la nota mínima indicada en la celda correspondiente</t>
  </si>
  <si>
    <t>Alumno 01</t>
  </si>
  <si>
    <t>Alumno 02</t>
  </si>
  <si>
    <t>Alumno 03</t>
  </si>
  <si>
    <t>Alumno 04</t>
  </si>
  <si>
    <t>Alumno 05</t>
  </si>
  <si>
    <t>Alumno 06</t>
  </si>
  <si>
    <t>Alumno 07</t>
  </si>
  <si>
    <t>Alumno 08</t>
  </si>
  <si>
    <t>Alumno 09</t>
  </si>
  <si>
    <t>Alumno 10</t>
  </si>
  <si>
    <t>Calificación</t>
  </si>
  <si>
    <t>Nota</t>
  </si>
  <si>
    <r>
      <t>Ejemplo 3</t>
    </r>
    <r>
      <rPr>
        <sz val="10"/>
        <rFont val="Calibri"/>
        <family val="2"/>
        <scheme val="minor"/>
      </rPr>
      <t xml:space="preserve">: nos piden que </t>
    </r>
    <r>
      <rPr>
        <b/>
        <sz val="10"/>
        <rFont val="Calibri"/>
        <family val="2"/>
        <scheme val="minor"/>
      </rPr>
      <t>califiquemos</t>
    </r>
    <r>
      <rPr>
        <sz val="10"/>
        <rFont val="Calibri"/>
        <family val="2"/>
        <scheme val="minor"/>
      </rPr>
      <t xml:space="preserve"> la nota de cada alumno según el siguiente criterio:
   - </t>
    </r>
    <r>
      <rPr>
        <b/>
        <sz val="10"/>
        <rFont val="Calibri"/>
        <family val="2"/>
        <scheme val="minor"/>
      </rPr>
      <t>Nota</t>
    </r>
    <r>
      <rPr>
        <sz val="10"/>
        <rFont val="Calibri"/>
        <family val="2"/>
        <scheme val="minor"/>
      </rPr>
      <t xml:space="preserve"> &lt; 4, Calificación = </t>
    </r>
    <r>
      <rPr>
        <b/>
        <sz val="10"/>
        <rFont val="Calibri"/>
        <family val="2"/>
        <scheme val="minor"/>
      </rPr>
      <t>C</t>
    </r>
    <r>
      <rPr>
        <sz val="10"/>
        <rFont val="Calibri"/>
        <family val="2"/>
        <scheme val="minor"/>
      </rPr>
      <t xml:space="preserve">
   - </t>
    </r>
    <r>
      <rPr>
        <b/>
        <sz val="10"/>
        <rFont val="Calibri"/>
        <family val="2"/>
        <scheme val="minor"/>
      </rPr>
      <t>Nota</t>
    </r>
    <r>
      <rPr>
        <sz val="10"/>
        <rFont val="Calibri"/>
        <family val="2"/>
        <scheme val="minor"/>
      </rPr>
      <t xml:space="preserve"> &gt;=4 y &lt;7, Calificación = </t>
    </r>
    <r>
      <rPr>
        <b/>
        <sz val="10"/>
        <rFont val="Calibri"/>
        <family val="2"/>
        <scheme val="minor"/>
      </rPr>
      <t>B</t>
    </r>
    <r>
      <rPr>
        <sz val="10"/>
        <rFont val="Calibri"/>
        <family val="2"/>
        <scheme val="minor"/>
      </rPr>
      <t xml:space="preserve">
   - </t>
    </r>
    <r>
      <rPr>
        <b/>
        <sz val="10"/>
        <rFont val="Calibri"/>
        <family val="2"/>
        <scheme val="minor"/>
      </rPr>
      <t>Nota</t>
    </r>
    <r>
      <rPr>
        <sz val="10"/>
        <rFont val="Calibri"/>
        <family val="2"/>
        <scheme val="minor"/>
      </rPr>
      <t xml:space="preserve"> &gt;=7, Calificación = </t>
    </r>
    <r>
      <rPr>
        <b/>
        <sz val="10"/>
        <rFont val="Calibri"/>
        <family val="2"/>
        <scheme val="minor"/>
      </rPr>
      <t>A</t>
    </r>
  </si>
  <si>
    <r>
      <t xml:space="preserve">Estas funciones nos permiten hacer operaciones a partir de datos  de una tabla o lista. Así, dado un conjunto de valores, permiten </t>
    </r>
    <r>
      <rPr>
        <b/>
        <sz val="10"/>
        <rFont val="Calibri"/>
        <family val="2"/>
        <scheme val="minor"/>
      </rPr>
      <t>contar</t>
    </r>
    <r>
      <rPr>
        <sz val="10"/>
        <rFont val="Calibri"/>
        <family val="2"/>
        <scheme val="minor"/>
      </rPr>
      <t xml:space="preserve">, </t>
    </r>
    <r>
      <rPr>
        <b/>
        <sz val="10"/>
        <rFont val="Calibri"/>
        <family val="2"/>
        <scheme val="minor"/>
      </rPr>
      <t>sumar</t>
    </r>
    <r>
      <rPr>
        <sz val="10"/>
        <rFont val="Calibri"/>
        <family val="2"/>
        <scheme val="minor"/>
      </rPr>
      <t xml:space="preserve">, o hallar el </t>
    </r>
    <r>
      <rPr>
        <b/>
        <sz val="10"/>
        <rFont val="Calibri"/>
        <family val="2"/>
        <scheme val="minor"/>
      </rPr>
      <t>promedio</t>
    </r>
    <r>
      <rPr>
        <sz val="10"/>
        <rFont val="Calibri"/>
        <family val="2"/>
        <scheme val="minor"/>
      </rPr>
      <t xml:space="preserve"> del subconjunto de valores que cumplen una </t>
    </r>
    <r>
      <rPr>
        <b/>
        <sz val="10"/>
        <rFont val="Calibri"/>
        <family val="2"/>
      </rPr>
      <t>única</t>
    </r>
    <r>
      <rPr>
        <sz val="10"/>
        <rFont val="Calibri"/>
        <family val="2"/>
      </rPr>
      <t xml:space="preserve"> condición. Es decir, permiten obtener respuestas a preguntas del tipo:
- Dadas las ventas de 15 vendedores, ¿Cuántas fueron superiores a un cierto valor?
- Dadas las ventas de 15 vendedores, ¿Cuál es el promedio de ventas de los trabajadores de un determinado sexo?</t>
    </r>
    <r>
      <rPr>
        <sz val="10"/>
        <rFont val="Calibri"/>
        <family val="2"/>
        <scheme val="minor"/>
      </rPr>
      <t xml:space="preserve">
- A partir de los mismos datos, ¿Cuántos vendedores son de cada sexo?</t>
    </r>
  </si>
  <si>
    <r>
      <t>Ejemplo 1</t>
    </r>
    <r>
      <rPr>
        <sz val="10"/>
        <rFont val="Calibri"/>
        <family val="2"/>
      </rPr>
      <t xml:space="preserve">: Queremos calcular cuántos </t>
    </r>
    <r>
      <rPr>
        <b/>
        <sz val="10"/>
        <rFont val="Calibri"/>
        <family val="2"/>
      </rPr>
      <t>Vendedores</t>
    </r>
    <r>
      <rPr>
        <sz val="10"/>
        <rFont val="Calibri"/>
        <family val="2"/>
      </rPr>
      <t xml:space="preserve"> hay de cada sexo. La función </t>
    </r>
    <r>
      <rPr>
        <b/>
        <sz val="10"/>
        <rFont val="Calibri"/>
        <family val="2"/>
      </rPr>
      <t>CONTAR.SI()</t>
    </r>
    <r>
      <rPr>
        <sz val="10"/>
        <rFont val="Calibri"/>
        <family val="2"/>
      </rPr>
      <t xml:space="preserve"> es la que nos permite resolverlo:</t>
    </r>
  </si>
  <si>
    <t>Mujeres:</t>
  </si>
  <si>
    <t>Hombres:</t>
  </si>
  <si>
    <t>=CONTAR.SI(B14:B26;"=H")</t>
  </si>
  <si>
    <r>
      <t xml:space="preserve">El </t>
    </r>
    <r>
      <rPr>
        <b/>
        <sz val="10"/>
        <rFont val="Calibri"/>
        <family val="2"/>
        <scheme val="minor"/>
      </rPr>
      <t>parámetro 1</t>
    </r>
    <r>
      <rPr>
        <sz val="10"/>
        <rFont val="Calibri"/>
        <family val="2"/>
        <scheme val="minor"/>
      </rPr>
      <t xml:space="preserve"> es el rango sobre el que quiero aplicar la condición ("Rango criterio")</t>
    </r>
  </si>
  <si>
    <r>
      <t xml:space="preserve">El </t>
    </r>
    <r>
      <rPr>
        <b/>
        <sz val="10"/>
        <rFont val="Calibri"/>
        <family val="2"/>
        <scheme val="minor"/>
      </rPr>
      <t>parámetro 2</t>
    </r>
    <r>
      <rPr>
        <sz val="10"/>
        <rFont val="Calibri"/>
        <family val="2"/>
        <scheme val="minor"/>
      </rPr>
      <t xml:space="preserve"> es la condición ("criterio") que quiero aplicar.</t>
    </r>
  </si>
  <si>
    <t>VENDEDOR</t>
  </si>
  <si>
    <r>
      <t>Ejemplo 1</t>
    </r>
    <r>
      <rPr>
        <sz val="10"/>
        <color theme="5" tint="-0.499984740745262"/>
        <rFont val="Calibri"/>
        <family val="2"/>
        <scheme val="minor"/>
      </rPr>
      <t xml:space="preserve">: Usa la función SI() para conseguir lo siguiente:
   a.- En la columna </t>
    </r>
    <r>
      <rPr>
        <b/>
        <sz val="10"/>
        <color theme="5" tint="-0.499984740745262"/>
        <rFont val="Calibri"/>
        <family val="2"/>
        <scheme val="minor"/>
      </rPr>
      <t>E</t>
    </r>
    <r>
      <rPr>
        <sz val="10"/>
        <color theme="5" tint="-0.499984740745262"/>
        <rFont val="Calibri"/>
        <family val="2"/>
        <scheme val="minor"/>
      </rPr>
      <t>: que ponga "</t>
    </r>
    <r>
      <rPr>
        <b/>
        <sz val="10"/>
        <color theme="5" tint="-0.499984740745262"/>
        <rFont val="Calibri"/>
        <family val="2"/>
        <scheme val="minor"/>
      </rPr>
      <t>Sí</t>
    </r>
    <r>
      <rPr>
        <sz val="10"/>
        <color theme="5" tint="-0.499984740745262"/>
        <rFont val="Calibri"/>
        <family val="2"/>
        <scheme val="minor"/>
      </rPr>
      <t xml:space="preserve">" en el caso que el trabajador sea </t>
    </r>
    <r>
      <rPr>
        <b/>
        <sz val="10"/>
        <color theme="5" tint="-0.499984740745262"/>
        <rFont val="Calibri"/>
        <family val="2"/>
        <scheme val="minor"/>
      </rPr>
      <t>mujer</t>
    </r>
    <r>
      <rPr>
        <sz val="10"/>
        <color theme="5" tint="-0.499984740745262"/>
        <rFont val="Calibri"/>
        <family val="2"/>
        <scheme val="minor"/>
      </rPr>
      <t xml:space="preserve">
   b.- En la columna </t>
    </r>
    <r>
      <rPr>
        <b/>
        <sz val="10"/>
        <color theme="5" tint="-0.499984740745262"/>
        <rFont val="Calibri"/>
        <family val="2"/>
        <scheme val="minor"/>
      </rPr>
      <t>F</t>
    </r>
    <r>
      <rPr>
        <sz val="10"/>
        <color theme="5" tint="-0.499984740745262"/>
        <rFont val="Calibri"/>
        <family val="2"/>
        <scheme val="minor"/>
      </rPr>
      <t xml:space="preserve">: a los trabajadores de </t>
    </r>
    <r>
      <rPr>
        <b/>
        <sz val="10"/>
        <color theme="5" tint="-0.499984740745262"/>
        <rFont val="Calibri"/>
        <family val="2"/>
        <scheme val="minor"/>
      </rPr>
      <t>BCN mayores de 55 años</t>
    </r>
    <r>
      <rPr>
        <sz val="10"/>
        <color theme="5" tint="-0.499984740745262"/>
        <rFont val="Calibri"/>
        <family val="2"/>
        <scheme val="minor"/>
      </rPr>
      <t>, un bonus de 1.000 €. Al resto, de 500 €.</t>
    </r>
    <r>
      <rPr>
        <sz val="10"/>
        <color theme="5" tint="-0.499984740745262"/>
        <rFont val="Calibri (Body)_x0000_"/>
      </rPr>
      <t xml:space="preserve"> Seria (=IF(AND(D28="BCN";C28&gt;55);1000;500))?</t>
    </r>
  </si>
  <si>
    <t>Tu turno:</t>
  </si>
  <si>
    <t>Ahora tu:</t>
  </si>
  <si>
    <t>Suma ventas de las mujeres de francia</t>
  </si>
  <si>
    <t>Tu turno: usa HELP para ver la sintaxi y entender esta respuesta  en C121</t>
  </si>
  <si>
    <r>
      <t xml:space="preserve">1- Repite el ejercicio anterior, pero calificando en 4 tramos: </t>
    </r>
    <r>
      <rPr>
        <b/>
        <sz val="10"/>
        <color rgb="FFC00000"/>
        <rFont val="Calibri"/>
        <family val="2"/>
        <scheme val="minor"/>
      </rPr>
      <t>Suspenso (&lt;5)</t>
    </r>
    <r>
      <rPr>
        <sz val="10"/>
        <color rgb="FFC00000"/>
        <rFont val="Calibri"/>
        <family val="2"/>
        <scheme val="minor"/>
      </rPr>
      <t xml:space="preserve">, </t>
    </r>
    <r>
      <rPr>
        <b/>
        <sz val="10"/>
        <color rgb="FFC00000"/>
        <rFont val="Calibri"/>
        <family val="2"/>
        <scheme val="minor"/>
      </rPr>
      <t>Aprobado (&gt;=5 y &lt;7)</t>
    </r>
    <r>
      <rPr>
        <sz val="10"/>
        <color rgb="FFC00000"/>
        <rFont val="Calibri"/>
        <family val="2"/>
        <scheme val="minor"/>
      </rPr>
      <t xml:space="preserve">, </t>
    </r>
    <r>
      <rPr>
        <b/>
        <sz val="10"/>
        <color rgb="FFC00000"/>
        <rFont val="Calibri"/>
        <family val="2"/>
        <scheme val="minor"/>
      </rPr>
      <t>Notable (&gt;=7 y &lt;9)</t>
    </r>
    <r>
      <rPr>
        <sz val="10"/>
        <color rgb="FFC00000"/>
        <rFont val="Calibri"/>
        <family val="2"/>
        <scheme val="minor"/>
      </rPr>
      <t xml:space="preserve">, </t>
    </r>
    <r>
      <rPr>
        <b/>
        <sz val="10"/>
        <color rgb="FFC00000"/>
        <rFont val="Calibri"/>
        <family val="2"/>
        <scheme val="minor"/>
      </rPr>
      <t>Excelente (&gt;=9)</t>
    </r>
  </si>
  <si>
    <r>
      <rPr>
        <sz val="10"/>
        <color rgb="FFC00000"/>
        <rFont val="Calibri"/>
        <family val="2"/>
        <scheme val="minor"/>
      </rPr>
      <t>2- Disponemos de las ventas de una serie de productos en los últimos 3 años. Queremos que en una nueva columna nos aparezca uno de los siguientes mensajes: "</t>
    </r>
    <r>
      <rPr>
        <b/>
        <sz val="10"/>
        <color rgb="FFC00000"/>
        <rFont val="Calibri"/>
        <family val="2"/>
        <scheme val="minor"/>
      </rPr>
      <t>POTENCIAR</t>
    </r>
    <r>
      <rPr>
        <sz val="10"/>
        <color rgb="FFC00000"/>
        <rFont val="Calibri"/>
        <family val="2"/>
        <scheme val="minor"/>
      </rPr>
      <t>" si las ventas han crecido cada año, "</t>
    </r>
    <r>
      <rPr>
        <b/>
        <sz val="10"/>
        <color rgb="FFC00000"/>
        <rFont val="Calibri"/>
        <family val="2"/>
        <scheme val="minor"/>
      </rPr>
      <t>SUPRIMIR</t>
    </r>
    <r>
      <rPr>
        <sz val="10"/>
        <color rgb="FFC00000"/>
        <rFont val="Calibri"/>
        <family val="2"/>
        <scheme val="minor"/>
      </rPr>
      <t>" si las ventas han descendido cada año, y "</t>
    </r>
    <r>
      <rPr>
        <b/>
        <sz val="10"/>
        <color rgb="FFC00000"/>
        <rFont val="Calibri"/>
        <family val="2"/>
        <scheme val="minor"/>
      </rPr>
      <t>MANTENER</t>
    </r>
    <r>
      <rPr>
        <sz val="10"/>
        <color rgb="FFC00000"/>
        <rFont val="Calibri"/>
        <family val="2"/>
        <scheme val="minor"/>
      </rPr>
      <t>" en cualquier otro caso.</t>
    </r>
  </si>
  <si>
    <t>Préstamo 1</t>
  </si>
  <si>
    <t>Interes</t>
  </si>
  <si>
    <t>Carencia (años)</t>
  </si>
  <si>
    <t>(*). La cuota anual de capital se paga el 31/12 de cada año</t>
  </si>
  <si>
    <t>Año inicio prestamo</t>
  </si>
  <si>
    <t>Cuota de capital</t>
  </si>
  <si>
    <t>Cuota de intereses</t>
  </si>
  <si>
    <t>3. Se pide que uses las fórmulas aprendidas para calcular e¡l cuadro financiero adjunto a partir de los datos del prestamo1. Se muestra un cuadro de valores como referencia</t>
  </si>
  <si>
    <t>Total tesorería abonar</t>
  </si>
  <si>
    <t>Número años a devolver</t>
  </si>
  <si>
    <t xml:space="preserve">Capital pendiente del prestamo </t>
  </si>
  <si>
    <t>Cuadro financiero a final de año (sin operadores condicionales)</t>
  </si>
  <si>
    <t>Cuadro financiero a final de año (con operadores condicionales)</t>
  </si>
  <si>
    <t>Capital prestado a 1 de enero</t>
  </si>
  <si>
    <t>Ventas</t>
  </si>
  <si>
    <t>Coste de las ventas</t>
  </si>
  <si>
    <t>MC</t>
  </si>
  <si>
    <t>Pago</t>
  </si>
  <si>
    <t>Cobro</t>
  </si>
  <si>
    <t>Margen de contribución</t>
  </si>
  <si>
    <t>4. Calcular la tesoreria que trabaja con un msargen de contribución delk 25% si la empresa cobra a 2meses y paga al contado. La empresa se estable el mes 0 y empieza el mes 1 facturando 12.000 € punto desde el cual cada mes incermenta ventas en un 10%</t>
  </si>
  <si>
    <t>Cobros</t>
  </si>
  <si>
    <t>Pagos</t>
  </si>
  <si>
    <t>Tesorería operativa</t>
  </si>
  <si>
    <t>meses</t>
  </si>
  <si>
    <t xml:space="preserve">EJERCICIO A HACER CON OPERADORES CONDICIONALES: </t>
  </si>
  <si>
    <t>EJERCICIO A HACER CON OPERADORES CONDICIONALES:</t>
  </si>
  <si>
    <t>Trabajo personal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</si>
</sst>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0.00\ &quot;€&quot;"/>
    <numFmt numFmtId="165" formatCode="#,##0\ &quot;€&quot;"/>
    <numFmt numFmtId="166" formatCode="#,##0\ _€"/>
  </numFmts>
  <fonts count="30">
    <font>
      <sz val="11"/>
      <color theme="1"/>
      <name val="Calibri"/>
      <family val="2"/>
      <scheme val="minor"/>
    </font>
    <font>
      <sz val="11"/>
      <color theme="1"/>
      <name val="Calibri"/>
      <family val="2"/>
      <scheme val="minor"/>
    </font>
    <font>
      <sz val="11"/>
      <color theme="0"/>
      <name val="Calibri"/>
      <family val="2"/>
      <scheme val="minor"/>
    </font>
    <font>
      <b/>
      <sz val="14"/>
      <color rgb="FFE30D18"/>
      <name val="Tahoma"/>
      <family val="2"/>
    </font>
    <font>
      <b/>
      <sz val="14"/>
      <color rgb="FF003C69"/>
      <name val="Calibri"/>
      <family val="2"/>
      <scheme val="minor"/>
    </font>
    <font>
      <sz val="10"/>
      <name val="Arial"/>
      <family val="2"/>
    </font>
    <font>
      <sz val="10"/>
      <name val="Calibri"/>
      <family val="2"/>
      <scheme val="minor"/>
    </font>
    <font>
      <b/>
      <sz val="10"/>
      <name val="Calibri"/>
      <family val="2"/>
      <scheme val="minor"/>
    </font>
    <font>
      <sz val="10"/>
      <color theme="1"/>
      <name val="Calibri"/>
      <family val="2"/>
      <scheme val="minor"/>
    </font>
    <font>
      <sz val="10"/>
      <color theme="0"/>
      <name val="Calibri"/>
      <family val="2"/>
      <scheme val="minor"/>
    </font>
    <font>
      <sz val="10"/>
      <color theme="1"/>
      <name val="Tahoma"/>
      <family val="2"/>
    </font>
    <font>
      <sz val="10"/>
      <name val="Calibri"/>
      <family val="2"/>
    </font>
    <font>
      <b/>
      <sz val="10"/>
      <color theme="1"/>
      <name val="Calibri"/>
      <family val="2"/>
      <scheme val="minor"/>
    </font>
    <font>
      <b/>
      <sz val="10"/>
      <color theme="9" tint="-0.249977111117893"/>
      <name val="Calibri"/>
      <family val="2"/>
      <scheme val="minor"/>
    </font>
    <font>
      <b/>
      <sz val="10"/>
      <color theme="0"/>
      <name val="Calibri"/>
      <family val="2"/>
      <scheme val="minor"/>
    </font>
    <font>
      <b/>
      <sz val="11"/>
      <color rgb="FFE30D18"/>
      <name val="Calibri"/>
      <family val="2"/>
      <scheme val="minor"/>
    </font>
    <font>
      <b/>
      <sz val="10"/>
      <color rgb="FFE30D18"/>
      <name val="Calibri"/>
      <family val="2"/>
      <scheme val="minor"/>
    </font>
    <font>
      <b/>
      <sz val="10"/>
      <name val="Calibri"/>
      <family val="2"/>
    </font>
    <font>
      <b/>
      <sz val="14"/>
      <color rgb="FFE30D18"/>
      <name val="Calibri"/>
      <family val="2"/>
      <scheme val="minor"/>
    </font>
    <font>
      <sz val="8"/>
      <name val="Calibri"/>
      <family val="2"/>
      <scheme val="minor"/>
    </font>
    <font>
      <sz val="10"/>
      <color theme="5" tint="-0.499984740745262"/>
      <name val="Calibri"/>
      <family val="2"/>
      <scheme val="minor"/>
    </font>
    <font>
      <sz val="10"/>
      <color theme="5" tint="-0.499984740745262"/>
      <name val="Calibri (Body)_x0000_"/>
    </font>
    <font>
      <b/>
      <sz val="10"/>
      <color theme="5" tint="-0.499984740745262"/>
      <name val="Calibri"/>
      <family val="2"/>
      <scheme val="minor"/>
    </font>
    <font>
      <sz val="11"/>
      <color theme="5" tint="-0.499984740745262"/>
      <name val="Calibri (Body)_x0000_"/>
    </font>
    <font>
      <b/>
      <sz val="11"/>
      <color rgb="FFC00000"/>
      <name val="Calibri"/>
      <family val="2"/>
      <scheme val="minor"/>
    </font>
    <font>
      <sz val="10"/>
      <color rgb="FFC00000"/>
      <name val="Calibri"/>
      <family val="2"/>
      <scheme val="minor"/>
    </font>
    <font>
      <b/>
      <sz val="10"/>
      <color rgb="FFC00000"/>
      <name val="Calibri"/>
      <family val="2"/>
      <scheme val="minor"/>
    </font>
    <font>
      <sz val="10"/>
      <color rgb="FFC00000"/>
      <name val="Tahoma"/>
      <family val="2"/>
    </font>
    <font>
      <sz val="10"/>
      <color rgb="FFFF0000"/>
      <name val="Calibri"/>
      <family val="2"/>
      <scheme val="minor"/>
    </font>
    <font>
      <b/>
      <sz val="10"/>
      <color rgb="FFFF0000"/>
      <name val="Calibri"/>
      <family val="2"/>
      <scheme val="minor"/>
    </font>
  </fonts>
  <fills count="10">
    <fill>
      <patternFill patternType="none"/>
    </fill>
    <fill>
      <patternFill patternType="gray125"/>
    </fill>
    <fill>
      <patternFill patternType="solid">
        <fgColor theme="4"/>
      </patternFill>
    </fill>
    <fill>
      <patternFill patternType="solid">
        <fgColor rgb="FF003C69"/>
        <bgColor indexed="64"/>
      </patternFill>
    </fill>
    <fill>
      <patternFill patternType="solid">
        <fgColor rgb="FFFFFF99"/>
        <bgColor indexed="64"/>
      </patternFill>
    </fill>
    <fill>
      <patternFill patternType="solid">
        <fgColor indexed="41"/>
        <bgColor indexed="64"/>
      </patternFill>
    </fill>
    <fill>
      <patternFill patternType="solid">
        <fgColor theme="0"/>
        <bgColor indexed="64"/>
      </patternFill>
    </fill>
    <fill>
      <patternFill patternType="solid">
        <fgColor theme="5" tint="-0.249977111117893"/>
        <bgColor indexed="64"/>
      </patternFill>
    </fill>
    <fill>
      <patternFill patternType="solid">
        <fgColor rgb="FFCCFFFF"/>
        <bgColor indexed="64"/>
      </patternFill>
    </fill>
    <fill>
      <patternFill patternType="solid">
        <fgColor theme="7" tint="0.59999389629810485"/>
        <bgColor indexed="64"/>
      </patternFill>
    </fill>
  </fills>
  <borders count="21">
    <border>
      <left/>
      <right/>
      <top/>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thin">
        <color indexed="30"/>
      </left>
      <right style="thin">
        <color indexed="30"/>
      </right>
      <top style="thin">
        <color indexed="30"/>
      </top>
      <bottom style="thin">
        <color indexed="30"/>
      </bottom>
      <diagonal/>
    </border>
    <border>
      <left style="thin">
        <color rgb="FF003C69"/>
      </left>
      <right style="thin">
        <color rgb="FF003C69"/>
      </right>
      <top style="thin">
        <color rgb="FF003C69"/>
      </top>
      <bottom style="thin">
        <color rgb="FF003C69"/>
      </bottom>
      <diagonal/>
    </border>
    <border>
      <left style="thin">
        <color rgb="FFFFC000"/>
      </left>
      <right style="thin">
        <color rgb="FFFFC000"/>
      </right>
      <top style="thin">
        <color rgb="FFFFC000"/>
      </top>
      <bottom style="thin">
        <color rgb="FFFFC000"/>
      </bottom>
      <diagonal/>
    </border>
    <border>
      <left style="thin">
        <color theme="7"/>
      </left>
      <right style="thin">
        <color theme="7"/>
      </right>
      <top style="thin">
        <color theme="7"/>
      </top>
      <bottom style="thin">
        <color theme="7"/>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2" fillId="2" borderId="0" applyNumberFormat="0" applyBorder="0" applyAlignment="0" applyProtection="0"/>
    <xf numFmtId="0" fontId="1" fillId="0" borderId="0"/>
    <xf numFmtId="0" fontId="5" fillId="0" borderId="0"/>
    <xf numFmtId="0" fontId="2" fillId="2" borderId="0" applyNumberFormat="0" applyBorder="0" applyAlignment="0" applyProtection="0"/>
    <xf numFmtId="0" fontId="10" fillId="0" borderId="0"/>
    <xf numFmtId="0" fontId="1" fillId="0" borderId="0"/>
    <xf numFmtId="44" fontId="5" fillId="0" borderId="0" applyFont="0" applyFill="0" applyBorder="0" applyAlignment="0" applyProtection="0"/>
  </cellStyleXfs>
  <cellXfs count="123">
    <xf numFmtId="0" fontId="0" fillId="0" borderId="0" xfId="0"/>
    <xf numFmtId="0" fontId="4" fillId="0" borderId="0" xfId="2" applyFont="1"/>
    <xf numFmtId="0" fontId="6" fillId="0" borderId="0" xfId="3" applyFont="1"/>
    <xf numFmtId="0" fontId="1" fillId="0" borderId="0" xfId="2"/>
    <xf numFmtId="0" fontId="8" fillId="0" borderId="0" xfId="2" applyFont="1" applyAlignment="1">
      <alignment horizontal="left" indent="1"/>
    </xf>
    <xf numFmtId="0" fontId="8" fillId="0" borderId="0" xfId="2" applyFont="1"/>
    <xf numFmtId="0" fontId="9" fillId="3" borderId="0" xfId="4" applyFont="1" applyFill="1" applyAlignment="1">
      <alignment horizontal="center"/>
    </xf>
    <xf numFmtId="0" fontId="8" fillId="0" borderId="0" xfId="2" applyFont="1" applyAlignment="1">
      <alignment horizontal="center"/>
    </xf>
    <xf numFmtId="0" fontId="10" fillId="4" borderId="1" xfId="5" applyFill="1" applyBorder="1"/>
    <xf numFmtId="0" fontId="8" fillId="0" borderId="0" xfId="2" applyFont="1" applyAlignment="1">
      <alignment horizontal="right"/>
    </xf>
    <xf numFmtId="0" fontId="11" fillId="5" borderId="2" xfId="3" applyFont="1" applyFill="1" applyBorder="1" applyAlignment="1">
      <alignment horizontal="center"/>
    </xf>
    <xf numFmtId="0" fontId="1" fillId="0" borderId="0" xfId="2" applyAlignment="1">
      <alignment horizontal="right"/>
    </xf>
    <xf numFmtId="0" fontId="7" fillId="0" borderId="0" xfId="3" applyFont="1" applyAlignment="1">
      <alignment wrapText="1"/>
    </xf>
    <xf numFmtId="0" fontId="8" fillId="0" borderId="0" xfId="5" applyFont="1"/>
    <xf numFmtId="10" fontId="14" fillId="3" borderId="0" xfId="5" applyNumberFormat="1" applyFont="1" applyFill="1" applyAlignment="1">
      <alignment horizontal="center" vertical="center"/>
    </xf>
    <xf numFmtId="0" fontId="8" fillId="0" borderId="0" xfId="5" applyFont="1" applyAlignment="1">
      <alignment horizontal="center"/>
    </xf>
    <xf numFmtId="164" fontId="8" fillId="0" borderId="0" xfId="5" applyNumberFormat="1" applyFont="1"/>
    <xf numFmtId="10" fontId="8" fillId="0" borderId="0" xfId="5" applyNumberFormat="1" applyFont="1"/>
    <xf numFmtId="0" fontId="10" fillId="0" borderId="0" xfId="5"/>
    <xf numFmtId="0" fontId="7" fillId="0" borderId="0" xfId="3" applyFont="1"/>
    <xf numFmtId="0" fontId="6" fillId="0" borderId="0" xfId="3" applyFont="1" applyAlignment="1">
      <alignment horizontal="left" wrapText="1"/>
    </xf>
    <xf numFmtId="0" fontId="15" fillId="0" borderId="0" xfId="5" applyFont="1"/>
    <xf numFmtId="0" fontId="9" fillId="3" borderId="0" xfId="1" applyFont="1" applyFill="1" applyAlignment="1">
      <alignment horizontal="center" vertical="center"/>
    </xf>
    <xf numFmtId="0" fontId="9" fillId="3" borderId="0" xfId="1" applyFont="1" applyFill="1" applyAlignment="1">
      <alignment horizontal="center" vertical="center" wrapText="1"/>
    </xf>
    <xf numFmtId="0" fontId="6" fillId="0" borderId="0" xfId="3" applyFont="1" applyAlignment="1">
      <alignment horizontal="center" vertical="center" wrapText="1"/>
    </xf>
    <xf numFmtId="0" fontId="6" fillId="0" borderId="0" xfId="3" applyFont="1" applyAlignment="1">
      <alignment horizontal="center" wrapText="1"/>
    </xf>
    <xf numFmtId="0" fontId="6" fillId="4" borderId="0" xfId="3" applyFont="1" applyFill="1"/>
    <xf numFmtId="0" fontId="1" fillId="0" borderId="0" xfId="6"/>
    <xf numFmtId="0" fontId="8" fillId="0" borderId="3" xfId="5" applyFont="1" applyBorder="1" applyAlignment="1">
      <alignment horizontal="center"/>
    </xf>
    <xf numFmtId="0" fontId="8" fillId="0" borderId="3" xfId="5" applyFont="1" applyBorder="1"/>
    <xf numFmtId="0" fontId="6" fillId="4" borderId="1" xfId="3" applyFont="1" applyFill="1" applyBorder="1"/>
    <xf numFmtId="0" fontId="6" fillId="0" borderId="0" xfId="3" applyFont="1" applyAlignment="1">
      <alignment horizontal="center"/>
    </xf>
    <xf numFmtId="0" fontId="16" fillId="0" borderId="0" xfId="3" applyFont="1"/>
    <xf numFmtId="0" fontId="16" fillId="0" borderId="0" xfId="3" applyFont="1" applyAlignment="1">
      <alignment horizontal="left"/>
    </xf>
    <xf numFmtId="0" fontId="7" fillId="0" borderId="0" xfId="3" applyFont="1" applyAlignment="1">
      <alignment horizontal="left"/>
    </xf>
    <xf numFmtId="44" fontId="6" fillId="0" borderId="0" xfId="7" applyFont="1"/>
    <xf numFmtId="0" fontId="7" fillId="0" borderId="0" xfId="3" quotePrefix="1" applyFont="1"/>
    <xf numFmtId="0" fontId="6" fillId="4" borderId="4" xfId="3" applyFont="1" applyFill="1" applyBorder="1"/>
    <xf numFmtId="44" fontId="6" fillId="0" borderId="0" xfId="7" applyFont="1" applyAlignment="1"/>
    <xf numFmtId="0" fontId="6" fillId="0" borderId="0" xfId="3" applyFont="1" applyAlignment="1">
      <alignment horizontal="left"/>
    </xf>
    <xf numFmtId="0" fontId="6" fillId="0" borderId="0" xfId="3" applyFont="1" applyAlignment="1">
      <alignment horizontal="right"/>
    </xf>
    <xf numFmtId="0" fontId="7" fillId="0" borderId="0" xfId="3" quotePrefix="1" applyFont="1" applyAlignment="1">
      <alignment horizontal="right"/>
    </xf>
    <xf numFmtId="0" fontId="7" fillId="0" borderId="0" xfId="3" applyFont="1" applyAlignment="1">
      <alignment horizontal="center" wrapText="1"/>
    </xf>
    <xf numFmtId="0" fontId="5" fillId="0" borderId="0" xfId="3"/>
    <xf numFmtId="0" fontId="6" fillId="0" borderId="0" xfId="3" quotePrefix="1" applyFont="1"/>
    <xf numFmtId="0" fontId="6" fillId="0" borderId="0" xfId="3" quotePrefix="1" applyFont="1" applyAlignment="1">
      <alignment horizontal="left"/>
    </xf>
    <xf numFmtId="0" fontId="6" fillId="0" borderId="0" xfId="3" applyFont="1" applyAlignment="1">
      <alignment wrapText="1"/>
    </xf>
    <xf numFmtId="0" fontId="7" fillId="0" borderId="0" xfId="3" applyFont="1" applyAlignment="1">
      <alignment horizontal="center"/>
    </xf>
    <xf numFmtId="0" fontId="6" fillId="9" borderId="5" xfId="3" applyFont="1" applyFill="1" applyBorder="1"/>
    <xf numFmtId="0" fontId="20" fillId="0" borderId="0" xfId="3" applyFont="1" applyAlignment="1">
      <alignment horizontal="center" vertical="center" wrapText="1"/>
    </xf>
    <xf numFmtId="0" fontId="23" fillId="0" borderId="0" xfId="2" applyFont="1"/>
    <xf numFmtId="0" fontId="20" fillId="0" borderId="0" xfId="5" applyFont="1"/>
    <xf numFmtId="0" fontId="20" fillId="0" borderId="0" xfId="3" applyFont="1" applyAlignment="1">
      <alignment wrapText="1"/>
    </xf>
    <xf numFmtId="0" fontId="20" fillId="0" borderId="0" xfId="3" applyFont="1"/>
    <xf numFmtId="0" fontId="21" fillId="0" borderId="0" xfId="3" applyFont="1"/>
    <xf numFmtId="0" fontId="25" fillId="0" borderId="0" xfId="3" applyFont="1" applyAlignment="1">
      <alignment horizontal="center"/>
    </xf>
    <xf numFmtId="0" fontId="25" fillId="0" borderId="0" xfId="3" applyFont="1"/>
    <xf numFmtId="0" fontId="7" fillId="0" borderId="6" xfId="3" applyFont="1" applyBorder="1"/>
    <xf numFmtId="0" fontId="6" fillId="0" borderId="7" xfId="3" applyFont="1" applyBorder="1"/>
    <xf numFmtId="0" fontId="6" fillId="0" borderId="8" xfId="3" applyFont="1" applyBorder="1"/>
    <xf numFmtId="0" fontId="7" fillId="0" borderId="6" xfId="3" applyFont="1" applyBorder="1" applyAlignment="1">
      <alignment wrapText="1"/>
    </xf>
    <xf numFmtId="0" fontId="6" fillId="0" borderId="6" xfId="3" applyFont="1" applyBorder="1" applyAlignment="1">
      <alignment wrapText="1"/>
    </xf>
    <xf numFmtId="166" fontId="7" fillId="0" borderId="6" xfId="3" applyNumberFormat="1" applyFont="1" applyBorder="1"/>
    <xf numFmtId="166" fontId="6" fillId="0" borderId="6" xfId="3" applyNumberFormat="1" applyFont="1" applyBorder="1"/>
    <xf numFmtId="166" fontId="6" fillId="0" borderId="0" xfId="3" applyNumberFormat="1" applyFont="1"/>
    <xf numFmtId="0" fontId="27" fillId="0" borderId="0" xfId="5" applyFont="1"/>
    <xf numFmtId="166" fontId="25" fillId="0" borderId="0" xfId="3" applyNumberFormat="1" applyFont="1"/>
    <xf numFmtId="0" fontId="28" fillId="0" borderId="0" xfId="3" applyFont="1"/>
    <xf numFmtId="0" fontId="6" fillId="0" borderId="14" xfId="3" applyFont="1" applyBorder="1"/>
    <xf numFmtId="0" fontId="6" fillId="0" borderId="16" xfId="3" applyFont="1" applyBorder="1"/>
    <xf numFmtId="0" fontId="6" fillId="0" borderId="17" xfId="3" applyFont="1" applyBorder="1"/>
    <xf numFmtId="9" fontId="28" fillId="0" borderId="11" xfId="3" applyNumberFormat="1" applyFont="1" applyBorder="1"/>
    <xf numFmtId="0" fontId="28" fillId="0" borderId="12" xfId="3" applyFont="1" applyBorder="1"/>
    <xf numFmtId="0" fontId="28" fillId="0" borderId="14" xfId="3" applyFont="1" applyBorder="1"/>
    <xf numFmtId="0" fontId="28" fillId="0" borderId="16" xfId="3" applyFont="1" applyBorder="1"/>
    <xf numFmtId="0" fontId="28" fillId="0" borderId="17" xfId="3" applyFont="1" applyBorder="1"/>
    <xf numFmtId="0" fontId="6" fillId="0" borderId="9" xfId="3" applyFont="1" applyBorder="1"/>
    <xf numFmtId="0" fontId="8" fillId="0" borderId="0" xfId="2" quotePrefix="1" applyFont="1" applyAlignment="1">
      <alignment horizontal="left"/>
    </xf>
    <xf numFmtId="0" fontId="13" fillId="0" borderId="0" xfId="5" applyFont="1"/>
    <xf numFmtId="0" fontId="24" fillId="0" borderId="0" xfId="5" applyFont="1"/>
    <xf numFmtId="0" fontId="6" fillId="0" borderId="6" xfId="3" applyFont="1" applyBorder="1"/>
    <xf numFmtId="0" fontId="28" fillId="0" borderId="10" xfId="3" applyFont="1" applyBorder="1"/>
    <xf numFmtId="0" fontId="28" fillId="0" borderId="13" xfId="3" applyFont="1" applyBorder="1"/>
    <xf numFmtId="0" fontId="28" fillId="0" borderId="15" xfId="3" applyFont="1" applyBorder="1"/>
    <xf numFmtId="0" fontId="6" fillId="0" borderId="18" xfId="3" applyFont="1" applyBorder="1"/>
    <xf numFmtId="4" fontId="6" fillId="0" borderId="0" xfId="3" applyNumberFormat="1" applyFont="1"/>
    <xf numFmtId="4" fontId="6" fillId="0" borderId="14" xfId="3" applyNumberFormat="1" applyFont="1" applyBorder="1"/>
    <xf numFmtId="4" fontId="6" fillId="0" borderId="16" xfId="3" applyNumberFormat="1" applyFont="1" applyBorder="1"/>
    <xf numFmtId="4" fontId="6" fillId="0" borderId="17" xfId="3" applyNumberFormat="1" applyFont="1" applyBorder="1"/>
    <xf numFmtId="0" fontId="28" fillId="0" borderId="19" xfId="3" applyFont="1" applyBorder="1"/>
    <xf numFmtId="0" fontId="28" fillId="0" borderId="20" xfId="3" applyFont="1" applyBorder="1"/>
    <xf numFmtId="0" fontId="6" fillId="0" borderId="10" xfId="3" applyFont="1" applyBorder="1"/>
    <xf numFmtId="0" fontId="6" fillId="0" borderId="13" xfId="3" applyFont="1" applyBorder="1"/>
    <xf numFmtId="0" fontId="6" fillId="0" borderId="15" xfId="3" applyFont="1" applyBorder="1"/>
    <xf numFmtId="0" fontId="28" fillId="0" borderId="6" xfId="3" applyFont="1" applyBorder="1"/>
    <xf numFmtId="3" fontId="28" fillId="0" borderId="6" xfId="3" applyNumberFormat="1" applyFont="1" applyBorder="1"/>
    <xf numFmtId="9" fontId="28" fillId="0" borderId="6" xfId="3" applyNumberFormat="1" applyFont="1" applyBorder="1"/>
    <xf numFmtId="0" fontId="28" fillId="0" borderId="7" xfId="3" applyFont="1" applyBorder="1"/>
    <xf numFmtId="0" fontId="28" fillId="0" borderId="8" xfId="3" applyFont="1" applyBorder="1"/>
    <xf numFmtId="165" fontId="28" fillId="0" borderId="9" xfId="3" applyNumberFormat="1" applyFont="1" applyBorder="1"/>
    <xf numFmtId="0" fontId="9" fillId="3" borderId="0" xfId="1" applyFont="1" applyFill="1" applyBorder="1" applyAlignment="1"/>
    <xf numFmtId="0" fontId="3" fillId="0" borderId="0" xfId="5" applyFont="1"/>
    <xf numFmtId="0" fontId="22" fillId="0" borderId="0" xfId="3" applyFont="1" applyAlignment="1">
      <alignment horizontal="left" wrapText="1"/>
    </xf>
    <xf numFmtId="0" fontId="6" fillId="0" borderId="0" xfId="3" applyFont="1" applyAlignment="1">
      <alignment horizontal="left" wrapText="1"/>
    </xf>
    <xf numFmtId="0" fontId="14" fillId="7" borderId="0" xfId="3" applyFont="1" applyFill="1" applyAlignment="1">
      <alignment horizontal="center" wrapText="1"/>
    </xf>
    <xf numFmtId="0" fontId="29" fillId="0" borderId="7" xfId="3" applyFont="1" applyBorder="1" applyAlignment="1">
      <alignment horizontal="left" vertical="top"/>
    </xf>
    <xf numFmtId="0" fontId="29" fillId="0" borderId="9" xfId="3" applyFont="1" applyBorder="1" applyAlignment="1">
      <alignment horizontal="left" vertical="top"/>
    </xf>
    <xf numFmtId="0" fontId="28" fillId="0" borderId="7" xfId="3" applyFont="1" applyBorder="1" applyAlignment="1">
      <alignment horizontal="left" vertical="top"/>
    </xf>
    <xf numFmtId="0" fontId="28" fillId="0" borderId="9" xfId="3" applyFont="1" applyBorder="1" applyAlignment="1">
      <alignment horizontal="left" vertical="top"/>
    </xf>
    <xf numFmtId="0" fontId="26" fillId="0" borderId="0" xfId="3" applyFont="1" applyAlignment="1">
      <alignment wrapText="1"/>
    </xf>
    <xf numFmtId="0" fontId="3" fillId="0" borderId="0" xfId="2" applyFont="1"/>
    <xf numFmtId="0" fontId="7" fillId="0" borderId="0" xfId="3" applyFont="1" applyAlignment="1">
      <alignment horizontal="left" wrapText="1"/>
    </xf>
    <xf numFmtId="0" fontId="8" fillId="0" borderId="0" xfId="2" quotePrefix="1" applyFont="1" applyAlignment="1">
      <alignment horizontal="left" wrapText="1" indent="1"/>
    </xf>
    <xf numFmtId="0" fontId="8" fillId="6" borderId="0" xfId="5" applyFont="1" applyFill="1" applyAlignment="1">
      <alignment wrapText="1"/>
    </xf>
    <xf numFmtId="0" fontId="7" fillId="0" borderId="0" xfId="3" applyFont="1" applyAlignment="1">
      <alignment wrapText="1"/>
    </xf>
    <xf numFmtId="0" fontId="25" fillId="0" borderId="0" xfId="3" applyFont="1" applyAlignment="1">
      <alignment wrapText="1"/>
    </xf>
    <xf numFmtId="0" fontId="6" fillId="8" borderId="0" xfId="3" applyFont="1" applyFill="1"/>
    <xf numFmtId="0" fontId="18" fillId="0" borderId="0" xfId="3" applyFont="1"/>
    <xf numFmtId="0" fontId="6" fillId="8" borderId="0" xfId="3" applyFont="1" applyFill="1" applyAlignment="1">
      <alignment vertical="top" wrapText="1"/>
    </xf>
    <xf numFmtId="0" fontId="6" fillId="8" borderId="0" xfId="3" applyFont="1" applyFill="1" applyAlignment="1">
      <alignment horizontal="left" vertical="top" wrapText="1"/>
    </xf>
    <xf numFmtId="0" fontId="6" fillId="8" borderId="0" xfId="3" applyFont="1" applyFill="1" applyAlignment="1">
      <alignment horizontal="left" wrapText="1"/>
    </xf>
    <xf numFmtId="0" fontId="7" fillId="8" borderId="0" xfId="3" applyFont="1" applyFill="1" applyAlignment="1">
      <alignment vertical="top" wrapText="1"/>
    </xf>
    <xf numFmtId="164" fontId="8" fillId="4" borderId="1" xfId="5" applyNumberFormat="1" applyFont="1" applyFill="1" applyBorder="1"/>
  </cellXfs>
  <cellStyles count="8">
    <cellStyle name="Accent1 2" xfId="4" xr:uid="{00000000-0005-0000-0000-000000000000}"/>
    <cellStyle name="Énfasis1" xfId="1" builtinId="29"/>
    <cellStyle name="Euro" xfId="7" xr:uid="{00000000-0005-0000-0000-000002000000}"/>
    <cellStyle name="Normal" xfId="0" builtinId="0"/>
    <cellStyle name="Normal 2 4" xfId="3" xr:uid="{00000000-0005-0000-0000-000004000000}"/>
    <cellStyle name="Normal 2 5" xfId="5" xr:uid="{00000000-0005-0000-0000-000005000000}"/>
    <cellStyle name="Normal 7" xfId="6" xr:uid="{00000000-0005-0000-0000-000006000000}"/>
    <cellStyle name="Normal 8" xfId="2" xr:uid="{00000000-0005-0000-0000-000007000000}"/>
  </cellStyles>
  <dxfs count="0"/>
  <tableStyles count="0" defaultTableStyle="TableStyleMedium2" defaultPivotStyle="PivotStyleLight16"/>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215900</xdr:colOff>
      <xdr:row>41</xdr:row>
      <xdr:rowOff>106250</xdr:rowOff>
    </xdr:from>
    <xdr:to>
      <xdr:col>7</xdr:col>
      <xdr:colOff>434975</xdr:colOff>
      <xdr:row>44</xdr:row>
      <xdr:rowOff>94687</xdr:rowOff>
    </xdr:to>
    <xdr:grpSp>
      <xdr:nvGrpSpPr>
        <xdr:cNvPr id="2" name="Grupo 1">
          <a:extLst>
            <a:ext uri="{FF2B5EF4-FFF2-40B4-BE49-F238E27FC236}">
              <a16:creationId xmlns:a16="http://schemas.microsoft.com/office/drawing/2014/main" id="{50B03407-63BC-4E5D-9CC4-2698BF999BD8}"/>
            </a:ext>
          </a:extLst>
        </xdr:cNvPr>
        <xdr:cNvGrpSpPr/>
      </xdr:nvGrpSpPr>
      <xdr:grpSpPr>
        <a:xfrm>
          <a:off x="2669540" y="7322390"/>
          <a:ext cx="3442335" cy="514217"/>
          <a:chOff x="2711450" y="7053150"/>
          <a:chExt cx="3502025" cy="483737"/>
        </a:xfrm>
      </xdr:grpSpPr>
      <xdr:pic>
        <xdr:nvPicPr>
          <xdr:cNvPr id="3" name="Imagen 2">
            <a:extLst>
              <a:ext uri="{FF2B5EF4-FFF2-40B4-BE49-F238E27FC236}">
                <a16:creationId xmlns:a16="http://schemas.microsoft.com/office/drawing/2014/main" id="{3B4241D9-B5A5-44BD-98E1-EE39D0A33AF5}"/>
              </a:ext>
            </a:extLst>
          </xdr:cNvPr>
          <xdr:cNvPicPr>
            <a:picLocks noChangeAspect="1"/>
          </xdr:cNvPicPr>
        </xdr:nvPicPr>
        <xdr:blipFill>
          <a:blip xmlns:r="http://schemas.openxmlformats.org/officeDocument/2006/relationships" r:embed="rId1"/>
          <a:stretch>
            <a:fillRect/>
          </a:stretch>
        </xdr:blipFill>
        <xdr:spPr>
          <a:xfrm>
            <a:off x="2711450" y="7213600"/>
            <a:ext cx="2457143" cy="238095"/>
          </a:xfrm>
          <a:prstGeom prst="rect">
            <a:avLst/>
          </a:prstGeom>
        </xdr:spPr>
      </xdr:pic>
      <xdr:sp macro="" textlink="">
        <xdr:nvSpPr>
          <xdr:cNvPr id="4" name="7 Elipse">
            <a:extLst>
              <a:ext uri="{FF2B5EF4-FFF2-40B4-BE49-F238E27FC236}">
                <a16:creationId xmlns:a16="http://schemas.microsoft.com/office/drawing/2014/main" id="{077085A9-8260-44FB-B34E-262DB3F251C0}"/>
              </a:ext>
            </a:extLst>
          </xdr:cNvPr>
          <xdr:cNvSpPr/>
        </xdr:nvSpPr>
        <xdr:spPr>
          <a:xfrm>
            <a:off x="4322501" y="7150101"/>
            <a:ext cx="897054" cy="38678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xnSp macro="">
        <xdr:nvCxnSpPr>
          <xdr:cNvPr id="5" name="11 Conector recto de flecha">
            <a:extLst>
              <a:ext uri="{FF2B5EF4-FFF2-40B4-BE49-F238E27FC236}">
                <a16:creationId xmlns:a16="http://schemas.microsoft.com/office/drawing/2014/main" id="{3574DAD9-698C-4816-A205-EA0DBBF752DA}"/>
              </a:ext>
            </a:extLst>
          </xdr:cNvPr>
          <xdr:cNvCxnSpPr/>
        </xdr:nvCxnSpPr>
        <xdr:spPr>
          <a:xfrm flipH="1">
            <a:off x="5237138" y="7343493"/>
            <a:ext cx="528019" cy="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pic>
        <xdr:nvPicPr>
          <xdr:cNvPr id="6" name="12 Imagen" descr="C:\Documents and Settings\Usuario\Configuración local\Archivos temporales de Internet\Content.IE5\Y1O5OP6F\Symbol_OK[1].png">
            <a:extLst>
              <a:ext uri="{FF2B5EF4-FFF2-40B4-BE49-F238E27FC236}">
                <a16:creationId xmlns:a16="http://schemas.microsoft.com/office/drawing/2014/main" id="{8AA7BEA0-A1A7-40FF-BCB6-6735987822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95045" y="7053150"/>
            <a:ext cx="418430" cy="39735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412750</xdr:colOff>
      <xdr:row>48</xdr:row>
      <xdr:rowOff>76201</xdr:rowOff>
    </xdr:from>
    <xdr:to>
      <xdr:col>6</xdr:col>
      <xdr:colOff>374650</xdr:colOff>
      <xdr:row>50</xdr:row>
      <xdr:rowOff>114119</xdr:rowOff>
    </xdr:to>
    <xdr:grpSp>
      <xdr:nvGrpSpPr>
        <xdr:cNvPr id="7" name="Grupo 6">
          <a:extLst>
            <a:ext uri="{FF2B5EF4-FFF2-40B4-BE49-F238E27FC236}">
              <a16:creationId xmlns:a16="http://schemas.microsoft.com/office/drawing/2014/main" id="{821EE882-6EB1-476C-B094-2B7568D9689F}"/>
            </a:ext>
          </a:extLst>
        </xdr:cNvPr>
        <xdr:cNvGrpSpPr/>
      </xdr:nvGrpSpPr>
      <xdr:grpSpPr>
        <a:xfrm>
          <a:off x="2043430" y="8503921"/>
          <a:ext cx="3223260" cy="388438"/>
          <a:chOff x="2070100" y="8172451"/>
          <a:chExt cx="3282950" cy="368118"/>
        </a:xfrm>
      </xdr:grpSpPr>
      <xdr:pic>
        <xdr:nvPicPr>
          <xdr:cNvPr id="8" name="Imagen 7">
            <a:extLst>
              <a:ext uri="{FF2B5EF4-FFF2-40B4-BE49-F238E27FC236}">
                <a16:creationId xmlns:a16="http://schemas.microsoft.com/office/drawing/2014/main" id="{4695843E-88D1-484F-B011-90223946B6C6}"/>
              </a:ext>
            </a:extLst>
          </xdr:cNvPr>
          <xdr:cNvPicPr>
            <a:picLocks noChangeAspect="1"/>
          </xdr:cNvPicPr>
        </xdr:nvPicPr>
        <xdr:blipFill>
          <a:blip xmlns:r="http://schemas.openxmlformats.org/officeDocument/2006/relationships" r:embed="rId3"/>
          <a:stretch>
            <a:fillRect/>
          </a:stretch>
        </xdr:blipFill>
        <xdr:spPr>
          <a:xfrm>
            <a:off x="2070100" y="8229600"/>
            <a:ext cx="2323809" cy="238095"/>
          </a:xfrm>
          <a:prstGeom prst="rect">
            <a:avLst/>
          </a:prstGeom>
        </xdr:spPr>
      </xdr:pic>
      <xdr:sp macro="" textlink="">
        <xdr:nvSpPr>
          <xdr:cNvPr id="9" name="2 Elipse">
            <a:extLst>
              <a:ext uri="{FF2B5EF4-FFF2-40B4-BE49-F238E27FC236}">
                <a16:creationId xmlns:a16="http://schemas.microsoft.com/office/drawing/2014/main" id="{8B0E0955-D1C4-4B39-A993-B00D12856A17}"/>
              </a:ext>
            </a:extLst>
          </xdr:cNvPr>
          <xdr:cNvSpPr/>
        </xdr:nvSpPr>
        <xdr:spPr>
          <a:xfrm>
            <a:off x="3745725" y="8172451"/>
            <a:ext cx="713266" cy="36811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xnSp macro="">
        <xdr:nvCxnSpPr>
          <xdr:cNvPr id="10" name="15 Conector recto de flecha">
            <a:extLst>
              <a:ext uri="{FF2B5EF4-FFF2-40B4-BE49-F238E27FC236}">
                <a16:creationId xmlns:a16="http://schemas.microsoft.com/office/drawing/2014/main" id="{CA6053A4-60EF-4D6F-9C30-0FE05361597B}"/>
              </a:ext>
            </a:extLst>
          </xdr:cNvPr>
          <xdr:cNvCxnSpPr/>
        </xdr:nvCxnSpPr>
        <xdr:spPr>
          <a:xfrm flipH="1">
            <a:off x="4463821" y="8356509"/>
            <a:ext cx="529541" cy="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pic>
        <xdr:nvPicPr>
          <xdr:cNvPr id="11" name="17 Imagen" descr="C:\Documents and Settings\Usuario\Configuración local\Archivos temporales de Internet\Content.IE5\APOLUXUR\OK-2[1].png">
            <a:extLst>
              <a:ext uri="{FF2B5EF4-FFF2-40B4-BE49-F238E27FC236}">
                <a16:creationId xmlns:a16="http://schemas.microsoft.com/office/drawing/2014/main" id="{7DFDA953-F50A-4AB0-949F-ED22F99608F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43319" y="8191500"/>
            <a:ext cx="309731" cy="33972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AB\EXEMPL97%20v.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àfics (2)"/>
      <sheetName val="Programa IG2"/>
      <sheetName val="Prioritats"/>
      <sheetName val="Prioritats 2"/>
      <sheetName val="taula ref's abs"/>
      <sheetName val="setmanades"/>
      <sheetName val="setmanades (2)"/>
      <sheetName val="Validacions"/>
      <sheetName val="Formats condicionals"/>
      <sheetName val="Prima vendes"/>
      <sheetName val="HOLG"/>
      <sheetName val="Y"/>
      <sheetName val="Condicions"/>
      <sheetName val="sexe i nacionalitat"/>
      <sheetName val="Notes"/>
      <sheetName val="Notes 2"/>
      <sheetName val="Notes (2)"/>
      <sheetName val="Notes (3)"/>
      <sheetName val="Notes (4)"/>
      <sheetName val="Concatenar"/>
      <sheetName val="CONTAR i SUMAR.SI"/>
      <sheetName val="contar i sumar.si (2)"/>
      <sheetName val="contar.si"/>
      <sheetName val="Sumar.si"/>
      <sheetName val="contar i sumar.si.conjunto"/>
      <sheetName val="Promedio.si"/>
      <sheetName val="Dates"/>
      <sheetName val="Text"/>
      <sheetName val="Ex de SI"/>
      <sheetName val="Ex de SI (2)"/>
      <sheetName val="parells"/>
      <sheetName val="sumar.si (2)"/>
      <sheetName val="Comptar amb SI"/>
      <sheetName val="Suma si"/>
      <sheetName val="accions"/>
      <sheetName val="Increm preus"/>
      <sheetName val=" Buscar entre"/>
      <sheetName val="TRAJECTES"/>
      <sheetName val="CONTROL PRES"/>
      <sheetName val="ACUMULAT"/>
      <sheetName val="DIVISES"/>
      <sheetName val="MARGES"/>
      <sheetName val="Y,O"/>
      <sheetName val="Validació"/>
      <sheetName val="Validació 2"/>
      <sheetName val="Gráfico1"/>
      <sheetName val="Gràfics"/>
      <sheetName val="Gràfic 1"/>
      <sheetName val="Gràfic 2"/>
      <sheetName val="Gràfic 3"/>
      <sheetName val="Gràfic XY"/>
      <sheetName val="Gràfic tendències"/>
      <sheetName val="Gràfic dues escales"/>
      <sheetName val="Dates caducitat"/>
      <sheetName val="Edats i antiguitats"/>
      <sheetName val="Fórmules matricials"/>
      <sheetName val="contar i sumar.si amb fór's mat"/>
      <sheetName val="CÀLCUL MATRICIAL"/>
      <sheetName val="freqüència"/>
      <sheetName val="Freq temp's"/>
      <sheetName val="Piràmide simplif"/>
      <sheetName val="PIRÀMIDE"/>
      <sheetName val="Qüestionari-freq"/>
      <sheetName val="Gràfic qüestionari"/>
      <sheetName val="Freq amb intèrvals"/>
      <sheetName val="RAPPELS"/>
      <sheetName val="OBJ98"/>
      <sheetName val="SEGUIM. FRES"/>
      <sheetName val="Tresoreria"/>
      <sheetName val="EX BUSCARV"/>
      <sheetName val="Buscarv+form.cond."/>
      <sheetName val="Buscar nom comarca"/>
      <sheetName val="Buscar lletra NIF"/>
      <sheetName val="origen-destí"/>
      <sheetName val="Buscar núm"/>
      <sheetName val="EX BUSCARV Nums"/>
      <sheetName val="Examen"/>
      <sheetName val="Examen (2)"/>
      <sheetName val="Factura"/>
      <sheetName val="Retenció a compte"/>
      <sheetName val="Buscar num (2)"/>
      <sheetName val="Indice - coincidir"/>
      <sheetName val="indice-coincidir (2)"/>
      <sheetName val="DESREF"/>
      <sheetName val="Composició prod's"/>
      <sheetName val="tarifa a-b"/>
      <sheetName val="IRPF 2000"/>
      <sheetName val="IRPF 2010"/>
      <sheetName val="Trànsit"/>
      <sheetName val="Trànsit reduït"/>
      <sheetName val="Puntejar nums"/>
      <sheetName val="Puntejar (1)"/>
      <sheetName val="Puntejar (2)"/>
      <sheetName val="deleg-prod"/>
      <sheetName val="gràfic funció"/>
      <sheetName val="regressió"/>
      <sheetName val="Gràfic tendència export"/>
      <sheetName val="Sheet21"/>
      <sheetName val="TAULA INTERÈS"/>
      <sheetName val="Buscar obj i taules"/>
      <sheetName val="Diagrama Gantt"/>
      <sheetName val="TAULA MULT"/>
      <sheetName val="consolidar"/>
      <sheetName val="Prod a-b-c"/>
      <sheetName val="PUNT MORT"/>
      <sheetName val="Resumen de escenario"/>
      <sheetName val="PUNT MORT (2)"/>
      <sheetName val="SEGUIMENT 95"/>
      <sheetName val="DELEGACIONS TOTAL"/>
      <sheetName val="DELEG CENTRE"/>
      <sheetName val="DELEG SUD (2)"/>
      <sheetName val="DELEG NORD"/>
      <sheetName val="DELEG LLEVANT"/>
      <sheetName val="REVISIÓ SOUS"/>
      <sheetName val="PROJECTES"/>
      <sheetName val="mantenim. màq."/>
      <sheetName val="solver fres"/>
      <sheetName val="Solver transport"/>
      <sheetName val="solver 1"/>
      <sheetName val="solver-joc sumes"/>
      <sheetName val="Macro ordenar"/>
      <sheetName val="Nova funció àrea triangle"/>
      <sheetName val="lloguer cotxes"/>
    </sheetNames>
    <sheetDataSet>
      <sheetData sheetId="0" refreshError="1"/>
      <sheetData sheetId="1" refreshError="1"/>
      <sheetData sheetId="2" refreshError="1"/>
      <sheetData sheetId="3">
        <row r="7">
          <cell r="D7">
            <v>2</v>
          </cell>
        </row>
        <row r="8">
          <cell r="D8">
            <v>5</v>
          </cell>
        </row>
        <row r="9">
          <cell r="D9">
            <v>3</v>
          </cell>
        </row>
        <row r="12">
          <cell r="D12">
            <v>9</v>
          </cell>
        </row>
        <row r="13">
          <cell r="D13">
            <v>22</v>
          </cell>
        </row>
        <row r="16">
          <cell r="D16">
            <v>3</v>
          </cell>
        </row>
        <row r="17">
          <cell r="D17">
            <v>4</v>
          </cell>
        </row>
        <row r="18">
          <cell r="D18">
            <v>8</v>
          </cell>
        </row>
      </sheetData>
      <sheetData sheetId="4" refreshError="1"/>
      <sheetData sheetId="5" refreshError="1"/>
      <sheetData sheetId="6" refreshError="1"/>
      <sheetData sheetId="7" refreshError="1"/>
      <sheetData sheetId="8" refreshError="1"/>
      <sheetData sheetId="9" refreshError="1"/>
      <sheetData sheetId="10">
        <row r="3">
          <cell r="C3">
            <v>6</v>
          </cell>
          <cell r="D3">
            <v>4</v>
          </cell>
          <cell r="E3">
            <v>5</v>
          </cell>
          <cell r="F3">
            <v>7</v>
          </cell>
          <cell r="G3">
            <v>3</v>
          </cell>
          <cell r="H3">
            <v>5</v>
          </cell>
        </row>
        <row r="4">
          <cell r="C4">
            <v>4</v>
          </cell>
          <cell r="D4">
            <v>2</v>
          </cell>
          <cell r="E4">
            <v>3</v>
          </cell>
          <cell r="F4">
            <v>5</v>
          </cell>
          <cell r="G4">
            <v>1</v>
          </cell>
          <cell r="H4">
            <v>3</v>
          </cell>
        </row>
        <row r="5">
          <cell r="C5">
            <v>3</v>
          </cell>
          <cell r="D5">
            <v>1</v>
          </cell>
          <cell r="E5">
            <v>2</v>
          </cell>
          <cell r="F5">
            <v>4</v>
          </cell>
          <cell r="G5">
            <v>0</v>
          </cell>
          <cell r="H5">
            <v>2</v>
          </cell>
        </row>
        <row r="6">
          <cell r="C6">
            <v>5</v>
          </cell>
          <cell r="D6">
            <v>3</v>
          </cell>
          <cell r="E6">
            <v>4</v>
          </cell>
          <cell r="F6">
            <v>6</v>
          </cell>
          <cell r="G6">
            <v>2</v>
          </cell>
          <cell r="H6">
            <v>4</v>
          </cell>
        </row>
        <row r="7">
          <cell r="C7">
            <v>7</v>
          </cell>
          <cell r="D7">
            <v>5</v>
          </cell>
          <cell r="E7">
            <v>6</v>
          </cell>
          <cell r="F7">
            <v>8</v>
          </cell>
          <cell r="G7">
            <v>4</v>
          </cell>
          <cell r="H7">
            <v>6</v>
          </cell>
        </row>
        <row r="8">
          <cell r="C8">
            <v>6</v>
          </cell>
          <cell r="D8">
            <v>4</v>
          </cell>
          <cell r="E8">
            <v>5</v>
          </cell>
          <cell r="F8">
            <v>7</v>
          </cell>
          <cell r="G8">
            <v>3</v>
          </cell>
          <cell r="H8">
            <v>5</v>
          </cell>
        </row>
        <row r="9">
          <cell r="C9">
            <v>8</v>
          </cell>
          <cell r="D9">
            <v>6</v>
          </cell>
          <cell r="E9">
            <v>7</v>
          </cell>
          <cell r="F9">
            <v>9</v>
          </cell>
          <cell r="G9">
            <v>5</v>
          </cell>
          <cell r="H9">
            <v>7</v>
          </cell>
        </row>
        <row r="10">
          <cell r="C10">
            <v>5</v>
          </cell>
          <cell r="D10">
            <v>3</v>
          </cell>
          <cell r="E10">
            <v>4</v>
          </cell>
          <cell r="F10">
            <v>6</v>
          </cell>
          <cell r="G10">
            <v>2</v>
          </cell>
          <cell r="H10">
            <v>4</v>
          </cell>
        </row>
        <row r="11">
          <cell r="C11">
            <v>7</v>
          </cell>
          <cell r="D11">
            <v>5</v>
          </cell>
          <cell r="E11">
            <v>6</v>
          </cell>
          <cell r="F11">
            <v>8</v>
          </cell>
          <cell r="G11">
            <v>4</v>
          </cell>
          <cell r="H11">
            <v>6</v>
          </cell>
        </row>
        <row r="12">
          <cell r="C12">
            <v>4</v>
          </cell>
          <cell r="D12">
            <v>2</v>
          </cell>
          <cell r="E12">
            <v>3</v>
          </cell>
          <cell r="F12">
            <v>5</v>
          </cell>
          <cell r="G12">
            <v>1</v>
          </cell>
          <cell r="H12">
            <v>3</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ow r="50">
          <cell r="A50" t="str">
            <v>pr01</v>
          </cell>
          <cell r="B50" t="str">
            <v>Panet viena</v>
          </cell>
          <cell r="C50">
            <v>0.3</v>
          </cell>
        </row>
        <row r="51">
          <cell r="A51" t="str">
            <v>pr02</v>
          </cell>
          <cell r="B51" t="str">
            <v>Barra integral sense sal</v>
          </cell>
          <cell r="C51">
            <v>0.56999999999999995</v>
          </cell>
        </row>
        <row r="52">
          <cell r="A52" t="str">
            <v>pr03</v>
          </cell>
          <cell r="B52" t="str">
            <v>Rodó de mig</v>
          </cell>
          <cell r="C52">
            <v>0.9</v>
          </cell>
        </row>
        <row r="53">
          <cell r="A53" t="str">
            <v>pr04</v>
          </cell>
          <cell r="B53" t="str">
            <v>Motlle</v>
          </cell>
          <cell r="C53">
            <v>1.2</v>
          </cell>
        </row>
        <row r="54">
          <cell r="A54" t="str">
            <v>pr05</v>
          </cell>
          <cell r="B54" t="str">
            <v>Motlle integral</v>
          </cell>
          <cell r="C54">
            <v>1.26</v>
          </cell>
        </row>
        <row r="55">
          <cell r="A55" t="str">
            <v>pr06</v>
          </cell>
          <cell r="B55" t="str">
            <v>Baguette</v>
          </cell>
          <cell r="C55">
            <v>0.54</v>
          </cell>
        </row>
        <row r="56">
          <cell r="A56" t="str">
            <v>pr07</v>
          </cell>
          <cell r="B56" t="str">
            <v>Xapata</v>
          </cell>
          <cell r="C56">
            <v>0.66</v>
          </cell>
        </row>
        <row r="57">
          <cell r="A57" t="str">
            <v>pr08</v>
          </cell>
          <cell r="B57" t="str">
            <v>Pa 5 cereals</v>
          </cell>
          <cell r="C57">
            <v>0.96</v>
          </cell>
        </row>
        <row r="58">
          <cell r="A58" t="str">
            <v>pr09</v>
          </cell>
          <cell r="B58" t="str">
            <v>Pa gallec</v>
          </cell>
          <cell r="C58">
            <v>1.02</v>
          </cell>
        </row>
        <row r="59">
          <cell r="A59" t="str">
            <v>pr10</v>
          </cell>
          <cell r="B59" t="str">
            <v>Pa rústic</v>
          </cell>
          <cell r="C59">
            <v>1.1399999999999999</v>
          </cell>
        </row>
      </sheetData>
      <sheetData sheetId="79" refreshError="1"/>
      <sheetData sheetId="80" refreshError="1"/>
      <sheetData sheetId="81" refreshError="1"/>
      <sheetData sheetId="82" refreshError="1"/>
      <sheetData sheetId="83">
        <row r="1">
          <cell r="I1">
            <v>7</v>
          </cell>
        </row>
        <row r="7">
          <cell r="D7">
            <v>11</v>
          </cell>
        </row>
      </sheetData>
      <sheetData sheetId="84" refreshError="1"/>
      <sheetData sheetId="85" refreshError="1"/>
      <sheetData sheetId="86" refreshError="1"/>
      <sheetData sheetId="87" refreshError="1"/>
      <sheetData sheetId="88">
        <row r="9">
          <cell r="D9">
            <v>821</v>
          </cell>
          <cell r="E9">
            <v>509</v>
          </cell>
          <cell r="F9">
            <v>535</v>
          </cell>
          <cell r="G9">
            <v>634</v>
          </cell>
          <cell r="H9">
            <v>614</v>
          </cell>
          <cell r="I9">
            <v>951</v>
          </cell>
          <cell r="J9">
            <v>824</v>
          </cell>
        </row>
        <row r="10">
          <cell r="D10">
            <v>511</v>
          </cell>
          <cell r="E10">
            <v>407</v>
          </cell>
          <cell r="F10">
            <v>426</v>
          </cell>
          <cell r="G10">
            <v>521</v>
          </cell>
          <cell r="H10">
            <v>411</v>
          </cell>
          <cell r="I10">
            <v>738</v>
          </cell>
          <cell r="J10">
            <v>720</v>
          </cell>
        </row>
        <row r="11">
          <cell r="D11">
            <v>210</v>
          </cell>
          <cell r="E11">
            <v>258</v>
          </cell>
          <cell r="F11">
            <v>307</v>
          </cell>
          <cell r="G11">
            <v>337</v>
          </cell>
          <cell r="H11">
            <v>295</v>
          </cell>
          <cell r="I11">
            <v>530</v>
          </cell>
          <cell r="J11">
            <v>597</v>
          </cell>
        </row>
        <row r="12">
          <cell r="D12">
            <v>165</v>
          </cell>
          <cell r="E12">
            <v>191</v>
          </cell>
          <cell r="F12">
            <v>220</v>
          </cell>
          <cell r="G12">
            <v>237</v>
          </cell>
          <cell r="H12">
            <v>211</v>
          </cell>
          <cell r="I12">
            <v>395</v>
          </cell>
          <cell r="J12">
            <v>531</v>
          </cell>
        </row>
        <row r="13">
          <cell r="D13">
            <v>174</v>
          </cell>
          <cell r="E13">
            <v>178</v>
          </cell>
          <cell r="F13">
            <v>199</v>
          </cell>
          <cell r="G13">
            <v>207</v>
          </cell>
          <cell r="H13">
            <v>213</v>
          </cell>
          <cell r="I13">
            <v>333</v>
          </cell>
          <cell r="J13">
            <v>415</v>
          </cell>
        </row>
        <row r="14">
          <cell r="D14">
            <v>220</v>
          </cell>
          <cell r="E14">
            <v>231</v>
          </cell>
          <cell r="F14">
            <v>255</v>
          </cell>
          <cell r="G14">
            <v>242</v>
          </cell>
          <cell r="H14">
            <v>250</v>
          </cell>
          <cell r="I14">
            <v>283</v>
          </cell>
          <cell r="J14">
            <v>396</v>
          </cell>
        </row>
        <row r="15">
          <cell r="D15">
            <v>824</v>
          </cell>
          <cell r="E15">
            <v>812</v>
          </cell>
          <cell r="F15">
            <v>812</v>
          </cell>
          <cell r="G15">
            <v>854</v>
          </cell>
          <cell r="H15">
            <v>828</v>
          </cell>
          <cell r="I15">
            <v>586</v>
          </cell>
          <cell r="J15">
            <v>427</v>
          </cell>
        </row>
        <row r="16">
          <cell r="D16">
            <v>1582</v>
          </cell>
          <cell r="E16">
            <v>1592</v>
          </cell>
          <cell r="F16">
            <v>1701</v>
          </cell>
          <cell r="G16">
            <v>1632</v>
          </cell>
          <cell r="H16">
            <v>1703</v>
          </cell>
          <cell r="I16">
            <v>862</v>
          </cell>
          <cell r="J16">
            <v>504</v>
          </cell>
        </row>
        <row r="17">
          <cell r="D17">
            <v>3048</v>
          </cell>
          <cell r="E17">
            <v>3111</v>
          </cell>
          <cell r="F17">
            <v>3169</v>
          </cell>
          <cell r="G17">
            <v>3197</v>
          </cell>
          <cell r="H17">
            <v>3129</v>
          </cell>
          <cell r="I17">
            <v>1415</v>
          </cell>
          <cell r="J17">
            <v>809</v>
          </cell>
        </row>
        <row r="18">
          <cell r="D18">
            <v>3266</v>
          </cell>
          <cell r="E18">
            <v>3425</v>
          </cell>
          <cell r="F18">
            <v>3478</v>
          </cell>
          <cell r="G18">
            <v>3452</v>
          </cell>
          <cell r="H18">
            <v>3412</v>
          </cell>
          <cell r="I18">
            <v>1622</v>
          </cell>
          <cell r="J18">
            <v>1339</v>
          </cell>
        </row>
        <row r="19">
          <cell r="D19">
            <v>2980</v>
          </cell>
          <cell r="E19">
            <v>3157</v>
          </cell>
          <cell r="F19">
            <v>3068</v>
          </cell>
          <cell r="G19">
            <v>3113</v>
          </cell>
          <cell r="H19">
            <v>2906</v>
          </cell>
          <cell r="I19">
            <v>2285</v>
          </cell>
          <cell r="J19">
            <v>2087</v>
          </cell>
        </row>
        <row r="20">
          <cell r="D20">
            <v>2692</v>
          </cell>
          <cell r="E20">
            <v>2992</v>
          </cell>
          <cell r="F20">
            <v>2698</v>
          </cell>
          <cell r="G20">
            <v>2840</v>
          </cell>
          <cell r="H20">
            <v>2776</v>
          </cell>
          <cell r="I20">
            <v>2859</v>
          </cell>
          <cell r="J20">
            <v>2648</v>
          </cell>
        </row>
        <row r="21">
          <cell r="D21">
            <v>2785</v>
          </cell>
          <cell r="E21">
            <v>2908</v>
          </cell>
          <cell r="F21">
            <v>2966</v>
          </cell>
          <cell r="G21">
            <v>2821</v>
          </cell>
          <cell r="H21">
            <v>3033</v>
          </cell>
          <cell r="I21">
            <v>3340</v>
          </cell>
          <cell r="J21">
            <v>2798</v>
          </cell>
        </row>
        <row r="22">
          <cell r="D22">
            <v>2621</v>
          </cell>
          <cell r="E22">
            <v>2930</v>
          </cell>
          <cell r="F22">
            <v>2823</v>
          </cell>
          <cell r="G22">
            <v>2748</v>
          </cell>
          <cell r="H22">
            <v>3194</v>
          </cell>
          <cell r="I22">
            <v>2973</v>
          </cell>
          <cell r="J22">
            <v>2868</v>
          </cell>
        </row>
        <row r="23">
          <cell r="D23">
            <v>2861</v>
          </cell>
          <cell r="E23">
            <v>2860</v>
          </cell>
          <cell r="F23">
            <v>2836</v>
          </cell>
          <cell r="G23">
            <v>3013</v>
          </cell>
          <cell r="H23">
            <v>3080</v>
          </cell>
          <cell r="I23">
            <v>2735</v>
          </cell>
          <cell r="J23">
            <v>1772</v>
          </cell>
        </row>
        <row r="24">
          <cell r="D24">
            <v>2555</v>
          </cell>
          <cell r="E24">
            <v>2472</v>
          </cell>
          <cell r="F24">
            <v>2523</v>
          </cell>
          <cell r="G24">
            <v>2510</v>
          </cell>
          <cell r="H24">
            <v>2636</v>
          </cell>
          <cell r="I24">
            <v>2540</v>
          </cell>
          <cell r="J24">
            <v>1348</v>
          </cell>
        </row>
        <row r="25">
          <cell r="D25">
            <v>2482</v>
          </cell>
          <cell r="E25">
            <v>2603</v>
          </cell>
          <cell r="F25">
            <v>2499</v>
          </cell>
          <cell r="G25">
            <v>2527</v>
          </cell>
          <cell r="H25">
            <v>2955</v>
          </cell>
          <cell r="I25">
            <v>1996</v>
          </cell>
          <cell r="J25">
            <v>863</v>
          </cell>
        </row>
        <row r="26">
          <cell r="D26">
            <v>2582</v>
          </cell>
          <cell r="E26">
            <v>2711</v>
          </cell>
          <cell r="F26">
            <v>2550</v>
          </cell>
          <cell r="G26">
            <v>2650</v>
          </cell>
          <cell r="H26">
            <v>3046</v>
          </cell>
          <cell r="I26">
            <v>2047</v>
          </cell>
          <cell r="J26">
            <v>1078</v>
          </cell>
        </row>
        <row r="27">
          <cell r="D27">
            <v>2644</v>
          </cell>
          <cell r="E27">
            <v>2785</v>
          </cell>
          <cell r="F27">
            <v>2710</v>
          </cell>
          <cell r="G27">
            <v>2844</v>
          </cell>
          <cell r="H27">
            <v>3328</v>
          </cell>
          <cell r="I27">
            <v>2161</v>
          </cell>
          <cell r="J27">
            <v>1444</v>
          </cell>
        </row>
        <row r="28">
          <cell r="D28">
            <v>2067</v>
          </cell>
          <cell r="E28">
            <v>2390</v>
          </cell>
          <cell r="F28">
            <v>2679</v>
          </cell>
          <cell r="G28">
            <v>3081</v>
          </cell>
          <cell r="H28">
            <v>3757</v>
          </cell>
          <cell r="I28">
            <v>2113</v>
          </cell>
          <cell r="J28">
            <v>1702</v>
          </cell>
        </row>
        <row r="29">
          <cell r="D29">
            <v>3137</v>
          </cell>
          <cell r="E29">
            <v>3048</v>
          </cell>
          <cell r="F29">
            <v>3207</v>
          </cell>
          <cell r="G29">
            <v>3213</v>
          </cell>
          <cell r="H29">
            <v>3802</v>
          </cell>
          <cell r="I29">
            <v>2122</v>
          </cell>
          <cell r="J29">
            <v>1829</v>
          </cell>
        </row>
        <row r="30">
          <cell r="D30">
            <v>2640</v>
          </cell>
          <cell r="E30">
            <v>2648</v>
          </cell>
          <cell r="F30">
            <v>2568</v>
          </cell>
          <cell r="G30">
            <v>2650</v>
          </cell>
          <cell r="H30">
            <v>3592</v>
          </cell>
          <cell r="I30">
            <v>2308</v>
          </cell>
          <cell r="J30">
            <v>1752</v>
          </cell>
        </row>
        <row r="31">
          <cell r="D31">
            <v>1934</v>
          </cell>
          <cell r="E31">
            <v>2001</v>
          </cell>
          <cell r="F31">
            <v>1813</v>
          </cell>
          <cell r="G31">
            <v>1843</v>
          </cell>
          <cell r="H31">
            <v>2980</v>
          </cell>
          <cell r="I31">
            <v>2289</v>
          </cell>
          <cell r="J31">
            <v>1540</v>
          </cell>
        </row>
        <row r="32">
          <cell r="D32">
            <v>1053</v>
          </cell>
          <cell r="E32">
            <v>1150</v>
          </cell>
          <cell r="F32">
            <v>1085</v>
          </cell>
          <cell r="G32">
            <v>1003</v>
          </cell>
          <cell r="H32">
            <v>1783</v>
          </cell>
          <cell r="I32">
            <v>1551</v>
          </cell>
          <cell r="J32">
            <v>1362</v>
          </cell>
        </row>
      </sheetData>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8"/>
  <sheetViews>
    <sheetView workbookViewId="0">
      <selection activeCell="E28" sqref="E28"/>
    </sheetView>
  </sheetViews>
  <sheetFormatPr baseColWidth="10" defaultColWidth="11.44140625" defaultRowHeight="13.8"/>
  <cols>
    <col min="1" max="5" width="11.44140625" style="2"/>
    <col min="6" max="6" width="11.44140625" style="2" customWidth="1"/>
    <col min="7" max="9" width="11.44140625" style="2"/>
    <col min="10" max="11" width="11.44140625" style="2" customWidth="1"/>
    <col min="12" max="12" width="6.44140625" style="2" customWidth="1"/>
    <col min="13" max="14" width="20.44140625" style="2" customWidth="1"/>
    <col min="15" max="15" width="11.44140625" style="2" customWidth="1"/>
    <col min="16" max="16384" width="11.44140625" style="2"/>
  </cols>
  <sheetData>
    <row r="1" spans="1:19" ht="18.75" customHeight="1">
      <c r="A1" s="101" t="s">
        <v>88</v>
      </c>
      <c r="B1" s="101"/>
      <c r="C1" s="101"/>
      <c r="D1" s="101"/>
      <c r="E1" s="101"/>
      <c r="F1" s="101"/>
    </row>
    <row r="2" spans="1:19">
      <c r="A2" s="19"/>
    </row>
    <row r="3" spans="1:19">
      <c r="A3" s="103" t="s">
        <v>34</v>
      </c>
      <c r="B3" s="103"/>
      <c r="C3" s="103"/>
      <c r="D3" s="103"/>
      <c r="E3" s="103"/>
      <c r="F3" s="103"/>
      <c r="G3" s="103"/>
      <c r="H3" s="103"/>
      <c r="I3" s="103"/>
    </row>
    <row r="4" spans="1:19">
      <c r="A4" s="103"/>
      <c r="B4" s="103"/>
      <c r="C4" s="103"/>
      <c r="D4" s="103"/>
      <c r="E4" s="103"/>
      <c r="F4" s="103"/>
      <c r="G4" s="103"/>
      <c r="H4" s="103"/>
      <c r="I4" s="103"/>
    </row>
    <row r="5" spans="1:19">
      <c r="A5" s="20"/>
      <c r="B5" s="20"/>
      <c r="C5" s="20"/>
      <c r="D5" s="20"/>
      <c r="E5" s="20"/>
      <c r="F5" s="20"/>
      <c r="G5" s="20"/>
      <c r="H5" s="20"/>
      <c r="I5" s="20"/>
    </row>
    <row r="6" spans="1:19" ht="12.75" customHeight="1">
      <c r="C6" s="20"/>
      <c r="D6" s="20"/>
      <c r="E6" s="104" t="s">
        <v>35</v>
      </c>
      <c r="F6" s="104"/>
      <c r="H6" s="104" t="s">
        <v>36</v>
      </c>
      <c r="I6" s="104"/>
      <c r="J6" s="104"/>
      <c r="K6" s="104"/>
      <c r="L6" s="20"/>
    </row>
    <row r="7" spans="1:19" ht="27.6">
      <c r="A7" s="21"/>
      <c r="B7" s="22" t="s">
        <v>37</v>
      </c>
      <c r="C7" s="22" t="s">
        <v>38</v>
      </c>
      <c r="D7" s="23" t="s">
        <v>39</v>
      </c>
      <c r="E7" s="24" t="s">
        <v>40</v>
      </c>
      <c r="F7" s="24" t="s">
        <v>41</v>
      </c>
      <c r="G7" s="24"/>
      <c r="H7" s="24" t="s">
        <v>42</v>
      </c>
      <c r="I7" s="49" t="s">
        <v>43</v>
      </c>
      <c r="J7" s="25" t="s">
        <v>44</v>
      </c>
      <c r="K7" s="49" t="s">
        <v>45</v>
      </c>
    </row>
    <row r="8" spans="1:19" ht="14.4">
      <c r="A8" s="13" t="s">
        <v>46</v>
      </c>
      <c r="B8" s="15" t="s">
        <v>47</v>
      </c>
      <c r="C8" s="15">
        <v>35</v>
      </c>
      <c r="D8" s="15" t="s">
        <v>48</v>
      </c>
      <c r="E8" s="26" t="b">
        <f>B8="M"</f>
        <v>0</v>
      </c>
      <c r="F8" s="26" t="b">
        <f>C8&gt;40</f>
        <v>0</v>
      </c>
      <c r="H8" s="26" t="b">
        <f>AND(B8="M",C8&gt;40)</f>
        <v>0</v>
      </c>
      <c r="I8" s="26"/>
      <c r="J8" s="26" t="b">
        <f>OR(D8="BCN",D8="VAL")</f>
        <v>1</v>
      </c>
      <c r="K8" s="26"/>
      <c r="M8" s="100" t="s">
        <v>49</v>
      </c>
      <c r="N8" s="100"/>
      <c r="O8" s="27"/>
    </row>
    <row r="9" spans="1:19" ht="14.4">
      <c r="A9" s="13" t="s">
        <v>50</v>
      </c>
      <c r="B9" s="15" t="s">
        <v>51</v>
      </c>
      <c r="C9" s="15">
        <v>56</v>
      </c>
      <c r="D9" s="15" t="s">
        <v>48</v>
      </c>
      <c r="E9" s="26" t="b">
        <f t="shared" ref="E9:E17" si="0">B9="M"</f>
        <v>1</v>
      </c>
      <c r="F9" s="26" t="b">
        <f t="shared" ref="F9:F17" si="1">C9&gt;40</f>
        <v>1</v>
      </c>
      <c r="H9" s="26" t="b">
        <f t="shared" ref="H9:H17" si="2">AND(B9="M",C9&gt;40)</f>
        <v>1</v>
      </c>
      <c r="I9" s="26"/>
      <c r="J9" s="26" t="b">
        <f t="shared" ref="J9:J17" si="3">OR(D9="BCN",D9="VAL")</f>
        <v>1</v>
      </c>
      <c r="K9" s="26"/>
      <c r="M9" s="28" t="s">
        <v>52</v>
      </c>
      <c r="N9" s="29" t="s">
        <v>53</v>
      </c>
      <c r="O9" s="27"/>
    </row>
    <row r="10" spans="1:19" ht="14.4">
      <c r="A10" s="13" t="s">
        <v>54</v>
      </c>
      <c r="B10" s="15" t="s">
        <v>51</v>
      </c>
      <c r="C10" s="15">
        <v>34</v>
      </c>
      <c r="D10" s="15" t="s">
        <v>55</v>
      </c>
      <c r="E10" s="26" t="b">
        <f t="shared" si="0"/>
        <v>1</v>
      </c>
      <c r="F10" s="26" t="b">
        <f t="shared" si="1"/>
        <v>0</v>
      </c>
      <c r="H10" s="26" t="b">
        <f t="shared" si="2"/>
        <v>0</v>
      </c>
      <c r="I10" s="26"/>
      <c r="J10" s="26">
        <f>K9</f>
        <v>0</v>
      </c>
      <c r="K10" s="26"/>
      <c r="M10" s="28" t="s">
        <v>56</v>
      </c>
      <c r="N10" s="29" t="s">
        <v>57</v>
      </c>
      <c r="O10" s="27"/>
    </row>
    <row r="11" spans="1:19" ht="14.4">
      <c r="A11" s="13" t="s">
        <v>58</v>
      </c>
      <c r="B11" s="15" t="s">
        <v>47</v>
      </c>
      <c r="C11" s="15">
        <v>39</v>
      </c>
      <c r="D11" s="15" t="s">
        <v>48</v>
      </c>
      <c r="E11" s="26" t="b">
        <f t="shared" si="0"/>
        <v>0</v>
      </c>
      <c r="F11" s="26" t="b">
        <f t="shared" si="1"/>
        <v>0</v>
      </c>
      <c r="H11" s="26" t="b">
        <f t="shared" si="2"/>
        <v>0</v>
      </c>
      <c r="I11" s="26"/>
      <c r="J11" s="26" t="b">
        <f t="shared" si="3"/>
        <v>1</v>
      </c>
      <c r="K11" s="26"/>
      <c r="M11" s="28" t="s">
        <v>59</v>
      </c>
      <c r="N11" s="29" t="s">
        <v>60</v>
      </c>
      <c r="O11" s="27"/>
    </row>
    <row r="12" spans="1:19" ht="14.4">
      <c r="A12" s="13" t="s">
        <v>61</v>
      </c>
      <c r="B12" s="15" t="s">
        <v>51</v>
      </c>
      <c r="C12" s="15">
        <v>58</v>
      </c>
      <c r="D12" s="15" t="s">
        <v>62</v>
      </c>
      <c r="E12" s="26" t="b">
        <f t="shared" si="0"/>
        <v>1</v>
      </c>
      <c r="F12" s="26" t="b">
        <f t="shared" si="1"/>
        <v>1</v>
      </c>
      <c r="H12" s="26" t="b">
        <f t="shared" si="2"/>
        <v>1</v>
      </c>
      <c r="I12" s="26"/>
      <c r="J12" s="26" t="b">
        <f t="shared" si="3"/>
        <v>1</v>
      </c>
      <c r="K12" s="26"/>
      <c r="M12" s="28" t="s">
        <v>63</v>
      </c>
      <c r="N12" s="29" t="s">
        <v>64</v>
      </c>
      <c r="O12" s="27"/>
    </row>
    <row r="13" spans="1:19" ht="14.4">
      <c r="A13" s="13" t="s">
        <v>65</v>
      </c>
      <c r="B13" s="15" t="s">
        <v>47</v>
      </c>
      <c r="C13" s="15">
        <v>31</v>
      </c>
      <c r="D13" s="15" t="s">
        <v>55</v>
      </c>
      <c r="E13" s="26" t="b">
        <f t="shared" si="0"/>
        <v>0</v>
      </c>
      <c r="F13" s="26" t="b">
        <f t="shared" si="1"/>
        <v>0</v>
      </c>
      <c r="H13" s="26" t="b">
        <f t="shared" si="2"/>
        <v>0</v>
      </c>
      <c r="I13" s="26"/>
      <c r="J13" s="26" t="b">
        <f t="shared" si="3"/>
        <v>0</v>
      </c>
      <c r="K13" s="26"/>
      <c r="M13" s="28" t="s">
        <v>66</v>
      </c>
      <c r="N13" s="29" t="s">
        <v>67</v>
      </c>
      <c r="O13" s="27"/>
    </row>
    <row r="14" spans="1:19" ht="14.4">
      <c r="A14" s="13" t="s">
        <v>68</v>
      </c>
      <c r="B14" s="15" t="s">
        <v>51</v>
      </c>
      <c r="C14" s="15">
        <v>45</v>
      </c>
      <c r="D14" s="15" t="s">
        <v>48</v>
      </c>
      <c r="E14" s="26" t="b">
        <f t="shared" si="0"/>
        <v>1</v>
      </c>
      <c r="F14" s="26" t="b">
        <f t="shared" si="1"/>
        <v>1</v>
      </c>
      <c r="H14" s="26" t="b">
        <f t="shared" si="2"/>
        <v>1</v>
      </c>
      <c r="I14" s="26"/>
      <c r="J14" s="26" t="b">
        <f t="shared" si="3"/>
        <v>1</v>
      </c>
      <c r="K14" s="26"/>
      <c r="M14" s="28" t="s">
        <v>69</v>
      </c>
      <c r="N14" s="29" t="s">
        <v>70</v>
      </c>
      <c r="O14" s="27"/>
    </row>
    <row r="15" spans="1:19">
      <c r="A15" s="13" t="s">
        <v>71</v>
      </c>
      <c r="B15" s="15" t="s">
        <v>51</v>
      </c>
      <c r="C15" s="15">
        <v>57</v>
      </c>
      <c r="D15" s="15" t="s">
        <v>55</v>
      </c>
      <c r="E15" s="26" t="b">
        <f t="shared" si="0"/>
        <v>1</v>
      </c>
      <c r="F15" s="26" t="b">
        <f t="shared" si="1"/>
        <v>1</v>
      </c>
      <c r="H15" s="26" t="b">
        <f t="shared" si="2"/>
        <v>1</v>
      </c>
      <c r="I15" s="26"/>
      <c r="J15" s="26" t="b">
        <f t="shared" si="3"/>
        <v>0</v>
      </c>
      <c r="K15" s="26"/>
      <c r="P15" s="18"/>
      <c r="Q15" s="18"/>
      <c r="R15" s="18"/>
      <c r="S15" s="18"/>
    </row>
    <row r="16" spans="1:19">
      <c r="A16" s="13" t="s">
        <v>72</v>
      </c>
      <c r="B16" s="15" t="s">
        <v>47</v>
      </c>
      <c r="C16" s="15">
        <v>38</v>
      </c>
      <c r="D16" s="15" t="s">
        <v>62</v>
      </c>
      <c r="E16" s="26" t="b">
        <f t="shared" si="0"/>
        <v>0</v>
      </c>
      <c r="F16" s="26" t="b">
        <f t="shared" si="1"/>
        <v>0</v>
      </c>
      <c r="H16" s="26" t="b">
        <f t="shared" si="2"/>
        <v>0</v>
      </c>
      <c r="I16" s="26"/>
      <c r="J16" s="26" t="b">
        <f t="shared" si="3"/>
        <v>1</v>
      </c>
      <c r="K16" s="26"/>
      <c r="P16" s="18"/>
      <c r="Q16" s="18"/>
      <c r="R16" s="18"/>
      <c r="S16" s="18"/>
    </row>
    <row r="17" spans="1:19">
      <c r="A17" s="13" t="s">
        <v>73</v>
      </c>
      <c r="B17" s="15" t="s">
        <v>51</v>
      </c>
      <c r="C17" s="15">
        <v>35</v>
      </c>
      <c r="D17" s="15" t="s">
        <v>48</v>
      </c>
      <c r="E17" s="26" t="b">
        <f t="shared" si="0"/>
        <v>1</v>
      </c>
      <c r="F17" s="26" t="b">
        <f t="shared" si="1"/>
        <v>0</v>
      </c>
      <c r="H17" s="26" t="b">
        <f t="shared" si="2"/>
        <v>0</v>
      </c>
      <c r="I17" s="26"/>
      <c r="J17" s="26" t="b">
        <f t="shared" si="3"/>
        <v>1</v>
      </c>
      <c r="K17" s="26"/>
      <c r="P17" s="18"/>
      <c r="Q17" s="18"/>
      <c r="R17" s="18"/>
      <c r="S17" s="18"/>
    </row>
    <row r="18" spans="1:19">
      <c r="Q18" s="18"/>
      <c r="R18" s="18"/>
      <c r="S18" s="18"/>
    </row>
    <row r="21" spans="1:19" ht="17.399999999999999">
      <c r="A21" s="101" t="s">
        <v>74</v>
      </c>
      <c r="B21" s="101"/>
      <c r="C21" s="101"/>
      <c r="D21" s="101"/>
    </row>
    <row r="23" spans="1:19" ht="12.75" customHeight="1">
      <c r="A23" s="102" t="s">
        <v>159</v>
      </c>
      <c r="B23" s="102"/>
      <c r="C23" s="102"/>
      <c r="D23" s="102"/>
      <c r="E23" s="102"/>
      <c r="F23" s="102"/>
      <c r="G23" s="102"/>
      <c r="H23" s="102"/>
    </row>
    <row r="24" spans="1:19">
      <c r="A24" s="102"/>
      <c r="B24" s="102"/>
      <c r="C24" s="102"/>
      <c r="D24" s="102"/>
      <c r="E24" s="102"/>
      <c r="F24" s="102"/>
      <c r="G24" s="102"/>
      <c r="H24" s="102"/>
    </row>
    <row r="25" spans="1:19" ht="36" customHeight="1">
      <c r="A25" s="102"/>
      <c r="B25" s="102"/>
      <c r="C25" s="102"/>
      <c r="D25" s="102"/>
      <c r="E25" s="102"/>
      <c r="F25" s="102"/>
      <c r="G25" s="102"/>
      <c r="H25" s="102"/>
    </row>
    <row r="27" spans="1:19" ht="27.6">
      <c r="A27" s="21"/>
      <c r="B27" s="22" t="s">
        <v>37</v>
      </c>
      <c r="C27" s="22" t="s">
        <v>38</v>
      </c>
      <c r="D27" s="23" t="s">
        <v>39</v>
      </c>
      <c r="E27" s="24" t="s">
        <v>84</v>
      </c>
      <c r="F27" s="49" t="s">
        <v>85</v>
      </c>
      <c r="G27"/>
    </row>
    <row r="28" spans="1:19" ht="14.4">
      <c r="A28" s="13" t="s">
        <v>46</v>
      </c>
      <c r="B28" s="15" t="s">
        <v>47</v>
      </c>
      <c r="C28" s="15">
        <v>35</v>
      </c>
      <c r="D28" s="15" t="s">
        <v>48</v>
      </c>
      <c r="E28" s="30" t="str">
        <f>IF(B28="M","Sí","No")</f>
        <v>No</v>
      </c>
      <c r="F28" s="30">
        <f>IF(AND(D28="BCN",C28&gt;55),1000,500)</f>
        <v>500</v>
      </c>
      <c r="G28"/>
    </row>
    <row r="29" spans="1:19" ht="14.4">
      <c r="A29" s="13" t="s">
        <v>50</v>
      </c>
      <c r="B29" s="15" t="s">
        <v>51</v>
      </c>
      <c r="C29" s="15">
        <v>41</v>
      </c>
      <c r="D29" s="15" t="s">
        <v>48</v>
      </c>
      <c r="E29" s="30" t="str">
        <f t="shared" ref="E29:E37" si="4">IF(B29="M","Sí","No")</f>
        <v>Sí</v>
      </c>
      <c r="F29" s="30">
        <f t="shared" ref="F29:F37" si="5">IF(AND(D29="BCN",C29&gt;55),1000,500)</f>
        <v>500</v>
      </c>
      <c r="G29"/>
    </row>
    <row r="30" spans="1:19" ht="14.4">
      <c r="A30" s="13" t="s">
        <v>54</v>
      </c>
      <c r="B30" s="15" t="s">
        <v>51</v>
      </c>
      <c r="C30" s="15">
        <v>34</v>
      </c>
      <c r="D30" s="15" t="s">
        <v>55</v>
      </c>
      <c r="E30" s="30" t="str">
        <f t="shared" si="4"/>
        <v>Sí</v>
      </c>
      <c r="F30" s="30">
        <f t="shared" si="5"/>
        <v>500</v>
      </c>
      <c r="G30"/>
    </row>
    <row r="31" spans="1:19" ht="14.4">
      <c r="A31" s="13" t="s">
        <v>58</v>
      </c>
      <c r="B31" s="15" t="s">
        <v>47</v>
      </c>
      <c r="C31" s="15">
        <v>39</v>
      </c>
      <c r="D31" s="15" t="s">
        <v>48</v>
      </c>
      <c r="E31" s="30" t="str">
        <f t="shared" si="4"/>
        <v>No</v>
      </c>
      <c r="F31" s="30">
        <f t="shared" si="5"/>
        <v>500</v>
      </c>
      <c r="G31"/>
    </row>
    <row r="32" spans="1:19" ht="14.4">
      <c r="A32" s="13" t="s">
        <v>61</v>
      </c>
      <c r="B32" s="15" t="s">
        <v>51</v>
      </c>
      <c r="C32" s="15">
        <v>44</v>
      </c>
      <c r="D32" s="15" t="s">
        <v>62</v>
      </c>
      <c r="E32" s="30" t="str">
        <f t="shared" si="4"/>
        <v>Sí</v>
      </c>
      <c r="F32" s="30">
        <f t="shared" si="5"/>
        <v>500</v>
      </c>
      <c r="G32"/>
    </row>
    <row r="33" spans="1:7" ht="14.4">
      <c r="A33" s="13" t="s">
        <v>65</v>
      </c>
      <c r="B33" s="15" t="s">
        <v>47</v>
      </c>
      <c r="C33" s="15">
        <v>31</v>
      </c>
      <c r="D33" s="15" t="s">
        <v>55</v>
      </c>
      <c r="E33" s="30" t="str">
        <f t="shared" si="4"/>
        <v>No</v>
      </c>
      <c r="F33" s="30">
        <f t="shared" si="5"/>
        <v>500</v>
      </c>
      <c r="G33"/>
    </row>
    <row r="34" spans="1:7" ht="14.4">
      <c r="A34" s="13" t="s">
        <v>68</v>
      </c>
      <c r="B34" s="15" t="s">
        <v>51</v>
      </c>
      <c r="C34" s="15">
        <v>45</v>
      </c>
      <c r="D34" s="15" t="s">
        <v>48</v>
      </c>
      <c r="E34" s="30" t="str">
        <f t="shared" si="4"/>
        <v>Sí</v>
      </c>
      <c r="F34" s="30">
        <f t="shared" si="5"/>
        <v>500</v>
      </c>
      <c r="G34"/>
    </row>
    <row r="35" spans="1:7" ht="14.4">
      <c r="A35" s="13" t="s">
        <v>71</v>
      </c>
      <c r="B35" s="15" t="s">
        <v>51</v>
      </c>
      <c r="C35" s="15">
        <v>47</v>
      </c>
      <c r="D35" s="15" t="s">
        <v>55</v>
      </c>
      <c r="E35" s="30" t="str">
        <f t="shared" si="4"/>
        <v>Sí</v>
      </c>
      <c r="F35" s="30">
        <f t="shared" si="5"/>
        <v>500</v>
      </c>
      <c r="G35"/>
    </row>
    <row r="36" spans="1:7" ht="14.4">
      <c r="A36" s="13" t="s">
        <v>72</v>
      </c>
      <c r="B36" s="15" t="s">
        <v>47</v>
      </c>
      <c r="C36" s="15">
        <v>38</v>
      </c>
      <c r="D36" s="15" t="s">
        <v>62</v>
      </c>
      <c r="E36" s="30" t="str">
        <f t="shared" si="4"/>
        <v>No</v>
      </c>
      <c r="F36" s="30">
        <f t="shared" si="5"/>
        <v>500</v>
      </c>
      <c r="G36"/>
    </row>
    <row r="37" spans="1:7" ht="14.4">
      <c r="A37" s="13" t="s">
        <v>73</v>
      </c>
      <c r="B37" s="15" t="s">
        <v>51</v>
      </c>
      <c r="C37" s="15">
        <v>35</v>
      </c>
      <c r="D37" s="15" t="s">
        <v>48</v>
      </c>
      <c r="E37" s="30" t="str">
        <f t="shared" si="4"/>
        <v>Sí</v>
      </c>
      <c r="F37" s="30">
        <f t="shared" si="5"/>
        <v>500</v>
      </c>
      <c r="G37"/>
    </row>
    <row r="38" spans="1:7">
      <c r="B38" s="31"/>
      <c r="C38" s="31"/>
      <c r="D38" s="31"/>
      <c r="E38" s="31"/>
      <c r="F38" s="31"/>
      <c r="G38" s="31"/>
    </row>
  </sheetData>
  <mergeCells count="7">
    <mergeCell ref="M8:N8"/>
    <mergeCell ref="A21:D21"/>
    <mergeCell ref="A23:H25"/>
    <mergeCell ref="A1:F1"/>
    <mergeCell ref="A3:I4"/>
    <mergeCell ref="E6:F6"/>
    <mergeCell ref="H6:K6"/>
  </mergeCells>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9"/>
  <sheetViews>
    <sheetView tabSelected="1" topLeftCell="A91" workbookViewId="0">
      <selection activeCell="G100" sqref="G100"/>
    </sheetView>
  </sheetViews>
  <sheetFormatPr baseColWidth="10" defaultColWidth="11.44140625" defaultRowHeight="13.8"/>
  <cols>
    <col min="1" max="1" width="17.44140625" style="2" customWidth="1"/>
    <col min="2" max="5" width="11.44140625" style="2"/>
    <col min="6" max="6" width="12.77734375" style="2" bestFit="1" customWidth="1"/>
    <col min="7" max="9" width="11.44140625" style="2"/>
    <col min="10" max="10" width="11.44140625" style="2" customWidth="1"/>
    <col min="11" max="11" width="15" style="2" customWidth="1"/>
    <col min="12" max="13" width="20.44140625" style="2" customWidth="1"/>
    <col min="14" max="14" width="11.44140625" style="2" customWidth="1"/>
    <col min="15" max="16384" width="11.44140625" style="2"/>
  </cols>
  <sheetData>
    <row r="1" spans="1:8" ht="18">
      <c r="A1" s="110" t="s">
        <v>87</v>
      </c>
      <c r="B1" s="110"/>
      <c r="C1" s="110"/>
      <c r="D1" s="110"/>
      <c r="E1" s="1"/>
    </row>
    <row r="3" spans="1:8" s="3" customFormat="1" ht="15" customHeight="1">
      <c r="A3" s="111" t="s">
        <v>0</v>
      </c>
      <c r="B3" s="111"/>
      <c r="C3" s="111"/>
      <c r="D3" s="111"/>
      <c r="E3" s="111"/>
      <c r="F3" s="111"/>
      <c r="G3" s="111"/>
      <c r="H3" s="111"/>
    </row>
    <row r="4" spans="1:8" s="3" customFormat="1" ht="14.4">
      <c r="A4" s="111"/>
      <c r="B4" s="111"/>
      <c r="C4" s="111"/>
      <c r="D4" s="111"/>
      <c r="E4" s="111"/>
      <c r="F4" s="111"/>
      <c r="G4" s="111"/>
      <c r="H4" s="111"/>
    </row>
    <row r="5" spans="1:8" s="3" customFormat="1" ht="14.4">
      <c r="A5" s="77" t="s">
        <v>1</v>
      </c>
      <c r="B5" s="4"/>
      <c r="C5" s="4"/>
      <c r="D5" s="4"/>
      <c r="E5" s="4"/>
      <c r="F5" s="4"/>
      <c r="G5" s="4"/>
      <c r="H5" s="4"/>
    </row>
    <row r="6" spans="1:8" s="3" customFormat="1" ht="15" customHeight="1">
      <c r="A6" s="112" t="s">
        <v>137</v>
      </c>
      <c r="B6" s="112"/>
      <c r="C6" s="112"/>
      <c r="D6" s="112"/>
      <c r="E6" s="112"/>
      <c r="F6" s="112"/>
      <c r="G6" s="112"/>
      <c r="H6" s="112"/>
    </row>
    <row r="7" spans="1:8" s="3" customFormat="1" ht="14.4">
      <c r="A7" s="112"/>
      <c r="B7" s="112"/>
      <c r="C7" s="112"/>
      <c r="D7" s="112"/>
      <c r="E7" s="112"/>
      <c r="F7" s="112"/>
      <c r="G7" s="112"/>
      <c r="H7" s="112"/>
    </row>
    <row r="8" spans="1:8" s="3" customFormat="1" ht="14.4">
      <c r="F8" s="50" t="s">
        <v>160</v>
      </c>
    </row>
    <row r="9" spans="1:8" s="3" customFormat="1" ht="14.4">
      <c r="A9" s="5"/>
      <c r="B9" s="6" t="s">
        <v>2</v>
      </c>
      <c r="C9" s="6" t="s">
        <v>3</v>
      </c>
      <c r="D9" s="6" t="s">
        <v>4</v>
      </c>
      <c r="E9" s="6" t="s">
        <v>5</v>
      </c>
      <c r="F9" s="6" t="s">
        <v>86</v>
      </c>
    </row>
    <row r="10" spans="1:8" s="3" customFormat="1" ht="14.4">
      <c r="A10" s="5" t="s">
        <v>6</v>
      </c>
      <c r="B10" s="7">
        <v>6</v>
      </c>
      <c r="C10" s="7">
        <v>3</v>
      </c>
      <c r="D10" s="7">
        <v>6</v>
      </c>
      <c r="E10" s="8">
        <f>AVERAGE(B10:D10)</f>
        <v>5</v>
      </c>
      <c r="F10" s="8" t="str">
        <f>IF(E10&gt;=F21,"APTO","NO APTO")</f>
        <v>APTO</v>
      </c>
    </row>
    <row r="11" spans="1:8" s="3" customFormat="1" ht="14.4">
      <c r="A11" s="5" t="s">
        <v>7</v>
      </c>
      <c r="B11" s="7">
        <v>6</v>
      </c>
      <c r="C11" s="7">
        <v>5</v>
      </c>
      <c r="D11" s="7">
        <v>3</v>
      </c>
      <c r="E11" s="8">
        <f t="shared" ref="E11:E19" si="0">AVERAGE(B11:D11)</f>
        <v>4.666666666666667</v>
      </c>
      <c r="F11" s="8" t="str">
        <f>IF(E11&gt;=F21,"APTO","NO APTO")</f>
        <v>NO APTO</v>
      </c>
    </row>
    <row r="12" spans="1:8" s="3" customFormat="1" ht="14.4">
      <c r="A12" s="5" t="s">
        <v>8</v>
      </c>
      <c r="B12" s="7">
        <v>7</v>
      </c>
      <c r="C12" s="7">
        <v>4</v>
      </c>
      <c r="D12" s="7">
        <v>7</v>
      </c>
      <c r="E12" s="8">
        <f t="shared" si="0"/>
        <v>6</v>
      </c>
      <c r="F12" s="8" t="str">
        <f t="shared" ref="F12:F19" si="1">IF(E12&gt;=F22,"APTO","NO APTO")</f>
        <v>APTO</v>
      </c>
    </row>
    <row r="13" spans="1:8" s="3" customFormat="1" ht="14.4">
      <c r="A13" s="5" t="s">
        <v>9</v>
      </c>
      <c r="B13" s="7">
        <v>5</v>
      </c>
      <c r="C13" s="7">
        <v>10</v>
      </c>
      <c r="D13" s="7">
        <v>8</v>
      </c>
      <c r="E13" s="8">
        <f t="shared" si="0"/>
        <v>7.666666666666667</v>
      </c>
      <c r="F13" s="8" t="str">
        <f t="shared" si="1"/>
        <v>APTO</v>
      </c>
    </row>
    <row r="14" spans="1:8" s="3" customFormat="1" ht="14.4">
      <c r="A14" s="5" t="s">
        <v>10</v>
      </c>
      <c r="B14" s="7">
        <v>9</v>
      </c>
      <c r="C14" s="7">
        <v>5</v>
      </c>
      <c r="D14" s="7">
        <v>3</v>
      </c>
      <c r="E14" s="8">
        <f t="shared" si="0"/>
        <v>5.666666666666667</v>
      </c>
      <c r="F14" s="8" t="str">
        <f t="shared" si="1"/>
        <v>APTO</v>
      </c>
    </row>
    <row r="15" spans="1:8" s="3" customFormat="1" ht="14.4">
      <c r="A15" s="5" t="s">
        <v>11</v>
      </c>
      <c r="B15" s="7">
        <v>6</v>
      </c>
      <c r="C15" s="7">
        <v>9</v>
      </c>
      <c r="D15" s="7">
        <v>9</v>
      </c>
      <c r="E15" s="8">
        <f t="shared" si="0"/>
        <v>8</v>
      </c>
      <c r="F15" s="8" t="str">
        <f t="shared" si="1"/>
        <v>APTO</v>
      </c>
    </row>
    <row r="16" spans="1:8" s="3" customFormat="1" ht="14.4">
      <c r="A16" s="5" t="s">
        <v>12</v>
      </c>
      <c r="B16" s="7">
        <v>3</v>
      </c>
      <c r="C16" s="7">
        <v>10</v>
      </c>
      <c r="D16" s="7">
        <v>4</v>
      </c>
      <c r="E16" s="8">
        <f t="shared" si="0"/>
        <v>5.666666666666667</v>
      </c>
      <c r="F16" s="8" t="str">
        <f t="shared" si="1"/>
        <v>APTO</v>
      </c>
    </row>
    <row r="17" spans="1:8" s="3" customFormat="1" ht="14.4">
      <c r="A17" s="5" t="s">
        <v>13</v>
      </c>
      <c r="B17" s="7">
        <v>3</v>
      </c>
      <c r="C17" s="7">
        <v>5</v>
      </c>
      <c r="D17" s="7">
        <v>4</v>
      </c>
      <c r="E17" s="8">
        <f t="shared" si="0"/>
        <v>4</v>
      </c>
      <c r="F17" s="8" t="str">
        <f t="shared" si="1"/>
        <v>APTO</v>
      </c>
    </row>
    <row r="18" spans="1:8" s="3" customFormat="1" ht="14.4">
      <c r="A18" s="5" t="s">
        <v>14</v>
      </c>
      <c r="B18" s="7">
        <v>3</v>
      </c>
      <c r="C18" s="7">
        <v>8</v>
      </c>
      <c r="D18" s="7">
        <v>3</v>
      </c>
      <c r="E18" s="8">
        <f t="shared" si="0"/>
        <v>4.666666666666667</v>
      </c>
      <c r="F18" s="8" t="str">
        <f t="shared" si="1"/>
        <v>APTO</v>
      </c>
    </row>
    <row r="19" spans="1:8" s="3" customFormat="1" ht="14.4">
      <c r="A19" s="5" t="s">
        <v>15</v>
      </c>
      <c r="B19" s="7">
        <v>8</v>
      </c>
      <c r="C19" s="7">
        <v>10</v>
      </c>
      <c r="D19" s="7">
        <v>3</v>
      </c>
      <c r="E19" s="8">
        <f t="shared" si="0"/>
        <v>7</v>
      </c>
      <c r="F19" s="8" t="str">
        <f t="shared" si="1"/>
        <v>APTO</v>
      </c>
    </row>
    <row r="20" spans="1:8" s="3" customFormat="1" ht="14.4">
      <c r="A20" s="5"/>
      <c r="B20" s="5"/>
      <c r="C20" s="5"/>
      <c r="D20" s="5"/>
      <c r="E20" s="5"/>
      <c r="F20" s="5"/>
    </row>
    <row r="21" spans="1:8" s="3" customFormat="1" ht="14.4">
      <c r="A21" s="5"/>
      <c r="B21" s="5"/>
      <c r="C21" s="5"/>
      <c r="D21" s="5"/>
      <c r="E21" s="9" t="s">
        <v>16</v>
      </c>
      <c r="F21" s="10">
        <v>5</v>
      </c>
    </row>
    <row r="22" spans="1:8" s="3" customFormat="1" ht="14.4">
      <c r="A22" s="5"/>
      <c r="B22" s="5"/>
      <c r="C22" s="5"/>
      <c r="D22" s="5"/>
      <c r="E22" s="9"/>
      <c r="F22"/>
    </row>
    <row r="23" spans="1:8" ht="12.75" customHeight="1">
      <c r="A23" s="113" t="s">
        <v>17</v>
      </c>
      <c r="B23" s="113"/>
      <c r="C23" s="113"/>
      <c r="D23" s="113"/>
      <c r="E23" s="113"/>
      <c r="F23" s="113"/>
      <c r="G23" s="113"/>
      <c r="H23" s="12"/>
    </row>
    <row r="24" spans="1:8">
      <c r="A24" s="113"/>
      <c r="B24" s="113"/>
      <c r="C24" s="113"/>
      <c r="D24" s="113"/>
      <c r="E24" s="113"/>
      <c r="F24" s="113"/>
      <c r="G24" s="113"/>
      <c r="H24" s="12"/>
    </row>
    <row r="25" spans="1:8">
      <c r="A25" s="78"/>
      <c r="B25" s="13"/>
      <c r="C25" s="13"/>
      <c r="D25" s="13"/>
      <c r="E25" s="13"/>
      <c r="F25" s="13"/>
      <c r="G25" s="13"/>
    </row>
    <row r="26" spans="1:8">
      <c r="A26" s="13"/>
      <c r="B26" s="13"/>
      <c r="C26" s="13"/>
      <c r="D26" s="51" t="s">
        <v>161</v>
      </c>
      <c r="E26" s="13"/>
      <c r="F26" s="13"/>
      <c r="G26" s="13"/>
    </row>
    <row r="27" spans="1:8">
      <c r="A27" s="14" t="s">
        <v>18</v>
      </c>
      <c r="B27" s="14" t="s">
        <v>19</v>
      </c>
      <c r="C27" s="14" t="s">
        <v>20</v>
      </c>
      <c r="D27" s="14" t="s">
        <v>21</v>
      </c>
      <c r="E27" s="13"/>
      <c r="F27" s="13"/>
      <c r="G27" s="13"/>
      <c r="H27" s="13"/>
    </row>
    <row r="28" spans="1:8" ht="15" customHeight="1">
      <c r="A28" s="13" t="s">
        <v>22</v>
      </c>
      <c r="B28" s="15" t="s">
        <v>23</v>
      </c>
      <c r="C28" s="16">
        <v>1750</v>
      </c>
      <c r="D28" s="122">
        <f>IF(B28="A",C28+100,C28+200)</f>
        <v>1850</v>
      </c>
      <c r="E28" s="13"/>
      <c r="F28" s="13"/>
      <c r="G28" s="17"/>
      <c r="H28" s="13"/>
    </row>
    <row r="29" spans="1:8" ht="15" customHeight="1">
      <c r="A29" s="13" t="s">
        <v>24</v>
      </c>
      <c r="B29" s="15" t="s">
        <v>23</v>
      </c>
      <c r="C29" s="16">
        <v>4530</v>
      </c>
      <c r="D29" s="122">
        <f t="shared" ref="D29:D37" si="2">IF(B29="A",C29+100,C29+200)</f>
        <v>4630</v>
      </c>
      <c r="E29" s="13"/>
      <c r="F29" s="13"/>
      <c r="G29" s="13"/>
      <c r="H29" s="13"/>
    </row>
    <row r="30" spans="1:8" ht="15" customHeight="1">
      <c r="A30" s="13" t="s">
        <v>25</v>
      </c>
      <c r="B30" s="15" t="s">
        <v>26</v>
      </c>
      <c r="C30" s="16">
        <v>3610</v>
      </c>
      <c r="D30" s="122">
        <f t="shared" si="2"/>
        <v>3810</v>
      </c>
      <c r="E30" s="13"/>
      <c r="F30" s="13"/>
      <c r="G30" s="13"/>
      <c r="H30" s="13"/>
    </row>
    <row r="31" spans="1:8" ht="15" customHeight="1">
      <c r="A31" s="13" t="s">
        <v>27</v>
      </c>
      <c r="B31" s="15" t="s">
        <v>23</v>
      </c>
      <c r="C31" s="16">
        <v>2890</v>
      </c>
      <c r="D31" s="122">
        <f t="shared" si="2"/>
        <v>2990</v>
      </c>
      <c r="E31" s="13"/>
      <c r="F31" s="13"/>
      <c r="G31" s="13"/>
      <c r="H31" s="13"/>
    </row>
    <row r="32" spans="1:8" ht="15" customHeight="1">
      <c r="A32" s="13" t="s">
        <v>28</v>
      </c>
      <c r="B32" s="15" t="s">
        <v>23</v>
      </c>
      <c r="C32" s="16">
        <v>8640</v>
      </c>
      <c r="D32" s="122">
        <f t="shared" si="2"/>
        <v>8740</v>
      </c>
      <c r="E32" s="13"/>
      <c r="F32" s="13"/>
      <c r="G32" s="13"/>
      <c r="H32" s="13"/>
    </row>
    <row r="33" spans="1:8" ht="15" customHeight="1">
      <c r="A33" s="13" t="s">
        <v>29</v>
      </c>
      <c r="B33" s="15" t="s">
        <v>26</v>
      </c>
      <c r="C33" s="16">
        <v>6680</v>
      </c>
      <c r="D33" s="122">
        <f t="shared" si="2"/>
        <v>6880</v>
      </c>
      <c r="E33" s="13"/>
      <c r="F33" s="13"/>
      <c r="G33" s="13"/>
      <c r="H33" s="13"/>
    </row>
    <row r="34" spans="1:8" ht="15" customHeight="1">
      <c r="A34" s="13" t="s">
        <v>30</v>
      </c>
      <c r="B34" s="15" t="s">
        <v>23</v>
      </c>
      <c r="C34" s="16">
        <v>9450</v>
      </c>
      <c r="D34" s="122">
        <f t="shared" si="2"/>
        <v>9550</v>
      </c>
      <c r="E34" s="13"/>
      <c r="F34" s="13"/>
      <c r="G34" s="13"/>
      <c r="H34" s="13"/>
    </row>
    <row r="35" spans="1:8" ht="15" customHeight="1">
      <c r="A35" s="13" t="s">
        <v>31</v>
      </c>
      <c r="B35" s="15" t="s">
        <v>26</v>
      </c>
      <c r="C35" s="16">
        <v>12800</v>
      </c>
      <c r="D35" s="122">
        <f t="shared" si="2"/>
        <v>13000</v>
      </c>
      <c r="E35" s="13"/>
      <c r="F35" s="13"/>
      <c r="G35" s="13"/>
      <c r="H35" s="13"/>
    </row>
    <row r="36" spans="1:8" ht="15" customHeight="1">
      <c r="A36" s="13" t="s">
        <v>32</v>
      </c>
      <c r="B36" s="15" t="s">
        <v>26</v>
      </c>
      <c r="C36" s="16">
        <v>3670</v>
      </c>
      <c r="D36" s="122">
        <f t="shared" si="2"/>
        <v>3870</v>
      </c>
      <c r="E36" s="13"/>
      <c r="F36" s="13"/>
      <c r="G36" s="13"/>
      <c r="H36" s="13"/>
    </row>
    <row r="37" spans="1:8" ht="15" customHeight="1">
      <c r="A37" s="13" t="s">
        <v>33</v>
      </c>
      <c r="B37" s="15" t="s">
        <v>23</v>
      </c>
      <c r="C37" s="16">
        <v>7350</v>
      </c>
      <c r="D37" s="122">
        <f t="shared" si="2"/>
        <v>7450</v>
      </c>
      <c r="E37" s="13"/>
      <c r="F37" s="13"/>
      <c r="G37" s="13"/>
      <c r="H37" s="13"/>
    </row>
    <row r="38" spans="1:8" ht="15" customHeight="1">
      <c r="A38" s="13"/>
      <c r="B38" s="13"/>
      <c r="C38" s="16"/>
      <c r="D38" s="13"/>
      <c r="E38" s="13"/>
      <c r="F38" s="13"/>
      <c r="G38" s="13"/>
      <c r="H38" s="13"/>
    </row>
    <row r="39" spans="1:8" s="3" customFormat="1" ht="14.4">
      <c r="E39" s="11"/>
    </row>
    <row r="40" spans="1:8" ht="13.95" customHeight="1">
      <c r="A40" s="114" t="s">
        <v>150</v>
      </c>
      <c r="B40" s="114"/>
      <c r="C40" s="114"/>
      <c r="D40" s="114"/>
      <c r="E40" s="114"/>
      <c r="F40" s="114"/>
      <c r="G40" s="114"/>
      <c r="H40" s="114"/>
    </row>
    <row r="41" spans="1:8">
      <c r="A41" s="114"/>
      <c r="B41" s="114"/>
      <c r="C41" s="114"/>
      <c r="D41" s="114"/>
      <c r="E41" s="114"/>
      <c r="F41" s="114"/>
      <c r="G41" s="114"/>
      <c r="H41" s="114"/>
    </row>
    <row r="42" spans="1:8">
      <c r="A42" s="114"/>
      <c r="B42" s="114"/>
      <c r="C42" s="114"/>
      <c r="D42" s="114"/>
      <c r="E42" s="114"/>
      <c r="F42" s="114"/>
      <c r="G42" s="114"/>
      <c r="H42" s="114"/>
    </row>
    <row r="43" spans="1:8">
      <c r="A43" s="114"/>
      <c r="B43" s="114"/>
      <c r="C43" s="114"/>
      <c r="D43" s="114"/>
      <c r="E43" s="114"/>
      <c r="F43" s="114"/>
      <c r="G43" s="114"/>
      <c r="H43" s="114"/>
    </row>
    <row r="44" spans="1:8" ht="27.6">
      <c r="A44" s="19"/>
      <c r="B44" s="12"/>
      <c r="C44" s="52" t="s">
        <v>160</v>
      </c>
      <c r="D44" s="52" t="s">
        <v>193</v>
      </c>
      <c r="E44" s="12"/>
      <c r="F44" s="12"/>
      <c r="G44" s="12"/>
      <c r="H44" s="12"/>
    </row>
    <row r="45" spans="1:8">
      <c r="B45" s="22" t="s">
        <v>149</v>
      </c>
      <c r="C45" s="22" t="s">
        <v>148</v>
      </c>
      <c r="D45" s="22" t="s">
        <v>148</v>
      </c>
      <c r="E45" s="31"/>
      <c r="F45" s="31"/>
      <c r="G45" s="31"/>
    </row>
    <row r="46" spans="1:8">
      <c r="A46" s="2" t="s">
        <v>138</v>
      </c>
      <c r="B46" s="31">
        <v>8</v>
      </c>
      <c r="C46" s="30" t="str">
        <f>IF(B46&lt;4,"C",(IF(B46&lt;7,"B","A")))</f>
        <v>A</v>
      </c>
      <c r="D46" s="30" t="str">
        <f t="shared" ref="D46:D54" si="3">IF(B46&lt;5,"Suspenso",IF(B46&lt;7,"Aprobado",IF(B46&lt;9,"Notable","Excelente")))</f>
        <v>Notable</v>
      </c>
      <c r="E46" s="31"/>
      <c r="F46" s="31"/>
      <c r="G46" s="31"/>
    </row>
    <row r="47" spans="1:8">
      <c r="A47" s="2" t="s">
        <v>139</v>
      </c>
      <c r="B47" s="31">
        <v>6</v>
      </c>
      <c r="C47" s="30" t="str">
        <f t="shared" ref="C47:C55" si="4">IF(B47&lt;4,"C",(IF(B47&lt;7,"B","A")))</f>
        <v>B</v>
      </c>
      <c r="D47" s="30" t="str">
        <f t="shared" si="3"/>
        <v>Aprobado</v>
      </c>
      <c r="E47" s="31"/>
      <c r="F47" s="31"/>
      <c r="G47" s="31"/>
    </row>
    <row r="48" spans="1:8">
      <c r="A48" s="2" t="s">
        <v>140</v>
      </c>
      <c r="B48" s="31">
        <v>5</v>
      </c>
      <c r="C48" s="30" t="str">
        <f t="shared" si="4"/>
        <v>B</v>
      </c>
      <c r="D48" s="30" t="str">
        <f t="shared" si="3"/>
        <v>Aprobado</v>
      </c>
      <c r="E48" s="31"/>
      <c r="F48" s="31"/>
      <c r="G48" s="31"/>
    </row>
    <row r="49" spans="1:8">
      <c r="A49" s="2" t="s">
        <v>141</v>
      </c>
      <c r="B49" s="31">
        <v>5</v>
      </c>
      <c r="C49" s="30" t="str">
        <f t="shared" si="4"/>
        <v>B</v>
      </c>
      <c r="D49" s="30" t="str">
        <f t="shared" si="3"/>
        <v>Aprobado</v>
      </c>
      <c r="E49" s="31"/>
      <c r="F49" s="31"/>
      <c r="G49" s="31"/>
    </row>
    <row r="50" spans="1:8">
      <c r="A50" s="2" t="s">
        <v>142</v>
      </c>
      <c r="B50" s="31">
        <v>8</v>
      </c>
      <c r="C50" s="30" t="str">
        <f t="shared" si="4"/>
        <v>A</v>
      </c>
      <c r="D50" s="30" t="str">
        <f t="shared" si="3"/>
        <v>Notable</v>
      </c>
      <c r="E50" s="31"/>
      <c r="F50" s="31"/>
      <c r="G50" s="31"/>
    </row>
    <row r="51" spans="1:8">
      <c r="A51" s="2" t="s">
        <v>143</v>
      </c>
      <c r="B51" s="31">
        <v>7</v>
      </c>
      <c r="C51" s="30" t="str">
        <f t="shared" si="4"/>
        <v>A</v>
      </c>
      <c r="D51" s="30" t="str">
        <f t="shared" si="3"/>
        <v>Notable</v>
      </c>
      <c r="E51" s="31"/>
      <c r="F51" s="31"/>
      <c r="G51" s="31"/>
    </row>
    <row r="52" spans="1:8">
      <c r="A52" s="2" t="s">
        <v>144</v>
      </c>
      <c r="B52" s="31">
        <v>5</v>
      </c>
      <c r="C52" s="30" t="str">
        <f t="shared" si="4"/>
        <v>B</v>
      </c>
      <c r="D52" s="30" t="str">
        <f t="shared" si="3"/>
        <v>Aprobado</v>
      </c>
      <c r="E52" s="31"/>
      <c r="F52" s="31"/>
      <c r="G52" s="31"/>
    </row>
    <row r="53" spans="1:8">
      <c r="A53" s="2" t="s">
        <v>145</v>
      </c>
      <c r="B53" s="31">
        <v>2</v>
      </c>
      <c r="C53" s="30" t="str">
        <f t="shared" si="4"/>
        <v>C</v>
      </c>
      <c r="D53" s="30" t="str">
        <f t="shared" si="3"/>
        <v>Suspenso</v>
      </c>
      <c r="E53" s="31"/>
      <c r="F53" s="31"/>
      <c r="G53" s="31"/>
    </row>
    <row r="54" spans="1:8">
      <c r="A54" s="2" t="s">
        <v>146</v>
      </c>
      <c r="B54" s="31">
        <v>5</v>
      </c>
      <c r="C54" s="30" t="str">
        <f t="shared" si="4"/>
        <v>B</v>
      </c>
      <c r="D54" s="30" t="str">
        <f t="shared" si="3"/>
        <v>Aprobado</v>
      </c>
      <c r="E54" s="31"/>
      <c r="F54" s="31"/>
      <c r="G54" s="31"/>
    </row>
    <row r="55" spans="1:8">
      <c r="A55" s="2" t="s">
        <v>147</v>
      </c>
      <c r="B55" s="31">
        <v>9</v>
      </c>
      <c r="C55" s="30" t="str">
        <f t="shared" si="4"/>
        <v>A</v>
      </c>
      <c r="D55" s="30" t="str">
        <f>IF(B55&lt;5,"Suspenso",IF(B55&lt;7,"Aprobado",IF(B55&lt;9,"Notable","Excelente")))</f>
        <v>Excelente</v>
      </c>
      <c r="E55" s="31"/>
      <c r="F55" s="31"/>
      <c r="G55" s="31"/>
    </row>
    <row r="56" spans="1:8">
      <c r="B56" s="31"/>
      <c r="C56" s="31"/>
      <c r="D56" s="31"/>
      <c r="E56" s="31"/>
      <c r="F56" s="31"/>
      <c r="G56" s="31"/>
    </row>
    <row r="57" spans="1:8" ht="14.4">
      <c r="A57" s="79" t="s">
        <v>75</v>
      </c>
      <c r="B57" s="55"/>
      <c r="C57" s="55"/>
      <c r="D57" s="55"/>
      <c r="E57" s="55"/>
      <c r="F57" s="55"/>
      <c r="G57" s="55"/>
      <c r="H57" s="56"/>
    </row>
    <row r="58" spans="1:8" ht="13.95" customHeight="1">
      <c r="A58" s="115" t="s">
        <v>164</v>
      </c>
      <c r="B58" s="115"/>
      <c r="C58" s="115"/>
      <c r="D58" s="115"/>
      <c r="E58" s="115"/>
      <c r="F58" s="115"/>
      <c r="G58" s="115"/>
      <c r="H58" s="115"/>
    </row>
    <row r="59" spans="1:8">
      <c r="A59" s="115"/>
      <c r="B59" s="115"/>
      <c r="C59" s="115"/>
      <c r="D59" s="115"/>
      <c r="E59" s="115"/>
      <c r="F59" s="115"/>
      <c r="G59" s="115"/>
      <c r="H59" s="115"/>
    </row>
    <row r="60" spans="1:8" ht="14.4">
      <c r="A60" s="79"/>
      <c r="B60" s="55"/>
      <c r="C60" s="55"/>
      <c r="D60" s="55"/>
      <c r="E60" s="55"/>
      <c r="F60" s="55"/>
      <c r="G60" s="55"/>
      <c r="H60" s="56"/>
    </row>
    <row r="61" spans="1:8" ht="13.95" customHeight="1">
      <c r="A61" s="109" t="s">
        <v>165</v>
      </c>
      <c r="B61" s="109"/>
      <c r="C61" s="109"/>
      <c r="D61" s="109"/>
      <c r="E61" s="109"/>
      <c r="F61" s="109"/>
      <c r="G61" s="109"/>
      <c r="H61" s="109"/>
    </row>
    <row r="62" spans="1:8">
      <c r="A62" s="109"/>
      <c r="B62" s="109"/>
      <c r="C62" s="109"/>
      <c r="D62" s="109"/>
      <c r="E62" s="109"/>
      <c r="F62" s="109"/>
      <c r="G62" s="109"/>
      <c r="H62" s="109"/>
    </row>
    <row r="63" spans="1:8">
      <c r="A63" s="109"/>
      <c r="B63" s="109"/>
      <c r="C63" s="109"/>
      <c r="D63" s="109"/>
      <c r="E63" s="109"/>
      <c r="F63" s="109"/>
      <c r="G63" s="109"/>
      <c r="H63" s="109"/>
    </row>
    <row r="65" spans="1:8">
      <c r="B65" s="2" t="s">
        <v>76</v>
      </c>
      <c r="C65" s="2" t="s">
        <v>77</v>
      </c>
      <c r="D65" s="2" t="s">
        <v>78</v>
      </c>
      <c r="E65" s="53" t="s">
        <v>160</v>
      </c>
    </row>
    <row r="66" spans="1:8">
      <c r="A66" s="2" t="s">
        <v>79</v>
      </c>
      <c r="B66" s="2">
        <v>1000</v>
      </c>
      <c r="C66" s="2">
        <v>1100</v>
      </c>
      <c r="D66" s="2">
        <v>1200</v>
      </c>
      <c r="E66" s="30" t="str">
        <f>IF(AND(B66&lt;C66,B66&lt;D66),"POTENCIAR",IF(AND(B66&gt;C66,B66,D66),"SUPRIMIR","MANTENER"))</f>
        <v>POTENCIAR</v>
      </c>
    </row>
    <row r="67" spans="1:8">
      <c r="A67" s="2" t="s">
        <v>80</v>
      </c>
      <c r="B67" s="2">
        <v>2500</v>
      </c>
      <c r="C67" s="2">
        <v>2300</v>
      </c>
      <c r="D67" s="2">
        <v>1900</v>
      </c>
      <c r="E67" s="30" t="str">
        <f t="shared" ref="E67:E70" si="5">IF(AND(B67&lt;C67,B67&lt;D67),"POTENCIAR",IF(AND(B67&gt;C67,B67,D67),"SUPRIMIR","MANTENER"))</f>
        <v>SUPRIMIR</v>
      </c>
    </row>
    <row r="68" spans="1:8">
      <c r="A68" s="2" t="s">
        <v>81</v>
      </c>
      <c r="B68" s="2">
        <v>1100</v>
      </c>
      <c r="C68" s="2">
        <v>1200</v>
      </c>
      <c r="D68" s="2">
        <v>1100</v>
      </c>
      <c r="E68" s="30" t="str">
        <f t="shared" si="5"/>
        <v>MANTENER</v>
      </c>
    </row>
    <row r="69" spans="1:8">
      <c r="A69" s="2" t="s">
        <v>82</v>
      </c>
      <c r="B69" s="2">
        <v>1500</v>
      </c>
      <c r="C69" s="2">
        <v>1300</v>
      </c>
      <c r="D69" s="2">
        <v>1400</v>
      </c>
      <c r="E69" s="30" t="str">
        <f t="shared" si="5"/>
        <v>SUPRIMIR</v>
      </c>
    </row>
    <row r="70" spans="1:8">
      <c r="A70" s="2" t="s">
        <v>83</v>
      </c>
      <c r="B70" s="2">
        <v>500</v>
      </c>
      <c r="C70" s="2">
        <v>700</v>
      </c>
      <c r="D70" s="2">
        <v>1100</v>
      </c>
      <c r="E70" s="30" t="str">
        <f t="shared" si="5"/>
        <v>POTENCIAR</v>
      </c>
    </row>
    <row r="71" spans="1:8">
      <c r="A71" s="18"/>
      <c r="B71" s="18"/>
      <c r="C71" s="18"/>
      <c r="D71" s="18"/>
      <c r="E71" s="18"/>
      <c r="F71" s="18"/>
      <c r="G71" s="18"/>
      <c r="H71" s="18"/>
    </row>
    <row r="72" spans="1:8">
      <c r="A72" s="18"/>
      <c r="B72" s="18"/>
      <c r="C72" s="18"/>
      <c r="D72" s="18"/>
      <c r="E72" s="18"/>
      <c r="F72" s="18"/>
      <c r="G72" s="18"/>
      <c r="H72" s="18"/>
    </row>
    <row r="73" spans="1:8" s="56" customFormat="1">
      <c r="A73" s="65" t="s">
        <v>173</v>
      </c>
      <c r="B73" s="65"/>
      <c r="C73" s="65"/>
      <c r="D73" s="65"/>
      <c r="E73" s="65"/>
      <c r="F73" s="65"/>
      <c r="G73" s="65"/>
      <c r="H73" s="65"/>
    </row>
    <row r="77" spans="1:8">
      <c r="A77" s="105" t="s">
        <v>166</v>
      </c>
      <c r="B77" s="106"/>
      <c r="C77" s="94"/>
    </row>
    <row r="78" spans="1:8">
      <c r="A78" s="107" t="s">
        <v>179</v>
      </c>
      <c r="B78" s="108"/>
      <c r="C78" s="95">
        <v>500000</v>
      </c>
    </row>
    <row r="79" spans="1:8">
      <c r="A79" s="107" t="s">
        <v>167</v>
      </c>
      <c r="B79" s="108"/>
      <c r="C79" s="96">
        <v>0.05</v>
      </c>
    </row>
    <row r="80" spans="1:8">
      <c r="A80" s="107" t="s">
        <v>175</v>
      </c>
      <c r="B80" s="108"/>
      <c r="C80" s="94">
        <v>5</v>
      </c>
    </row>
    <row r="81" spans="1:12">
      <c r="A81" s="107" t="s">
        <v>168</v>
      </c>
      <c r="B81" s="108"/>
      <c r="C81" s="94">
        <v>1</v>
      </c>
    </row>
    <row r="82" spans="1:12">
      <c r="A82" s="94" t="s">
        <v>170</v>
      </c>
      <c r="B82" s="94"/>
      <c r="C82" s="94">
        <v>3</v>
      </c>
    </row>
    <row r="83" spans="1:12">
      <c r="A83" s="67"/>
      <c r="B83" s="67"/>
      <c r="C83" s="67"/>
    </row>
    <row r="84" spans="1:12">
      <c r="A84" s="97" t="s">
        <v>171</v>
      </c>
      <c r="B84" s="98"/>
      <c r="C84" s="99">
        <f>C78/C80</f>
        <v>100000</v>
      </c>
    </row>
    <row r="85" spans="1:12">
      <c r="A85" s="2" t="s">
        <v>169</v>
      </c>
    </row>
    <row r="88" spans="1:12" s="19" customFormat="1" ht="60" customHeight="1">
      <c r="A88" s="60" t="s">
        <v>177</v>
      </c>
      <c r="B88" s="57">
        <v>0</v>
      </c>
      <c r="C88" s="57">
        <v>1</v>
      </c>
      <c r="D88" s="57">
        <v>2</v>
      </c>
      <c r="E88" s="57">
        <v>3</v>
      </c>
      <c r="F88" s="57">
        <v>4</v>
      </c>
      <c r="G88" s="57">
        <v>5</v>
      </c>
      <c r="H88" s="57">
        <v>6</v>
      </c>
      <c r="I88" s="57">
        <v>7</v>
      </c>
      <c r="J88" s="57">
        <v>8</v>
      </c>
      <c r="K88" s="57">
        <v>9</v>
      </c>
      <c r="L88" s="57">
        <v>10</v>
      </c>
    </row>
    <row r="89" spans="1:12" s="19" customFormat="1" ht="27.6">
      <c r="A89" s="61" t="s">
        <v>176</v>
      </c>
      <c r="B89" s="62"/>
      <c r="C89" s="62">
        <v>0</v>
      </c>
      <c r="D89" s="62">
        <v>0</v>
      </c>
      <c r="E89" s="62">
        <f>$C$78</f>
        <v>500000</v>
      </c>
      <c r="F89" s="62">
        <f>$C$78-$C$84*(F88-$C$82-$C$81)</f>
        <v>500000</v>
      </c>
      <c r="G89" s="62">
        <f>$C$78-$C$84*(G88-$C$82-$C$81)</f>
        <v>400000</v>
      </c>
      <c r="H89" s="62">
        <f t="shared" ref="H89:K89" si="6">$C$78-$C$84*(H88-$C$82-$C$81)</f>
        <v>300000</v>
      </c>
      <c r="I89" s="62">
        <f t="shared" si="6"/>
        <v>200000</v>
      </c>
      <c r="J89" s="62">
        <f t="shared" si="6"/>
        <v>100000</v>
      </c>
      <c r="K89" s="62">
        <f t="shared" si="6"/>
        <v>0</v>
      </c>
      <c r="L89" s="62"/>
    </row>
    <row r="90" spans="1:12">
      <c r="A90" s="80" t="s">
        <v>171</v>
      </c>
      <c r="B90" s="63"/>
      <c r="C90" s="63">
        <v>0</v>
      </c>
      <c r="D90" s="63">
        <v>0</v>
      </c>
      <c r="E90" s="63">
        <v>0</v>
      </c>
      <c r="F90" s="63">
        <f t="shared" ref="F90:I90" si="7">$C$84</f>
        <v>100000</v>
      </c>
      <c r="G90" s="63">
        <f t="shared" si="7"/>
        <v>100000</v>
      </c>
      <c r="H90" s="63">
        <f t="shared" si="7"/>
        <v>100000</v>
      </c>
      <c r="I90" s="63">
        <f t="shared" si="7"/>
        <v>100000</v>
      </c>
      <c r="J90" s="63">
        <v>100000</v>
      </c>
      <c r="K90" s="63"/>
      <c r="L90" s="63"/>
    </row>
    <row r="91" spans="1:12">
      <c r="A91" s="80" t="s">
        <v>172</v>
      </c>
      <c r="B91" s="63"/>
      <c r="C91" s="63"/>
      <c r="D91" s="63"/>
      <c r="E91" s="63">
        <f>E89*$C$79</f>
        <v>25000</v>
      </c>
      <c r="F91" s="63">
        <f t="shared" ref="F91:K91" si="8">F89*$C$79</f>
        <v>25000</v>
      </c>
      <c r="G91" s="63">
        <f t="shared" si="8"/>
        <v>20000</v>
      </c>
      <c r="H91" s="63">
        <f t="shared" si="8"/>
        <v>15000</v>
      </c>
      <c r="I91" s="63">
        <f t="shared" si="8"/>
        <v>10000</v>
      </c>
      <c r="J91" s="63">
        <f t="shared" si="8"/>
        <v>5000</v>
      </c>
      <c r="K91" s="63">
        <f t="shared" si="8"/>
        <v>0</v>
      </c>
      <c r="L91" s="63"/>
    </row>
    <row r="92" spans="1:12" ht="30" customHeight="1">
      <c r="A92" s="80" t="s">
        <v>174</v>
      </c>
      <c r="B92" s="63"/>
      <c r="C92" s="63"/>
      <c r="D92" s="63"/>
      <c r="E92" s="63">
        <f>E91+E90</f>
        <v>25000</v>
      </c>
      <c r="F92" s="63">
        <f t="shared" ref="F92:K92" si="9">F91+F90</f>
        <v>125000</v>
      </c>
      <c r="G92" s="63">
        <f t="shared" si="9"/>
        <v>120000</v>
      </c>
      <c r="H92" s="63">
        <f t="shared" si="9"/>
        <v>115000</v>
      </c>
      <c r="I92" s="63">
        <f t="shared" si="9"/>
        <v>110000</v>
      </c>
      <c r="J92" s="63">
        <f t="shared" si="9"/>
        <v>105000</v>
      </c>
      <c r="K92" s="63">
        <f t="shared" si="9"/>
        <v>0</v>
      </c>
      <c r="L92" s="63"/>
    </row>
    <row r="93" spans="1:12">
      <c r="B93" s="64"/>
      <c r="C93" s="64"/>
      <c r="D93" s="64"/>
      <c r="E93" s="64"/>
      <c r="F93" s="64"/>
      <c r="G93" s="64"/>
      <c r="H93" s="64"/>
      <c r="I93" s="64"/>
      <c r="J93" s="64"/>
      <c r="K93" s="64"/>
      <c r="L93" s="64"/>
    </row>
    <row r="94" spans="1:12" s="56" customFormat="1" ht="30" customHeight="1">
      <c r="A94" s="56" t="s">
        <v>191</v>
      </c>
      <c r="B94" s="66"/>
      <c r="C94" s="66"/>
      <c r="D94" s="66"/>
      <c r="E94" s="66"/>
      <c r="F94" s="66"/>
      <c r="G94" s="66"/>
      <c r="H94" s="66"/>
      <c r="I94" s="66"/>
      <c r="J94" s="66"/>
      <c r="K94" s="66"/>
      <c r="L94" s="66"/>
    </row>
    <row r="96" spans="1:12" ht="60" customHeight="1">
      <c r="A96" s="57" t="s">
        <v>178</v>
      </c>
      <c r="B96" s="57">
        <v>0</v>
      </c>
      <c r="C96" s="57">
        <v>1</v>
      </c>
      <c r="D96" s="57">
        <v>2</v>
      </c>
      <c r="E96" s="57">
        <v>3</v>
      </c>
      <c r="F96" s="57">
        <v>4</v>
      </c>
      <c r="G96" s="57">
        <v>5</v>
      </c>
      <c r="H96" s="57">
        <v>6</v>
      </c>
      <c r="I96" s="57">
        <v>7</v>
      </c>
      <c r="J96" s="57">
        <v>8</v>
      </c>
      <c r="K96" s="57">
        <v>9</v>
      </c>
      <c r="L96" s="57">
        <v>10</v>
      </c>
    </row>
    <row r="97" spans="1:14" ht="27.6">
      <c r="A97" s="61" t="s">
        <v>176</v>
      </c>
      <c r="B97" s="62"/>
      <c r="C97" s="62">
        <v>0</v>
      </c>
      <c r="D97" s="62">
        <v>500000</v>
      </c>
      <c r="E97" s="62">
        <v>500000</v>
      </c>
      <c r="F97" s="62"/>
      <c r="G97" s="62"/>
      <c r="H97" s="62"/>
      <c r="I97" s="62"/>
      <c r="J97" s="62"/>
      <c r="K97" s="62"/>
      <c r="L97" s="62"/>
    </row>
    <row r="98" spans="1:14">
      <c r="A98" s="80" t="s">
        <v>171</v>
      </c>
      <c r="B98" s="63"/>
      <c r="C98" s="63">
        <v>0</v>
      </c>
      <c r="D98" s="63">
        <v>0</v>
      </c>
      <c r="E98" s="63">
        <f>$C$84</f>
        <v>100000</v>
      </c>
      <c r="F98" s="63"/>
      <c r="G98" s="63"/>
      <c r="H98" s="63"/>
      <c r="I98" s="63"/>
      <c r="J98" s="63"/>
      <c r="K98" s="63"/>
      <c r="L98" s="63"/>
    </row>
    <row r="99" spans="1:14">
      <c r="A99" s="80" t="s">
        <v>172</v>
      </c>
      <c r="B99" s="63"/>
      <c r="C99" s="63"/>
      <c r="D99" s="63">
        <v>25000</v>
      </c>
      <c r="E99" s="63"/>
      <c r="F99" s="63"/>
      <c r="G99" s="63"/>
      <c r="H99" s="63"/>
      <c r="I99" s="63"/>
      <c r="J99" s="63"/>
      <c r="K99" s="63"/>
      <c r="L99" s="63"/>
    </row>
    <row r="100" spans="1:14" ht="30" customHeight="1">
      <c r="A100" s="80" t="s">
        <v>174</v>
      </c>
      <c r="B100" s="63"/>
      <c r="C100" s="63"/>
      <c r="D100" s="63"/>
      <c r="E100" s="63"/>
      <c r="F100" s="63"/>
      <c r="G100" s="63"/>
      <c r="H100" s="63"/>
      <c r="I100" s="63"/>
      <c r="J100" s="63"/>
      <c r="K100" s="63"/>
      <c r="L100" s="63"/>
    </row>
    <row r="104" spans="1:14" s="67" customFormat="1">
      <c r="A104" s="67" t="s">
        <v>186</v>
      </c>
    </row>
    <row r="105" spans="1:14">
      <c r="A105" s="81" t="s">
        <v>182</v>
      </c>
      <c r="B105" s="71">
        <v>0.25</v>
      </c>
      <c r="C105" s="72"/>
    </row>
    <row r="106" spans="1:14">
      <c r="A106" s="82" t="s">
        <v>183</v>
      </c>
      <c r="B106" s="67">
        <v>0</v>
      </c>
      <c r="C106" s="73" t="s">
        <v>190</v>
      </c>
    </row>
    <row r="107" spans="1:14">
      <c r="A107" s="83" t="s">
        <v>184</v>
      </c>
      <c r="B107" s="74">
        <v>2</v>
      </c>
      <c r="C107" s="75" t="s">
        <v>190</v>
      </c>
    </row>
    <row r="109" spans="1:14">
      <c r="A109" s="84"/>
      <c r="B109" s="59">
        <v>0</v>
      </c>
      <c r="C109" s="59">
        <v>1</v>
      </c>
      <c r="D109" s="59">
        <v>2</v>
      </c>
      <c r="E109" s="59">
        <v>3</v>
      </c>
      <c r="F109" s="59">
        <v>4</v>
      </c>
      <c r="G109" s="59">
        <v>5</v>
      </c>
      <c r="H109" s="59">
        <v>6</v>
      </c>
      <c r="I109" s="59">
        <v>7</v>
      </c>
      <c r="J109" s="59">
        <v>8</v>
      </c>
      <c r="K109" s="59">
        <v>9</v>
      </c>
      <c r="L109" s="59">
        <v>10</v>
      </c>
      <c r="M109" s="59">
        <v>11</v>
      </c>
      <c r="N109" s="76">
        <v>12</v>
      </c>
    </row>
    <row r="110" spans="1:14">
      <c r="A110" s="89" t="s">
        <v>180</v>
      </c>
      <c r="B110" s="85">
        <v>0</v>
      </c>
      <c r="C110" s="85">
        <v>12000</v>
      </c>
      <c r="D110" s="85">
        <f>C110*1.1</f>
        <v>13200.000000000002</v>
      </c>
      <c r="E110" s="85">
        <f t="shared" ref="E110:N110" si="10">D110*1.1</f>
        <v>14520.000000000004</v>
      </c>
      <c r="F110" s="85">
        <f t="shared" si="10"/>
        <v>15972.000000000005</v>
      </c>
      <c r="G110" s="85">
        <f t="shared" si="10"/>
        <v>17569.200000000008</v>
      </c>
      <c r="H110" s="85">
        <f t="shared" si="10"/>
        <v>19326.12000000001</v>
      </c>
      <c r="I110" s="85">
        <f t="shared" si="10"/>
        <v>21258.732000000011</v>
      </c>
      <c r="J110" s="85">
        <f t="shared" si="10"/>
        <v>23384.605200000013</v>
      </c>
      <c r="K110" s="85">
        <f t="shared" si="10"/>
        <v>25723.065720000017</v>
      </c>
      <c r="L110" s="85">
        <f t="shared" si="10"/>
        <v>28295.372292000022</v>
      </c>
      <c r="M110" s="85">
        <f t="shared" si="10"/>
        <v>31124.909521200025</v>
      </c>
      <c r="N110" s="86">
        <f t="shared" si="10"/>
        <v>34237.400473320027</v>
      </c>
    </row>
    <row r="111" spans="1:14">
      <c r="A111" s="89" t="s">
        <v>181</v>
      </c>
      <c r="B111" s="85">
        <v>0</v>
      </c>
      <c r="C111" s="85">
        <f>C110-C112</f>
        <v>9000</v>
      </c>
      <c r="D111" s="85">
        <f t="shared" ref="D111:N111" si="11">D110-D112</f>
        <v>13200.000000000002</v>
      </c>
      <c r="E111" s="85">
        <f t="shared" si="11"/>
        <v>14520.000000000004</v>
      </c>
      <c r="F111" s="85">
        <f t="shared" si="11"/>
        <v>15972.000000000005</v>
      </c>
      <c r="G111" s="85">
        <f t="shared" si="11"/>
        <v>17569.200000000008</v>
      </c>
      <c r="H111" s="85">
        <f t="shared" si="11"/>
        <v>19326.12000000001</v>
      </c>
      <c r="I111" s="85">
        <f t="shared" si="11"/>
        <v>21258.732000000011</v>
      </c>
      <c r="J111" s="85">
        <f t="shared" si="11"/>
        <v>23384.605200000013</v>
      </c>
      <c r="K111" s="85">
        <f t="shared" si="11"/>
        <v>25723.065720000017</v>
      </c>
      <c r="L111" s="85">
        <f t="shared" si="11"/>
        <v>28295.372292000022</v>
      </c>
      <c r="M111" s="85">
        <f t="shared" si="11"/>
        <v>31124.909521200025</v>
      </c>
      <c r="N111" s="86">
        <f t="shared" si="11"/>
        <v>34237.400473320027</v>
      </c>
    </row>
    <row r="112" spans="1:14">
      <c r="A112" s="90" t="s">
        <v>185</v>
      </c>
      <c r="B112" s="87"/>
      <c r="C112" s="87">
        <f>C110*B105</f>
        <v>3000</v>
      </c>
      <c r="D112" s="87">
        <f t="shared" ref="D112:N112" si="12">D110*C105</f>
        <v>0</v>
      </c>
      <c r="E112" s="87">
        <f t="shared" si="12"/>
        <v>0</v>
      </c>
      <c r="F112" s="87">
        <f t="shared" si="12"/>
        <v>0</v>
      </c>
      <c r="G112" s="87">
        <f t="shared" si="12"/>
        <v>0</v>
      </c>
      <c r="H112" s="87">
        <f t="shared" si="12"/>
        <v>0</v>
      </c>
      <c r="I112" s="87">
        <f t="shared" si="12"/>
        <v>0</v>
      </c>
      <c r="J112" s="87">
        <f t="shared" si="12"/>
        <v>0</v>
      </c>
      <c r="K112" s="87">
        <f t="shared" si="12"/>
        <v>0</v>
      </c>
      <c r="L112" s="87">
        <f t="shared" si="12"/>
        <v>0</v>
      </c>
      <c r="M112" s="87">
        <f t="shared" si="12"/>
        <v>0</v>
      </c>
      <c r="N112" s="88">
        <f t="shared" si="12"/>
        <v>0</v>
      </c>
    </row>
    <row r="113" spans="1:14">
      <c r="A113" s="67"/>
      <c r="B113" s="85"/>
      <c r="C113" s="85"/>
      <c r="D113" s="85"/>
      <c r="E113" s="85"/>
      <c r="F113" s="85"/>
      <c r="G113" s="85"/>
      <c r="H113" s="85"/>
      <c r="I113" s="85"/>
      <c r="J113" s="85"/>
      <c r="K113" s="85"/>
      <c r="L113" s="85"/>
      <c r="M113" s="85"/>
      <c r="N113" s="85"/>
    </row>
    <row r="114" spans="1:14">
      <c r="A114" s="56" t="s">
        <v>192</v>
      </c>
      <c r="B114" s="85"/>
      <c r="C114" s="85"/>
      <c r="D114" s="85"/>
      <c r="E114" s="85"/>
      <c r="F114" s="85"/>
      <c r="G114" s="85"/>
      <c r="H114" s="85"/>
      <c r="I114" s="85"/>
      <c r="J114" s="85"/>
      <c r="K114" s="85"/>
      <c r="L114" s="85"/>
      <c r="M114" s="85"/>
      <c r="N114" s="85"/>
    </row>
    <row r="116" spans="1:14">
      <c r="A116" s="91"/>
      <c r="B116" s="58">
        <v>0</v>
      </c>
      <c r="C116" s="59">
        <v>1</v>
      </c>
      <c r="D116" s="59">
        <v>2</v>
      </c>
      <c r="E116" s="59">
        <v>3</v>
      </c>
      <c r="F116" s="59">
        <v>4</v>
      </c>
      <c r="G116" s="59">
        <v>5</v>
      </c>
      <c r="H116" s="59">
        <v>6</v>
      </c>
      <c r="I116" s="59">
        <v>7</v>
      </c>
      <c r="J116" s="59">
        <v>8</v>
      </c>
      <c r="K116" s="59">
        <v>9</v>
      </c>
      <c r="L116" s="59">
        <v>10</v>
      </c>
      <c r="M116" s="59">
        <v>11</v>
      </c>
      <c r="N116" s="76">
        <v>12</v>
      </c>
    </row>
    <row r="117" spans="1:14">
      <c r="A117" s="92" t="s">
        <v>187</v>
      </c>
      <c r="B117" s="2">
        <v>0</v>
      </c>
      <c r="N117" s="68"/>
    </row>
    <row r="118" spans="1:14">
      <c r="A118" s="92" t="s">
        <v>188</v>
      </c>
      <c r="N118" s="68"/>
    </row>
    <row r="119" spans="1:14">
      <c r="A119" s="93" t="s">
        <v>189</v>
      </c>
      <c r="B119" s="69"/>
      <c r="C119" s="69"/>
      <c r="D119" s="69"/>
      <c r="E119" s="69"/>
      <c r="F119" s="69"/>
      <c r="G119" s="69"/>
      <c r="H119" s="69"/>
      <c r="I119" s="69"/>
      <c r="J119" s="69"/>
      <c r="K119" s="69"/>
      <c r="L119" s="69"/>
      <c r="M119" s="69"/>
      <c r="N119" s="70"/>
    </row>
  </sheetData>
  <mergeCells count="12">
    <mergeCell ref="A61:H63"/>
    <mergeCell ref="A1:D1"/>
    <mergeCell ref="A3:H4"/>
    <mergeCell ref="A6:H7"/>
    <mergeCell ref="A23:G24"/>
    <mergeCell ref="A40:H43"/>
    <mergeCell ref="A58:H59"/>
    <mergeCell ref="A77:B77"/>
    <mergeCell ref="A78:B78"/>
    <mergeCell ref="A79:B79"/>
    <mergeCell ref="A80:B80"/>
    <mergeCell ref="A81:B81"/>
  </mergeCells>
  <phoneticPr fontId="19" type="noConversion"/>
  <pageMargins left="0.75" right="0.75" top="1" bottom="1" header="0" footer="0"/>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1"/>
  <sheetViews>
    <sheetView topLeftCell="A46" zoomScaleNormal="100" workbookViewId="0">
      <selection activeCell="G24" sqref="G24"/>
    </sheetView>
  </sheetViews>
  <sheetFormatPr baseColWidth="10" defaultColWidth="11.44140625" defaultRowHeight="13.8"/>
  <cols>
    <col min="1" max="1" width="11.44140625" style="2"/>
    <col min="2" max="2" width="12.33203125" style="2" bestFit="1" customWidth="1"/>
    <col min="3" max="3" width="12" style="2" bestFit="1" customWidth="1"/>
    <col min="4" max="4" width="11.44140625" style="2"/>
    <col min="5" max="5" width="12.33203125" style="2" bestFit="1" customWidth="1"/>
    <col min="6" max="6" width="11.77734375" style="2" bestFit="1" customWidth="1"/>
    <col min="7" max="8" width="11.44140625" style="2"/>
    <col min="9" max="9" width="17.44140625" style="2" customWidth="1"/>
    <col min="10" max="16384" width="11.44140625" style="2"/>
  </cols>
  <sheetData>
    <row r="1" spans="1:9" ht="18">
      <c r="A1" s="117" t="s">
        <v>123</v>
      </c>
      <c r="B1" s="117"/>
      <c r="C1" s="117"/>
      <c r="D1" s="117"/>
      <c r="E1" s="117"/>
      <c r="F1" s="117"/>
    </row>
    <row r="2" spans="1:9">
      <c r="A2" s="19"/>
    </row>
    <row r="3" spans="1:9" ht="12.75" customHeight="1">
      <c r="A3" s="118" t="s">
        <v>151</v>
      </c>
      <c r="B3" s="118"/>
      <c r="C3" s="118"/>
      <c r="D3" s="118"/>
      <c r="E3" s="118"/>
      <c r="F3" s="118"/>
      <c r="G3" s="118"/>
      <c r="H3" s="118"/>
      <c r="I3" s="118"/>
    </row>
    <row r="4" spans="1:9">
      <c r="A4" s="118"/>
      <c r="B4" s="118"/>
      <c r="C4" s="118"/>
      <c r="D4" s="118"/>
      <c r="E4" s="118"/>
      <c r="F4" s="118"/>
      <c r="G4" s="118"/>
      <c r="H4" s="118"/>
      <c r="I4" s="118"/>
    </row>
    <row r="5" spans="1:9">
      <c r="A5" s="118"/>
      <c r="B5" s="118"/>
      <c r="C5" s="118"/>
      <c r="D5" s="118"/>
      <c r="E5" s="118"/>
      <c r="F5" s="118"/>
      <c r="G5" s="118"/>
      <c r="H5" s="118"/>
      <c r="I5" s="118"/>
    </row>
    <row r="6" spans="1:9">
      <c r="A6" s="118"/>
      <c r="B6" s="118"/>
      <c r="C6" s="118"/>
      <c r="D6" s="118"/>
      <c r="E6" s="118"/>
      <c r="F6" s="118"/>
      <c r="G6" s="118"/>
      <c r="H6" s="118"/>
      <c r="I6" s="118"/>
    </row>
    <row r="7" spans="1:9">
      <c r="A7" s="118"/>
      <c r="B7" s="118"/>
      <c r="C7" s="118"/>
      <c r="D7" s="118"/>
      <c r="E7" s="118"/>
      <c r="F7" s="118"/>
      <c r="G7" s="118"/>
      <c r="H7" s="118"/>
      <c r="I7" s="118"/>
    </row>
    <row r="8" spans="1:9">
      <c r="A8" s="118"/>
      <c r="B8" s="118"/>
      <c r="C8" s="118"/>
      <c r="D8" s="118"/>
      <c r="E8" s="118"/>
      <c r="F8" s="118"/>
      <c r="G8" s="118"/>
      <c r="H8" s="118"/>
      <c r="I8" s="118"/>
    </row>
    <row r="9" spans="1:9">
      <c r="A9" s="19"/>
      <c r="B9" s="19"/>
      <c r="C9" s="19"/>
      <c r="D9" s="19"/>
      <c r="E9" s="19"/>
      <c r="F9" s="19"/>
      <c r="G9" s="19"/>
      <c r="H9" s="19"/>
    </row>
    <row r="10" spans="1:9">
      <c r="A10" s="33" t="s">
        <v>125</v>
      </c>
      <c r="B10" s="19"/>
      <c r="C10" s="19"/>
      <c r="D10" s="19"/>
      <c r="E10" s="19"/>
      <c r="F10" s="19"/>
      <c r="G10" s="19"/>
      <c r="H10" s="19"/>
    </row>
    <row r="11" spans="1:9">
      <c r="A11" s="34"/>
      <c r="B11" s="19"/>
      <c r="C11" s="19"/>
      <c r="D11" s="19"/>
      <c r="E11" s="19"/>
      <c r="F11" s="19"/>
      <c r="G11" s="19"/>
      <c r="H11" s="19"/>
    </row>
    <row r="13" spans="1:9" ht="13.05" customHeight="1">
      <c r="A13" s="47" t="s">
        <v>158</v>
      </c>
      <c r="B13" s="42" t="s">
        <v>93</v>
      </c>
      <c r="C13" s="42" t="s">
        <v>94</v>
      </c>
      <c r="E13" s="114" t="s">
        <v>152</v>
      </c>
      <c r="F13" s="114"/>
      <c r="G13" s="114"/>
      <c r="H13" s="114"/>
      <c r="I13" s="114"/>
    </row>
    <row r="14" spans="1:9">
      <c r="A14" s="20" t="s">
        <v>95</v>
      </c>
      <c r="B14" s="25" t="s">
        <v>47</v>
      </c>
      <c r="C14" s="35">
        <v>36901</v>
      </c>
      <c r="D14" s="46"/>
      <c r="E14" s="114"/>
      <c r="F14" s="114"/>
      <c r="G14" s="114"/>
      <c r="H14" s="114"/>
      <c r="I14" s="114"/>
    </row>
    <row r="15" spans="1:9">
      <c r="A15" s="20" t="s">
        <v>96</v>
      </c>
      <c r="B15" s="25" t="s">
        <v>47</v>
      </c>
      <c r="C15" s="35">
        <v>39044</v>
      </c>
    </row>
    <row r="16" spans="1:9">
      <c r="A16" s="20" t="s">
        <v>97</v>
      </c>
      <c r="B16" s="25" t="s">
        <v>51</v>
      </c>
      <c r="C16" s="35">
        <v>28290</v>
      </c>
      <c r="E16" s="36" t="s">
        <v>126</v>
      </c>
      <c r="G16" s="40" t="s">
        <v>153</v>
      </c>
      <c r="H16" s="37">
        <f>COUNTIF(SEXO,"=M")</f>
        <v>8</v>
      </c>
    </row>
    <row r="17" spans="1:9">
      <c r="A17" s="20" t="s">
        <v>98</v>
      </c>
      <c r="B17" s="25" t="s">
        <v>47</v>
      </c>
      <c r="C17" s="35">
        <v>45033</v>
      </c>
      <c r="E17" s="36" t="s">
        <v>155</v>
      </c>
      <c r="G17" s="40" t="s">
        <v>154</v>
      </c>
      <c r="H17" s="37">
        <f>COUNTIF(SEXO,"=H")</f>
        <v>7</v>
      </c>
    </row>
    <row r="18" spans="1:9">
      <c r="A18" s="20" t="s">
        <v>99</v>
      </c>
      <c r="B18" s="25" t="s">
        <v>51</v>
      </c>
      <c r="C18" s="35">
        <v>44856</v>
      </c>
    </row>
    <row r="19" spans="1:9">
      <c r="A19" s="20" t="s">
        <v>100</v>
      </c>
      <c r="B19" s="25" t="s">
        <v>51</v>
      </c>
      <c r="C19" s="35">
        <v>36946</v>
      </c>
      <c r="E19" s="114" t="s">
        <v>127</v>
      </c>
      <c r="F19" s="114"/>
      <c r="G19" s="114"/>
      <c r="H19" s="114"/>
      <c r="I19" s="114"/>
    </row>
    <row r="20" spans="1:9">
      <c r="A20" s="20" t="s">
        <v>101</v>
      </c>
      <c r="B20" s="25" t="s">
        <v>47</v>
      </c>
      <c r="C20" s="35">
        <v>47620</v>
      </c>
      <c r="E20" s="114"/>
      <c r="F20" s="114"/>
      <c r="G20" s="114"/>
      <c r="H20" s="114"/>
      <c r="I20" s="114"/>
    </row>
    <row r="21" spans="1:9">
      <c r="A21" s="20" t="s">
        <v>103</v>
      </c>
      <c r="B21" s="25" t="s">
        <v>47</v>
      </c>
      <c r="C21" s="35">
        <v>27491</v>
      </c>
    </row>
    <row r="22" spans="1:9">
      <c r="A22" s="20" t="s">
        <v>104</v>
      </c>
      <c r="B22" s="25" t="s">
        <v>51</v>
      </c>
      <c r="C22" s="35">
        <v>44800</v>
      </c>
      <c r="E22" s="36" t="s">
        <v>128</v>
      </c>
    </row>
    <row r="23" spans="1:9" ht="12.75" customHeight="1">
      <c r="A23" s="20" t="s">
        <v>105</v>
      </c>
      <c r="B23" s="25" t="s">
        <v>51</v>
      </c>
      <c r="C23" s="35">
        <v>30289</v>
      </c>
    </row>
    <row r="24" spans="1:9">
      <c r="A24" s="20" t="s">
        <v>106</v>
      </c>
      <c r="B24" s="25" t="s">
        <v>51</v>
      </c>
      <c r="C24" s="35">
        <v>30627</v>
      </c>
      <c r="E24" s="2" t="s">
        <v>89</v>
      </c>
      <c r="G24" s="37">
        <f>COUNTIF(VENTAS,"&gt;30000")</f>
        <v>12</v>
      </c>
    </row>
    <row r="25" spans="1:9">
      <c r="A25" s="20" t="s">
        <v>107</v>
      </c>
      <c r="B25" s="25" t="s">
        <v>47</v>
      </c>
      <c r="C25" s="35">
        <v>43290</v>
      </c>
    </row>
    <row r="26" spans="1:9">
      <c r="A26" s="20" t="s">
        <v>108</v>
      </c>
      <c r="B26" s="25" t="s">
        <v>51</v>
      </c>
      <c r="C26" s="35">
        <v>25314</v>
      </c>
      <c r="E26" s="116" t="s">
        <v>156</v>
      </c>
      <c r="F26" s="116"/>
      <c r="G26" s="116"/>
      <c r="H26" s="116"/>
      <c r="I26" s="116"/>
    </row>
    <row r="27" spans="1:9" customFormat="1" ht="14.4">
      <c r="A27" s="20" t="s">
        <v>109</v>
      </c>
      <c r="B27" s="25" t="s">
        <v>47</v>
      </c>
      <c r="C27" s="35">
        <v>43510</v>
      </c>
      <c r="E27" s="116" t="s">
        <v>157</v>
      </c>
      <c r="F27" s="116"/>
      <c r="G27" s="116"/>
      <c r="H27" s="116"/>
      <c r="I27" s="116"/>
    </row>
    <row r="28" spans="1:9" customFormat="1" ht="14.4">
      <c r="A28" s="20" t="s">
        <v>110</v>
      </c>
      <c r="B28" s="25" t="s">
        <v>51</v>
      </c>
      <c r="C28" s="35">
        <v>43833</v>
      </c>
    </row>
    <row r="29" spans="1:9" customFormat="1" ht="14.4">
      <c r="E29" s="121" t="s">
        <v>129</v>
      </c>
      <c r="F29" s="121"/>
      <c r="G29" s="121"/>
      <c r="H29" s="121"/>
      <c r="I29" s="121"/>
    </row>
    <row r="30" spans="1:9" customFormat="1" ht="14.4">
      <c r="E30" s="121"/>
      <c r="F30" s="121"/>
      <c r="G30" s="121"/>
      <c r="H30" s="121"/>
      <c r="I30" s="121"/>
    </row>
    <row r="31" spans="1:9" customFormat="1" ht="14.4">
      <c r="E31" s="121"/>
      <c r="F31" s="121"/>
      <c r="G31" s="121"/>
      <c r="H31" s="121"/>
      <c r="I31" s="121"/>
    </row>
    <row r="32" spans="1:9" customFormat="1" ht="14.4">
      <c r="E32" s="121"/>
      <c r="F32" s="121"/>
      <c r="G32" s="121"/>
      <c r="H32" s="121"/>
      <c r="I32" s="121"/>
    </row>
    <row r="33" spans="1:9" customFormat="1" ht="14.4"/>
    <row r="34" spans="1:9" ht="12.75" customHeight="1">
      <c r="A34" s="121" t="s">
        <v>130</v>
      </c>
      <c r="B34" s="121"/>
      <c r="C34" s="121"/>
      <c r="D34" s="121"/>
      <c r="E34" s="121"/>
      <c r="F34" s="121"/>
      <c r="G34" s="121"/>
      <c r="H34" s="121"/>
      <c r="I34" s="121"/>
    </row>
    <row r="35" spans="1:9">
      <c r="A35" s="121"/>
      <c r="B35" s="121"/>
      <c r="C35" s="121"/>
      <c r="D35" s="121"/>
      <c r="E35" s="121"/>
      <c r="F35" s="121"/>
      <c r="G35" s="121"/>
      <c r="H35" s="121"/>
      <c r="I35" s="121"/>
    </row>
    <row r="36" spans="1:9">
      <c r="A36" s="121"/>
      <c r="B36" s="121"/>
      <c r="C36" s="121"/>
      <c r="D36" s="121"/>
      <c r="E36" s="121"/>
      <c r="F36" s="121"/>
      <c r="G36" s="121"/>
      <c r="H36" s="121"/>
      <c r="I36" s="121"/>
    </row>
    <row r="37" spans="1:9">
      <c r="A37" s="19"/>
      <c r="B37" s="38"/>
    </row>
    <row r="38" spans="1:9" ht="12.75" customHeight="1">
      <c r="A38" s="111" t="s">
        <v>131</v>
      </c>
      <c r="B38" s="111"/>
      <c r="C38" s="111"/>
      <c r="D38" s="111"/>
      <c r="E38" s="111"/>
      <c r="F38" s="111"/>
      <c r="G38" s="111"/>
      <c r="H38" s="111"/>
      <c r="I38" s="111"/>
    </row>
    <row r="39" spans="1:9">
      <c r="A39" s="111"/>
      <c r="B39" s="111"/>
      <c r="C39" s="111"/>
      <c r="D39" s="111"/>
      <c r="E39" s="111"/>
      <c r="F39" s="111"/>
      <c r="G39" s="111"/>
      <c r="H39" s="111"/>
      <c r="I39" s="111"/>
    </row>
    <row r="40" spans="1:9">
      <c r="A40" s="111"/>
      <c r="B40" s="111"/>
      <c r="C40" s="111"/>
      <c r="D40" s="111"/>
      <c r="E40" s="111"/>
      <c r="F40" s="111"/>
      <c r="G40" s="111"/>
      <c r="H40" s="111"/>
      <c r="I40" s="111"/>
    </row>
    <row r="41" spans="1:9">
      <c r="A41" s="111"/>
      <c r="B41" s="111"/>
      <c r="C41" s="111"/>
      <c r="D41" s="111"/>
      <c r="E41" s="111"/>
      <c r="F41" s="111"/>
      <c r="G41" s="111"/>
      <c r="H41" s="111"/>
      <c r="I41" s="111"/>
    </row>
    <row r="42" spans="1:9">
      <c r="A42" s="19"/>
      <c r="B42" s="19"/>
      <c r="C42" s="19"/>
      <c r="D42" s="19"/>
      <c r="E42" s="19"/>
      <c r="F42" s="19"/>
      <c r="G42" s="19"/>
      <c r="H42" s="19"/>
      <c r="I42" s="19"/>
    </row>
    <row r="43" spans="1:9">
      <c r="B43" s="40" t="s">
        <v>90</v>
      </c>
      <c r="C43" s="38">
        <v>23000</v>
      </c>
    </row>
    <row r="44" spans="1:9">
      <c r="B44" s="40" t="s">
        <v>91</v>
      </c>
      <c r="C44" s="37">
        <f>COUNTIF(VENTAS,"&gt;"&amp;C43)</f>
        <v>15</v>
      </c>
      <c r="F44" s="41"/>
    </row>
    <row r="46" spans="1:9" ht="12.75" customHeight="1">
      <c r="A46" s="119" t="s">
        <v>92</v>
      </c>
      <c r="B46" s="119"/>
      <c r="C46" s="119"/>
      <c r="D46" s="119"/>
      <c r="E46" s="119"/>
      <c r="F46" s="119"/>
      <c r="G46" s="119"/>
      <c r="H46" s="119"/>
      <c r="I46" s="119"/>
    </row>
    <row r="47" spans="1:9">
      <c r="A47" s="119"/>
      <c r="B47" s="119"/>
      <c r="C47" s="119"/>
      <c r="D47" s="119"/>
      <c r="E47" s="119"/>
      <c r="F47" s="119"/>
      <c r="G47" s="119"/>
      <c r="H47" s="119"/>
      <c r="I47" s="119"/>
    </row>
    <row r="48" spans="1:9">
      <c r="A48" s="119"/>
      <c r="B48" s="119"/>
      <c r="C48" s="119"/>
      <c r="D48" s="119"/>
      <c r="E48" s="119"/>
      <c r="F48" s="119"/>
      <c r="G48" s="119"/>
      <c r="H48" s="119"/>
      <c r="I48" s="119"/>
    </row>
    <row r="49" spans="1:9">
      <c r="A49" s="39"/>
      <c r="B49" s="39"/>
      <c r="C49" s="39"/>
      <c r="D49" s="39"/>
      <c r="E49" s="39"/>
      <c r="F49" s="39"/>
      <c r="G49" s="39"/>
    </row>
    <row r="52" spans="1:9" ht="12.75" customHeight="1">
      <c r="A52" s="119" t="s">
        <v>132</v>
      </c>
      <c r="B52" s="119"/>
      <c r="C52" s="119"/>
      <c r="D52" s="119"/>
      <c r="E52" s="119"/>
      <c r="F52" s="119"/>
      <c r="G52" s="119"/>
      <c r="H52" s="119"/>
      <c r="I52" s="119"/>
    </row>
    <row r="53" spans="1:9">
      <c r="A53" s="119"/>
      <c r="B53" s="119"/>
      <c r="C53" s="119"/>
      <c r="D53" s="119"/>
      <c r="E53" s="119"/>
      <c r="F53" s="119"/>
      <c r="G53" s="119"/>
      <c r="H53" s="119"/>
      <c r="I53" s="119"/>
    </row>
    <row r="54" spans="1:9">
      <c r="A54" s="119"/>
      <c r="B54" s="119"/>
      <c r="C54" s="119"/>
      <c r="D54" s="119"/>
      <c r="E54" s="119"/>
      <c r="F54" s="119"/>
      <c r="G54" s="119"/>
      <c r="H54" s="119"/>
      <c r="I54" s="119"/>
    </row>
    <row r="55" spans="1:9">
      <c r="A55" s="119"/>
      <c r="B55" s="119"/>
      <c r="C55" s="119"/>
      <c r="D55" s="119"/>
      <c r="E55" s="119"/>
      <c r="F55" s="119"/>
      <c r="G55" s="119"/>
      <c r="H55" s="119"/>
      <c r="I55" s="119"/>
    </row>
    <row r="56" spans="1:9">
      <c r="A56" s="119"/>
      <c r="B56" s="119"/>
      <c r="C56" s="119"/>
      <c r="D56" s="119"/>
      <c r="E56" s="119"/>
      <c r="F56" s="119"/>
      <c r="G56" s="119"/>
      <c r="H56" s="119"/>
      <c r="I56" s="119"/>
    </row>
    <row r="57" spans="1:9">
      <c r="A57" s="119"/>
      <c r="B57" s="119"/>
      <c r="C57" s="119"/>
      <c r="D57" s="119"/>
      <c r="E57" s="119"/>
      <c r="F57" s="119"/>
      <c r="G57" s="119"/>
      <c r="H57" s="119"/>
      <c r="I57" s="119"/>
    </row>
    <row r="58" spans="1:9">
      <c r="A58" s="119"/>
      <c r="B58" s="119"/>
      <c r="C58" s="119"/>
      <c r="D58" s="119"/>
      <c r="E58" s="119"/>
      <c r="F58" s="119"/>
      <c r="G58" s="119"/>
      <c r="H58" s="119"/>
      <c r="I58" s="119"/>
    </row>
    <row r="59" spans="1:9">
      <c r="A59" s="119"/>
      <c r="B59" s="119"/>
      <c r="C59" s="119"/>
      <c r="D59" s="119"/>
      <c r="E59" s="119"/>
      <c r="F59" s="119"/>
      <c r="G59" s="119"/>
      <c r="H59" s="119"/>
      <c r="I59" s="119"/>
    </row>
    <row r="60" spans="1:9">
      <c r="A60" s="119"/>
      <c r="B60" s="119"/>
      <c r="C60" s="119"/>
      <c r="D60" s="119"/>
      <c r="E60" s="119"/>
      <c r="F60" s="119"/>
      <c r="G60" s="119"/>
      <c r="H60" s="119"/>
      <c r="I60" s="119"/>
    </row>
    <row r="61" spans="1:9">
      <c r="A61" s="39"/>
      <c r="B61" s="39"/>
      <c r="C61" s="39"/>
      <c r="D61" s="39"/>
      <c r="E61" s="39"/>
      <c r="F61" s="39"/>
      <c r="G61" s="39"/>
      <c r="H61" s="39"/>
      <c r="I61" s="39"/>
    </row>
    <row r="62" spans="1:9">
      <c r="A62" s="33" t="s">
        <v>124</v>
      </c>
      <c r="B62" s="20"/>
      <c r="C62" s="20"/>
      <c r="D62" s="20"/>
      <c r="E62" s="20"/>
      <c r="F62" s="20"/>
      <c r="G62" s="20"/>
      <c r="H62" s="20"/>
      <c r="I62" s="20"/>
    </row>
    <row r="63" spans="1:9">
      <c r="A63" s="34"/>
      <c r="B63" s="39"/>
      <c r="C63" s="39"/>
      <c r="D63" s="39"/>
      <c r="E63" s="39"/>
      <c r="F63" s="39"/>
      <c r="G63" s="39"/>
      <c r="H63" s="39"/>
      <c r="I63" s="39"/>
    </row>
    <row r="64" spans="1:9" ht="12.75" customHeight="1">
      <c r="A64" s="39"/>
      <c r="B64" s="42" t="s">
        <v>93</v>
      </c>
      <c r="C64" s="42" t="s">
        <v>94</v>
      </c>
      <c r="D64" s="20"/>
    </row>
    <row r="65" spans="1:9">
      <c r="A65" s="20" t="s">
        <v>95</v>
      </c>
      <c r="B65" s="25" t="s">
        <v>47</v>
      </c>
      <c r="C65" s="35">
        <v>36901</v>
      </c>
      <c r="D65" s="39"/>
      <c r="E65" s="118" t="s">
        <v>133</v>
      </c>
      <c r="F65" s="118"/>
      <c r="G65" s="118"/>
      <c r="H65" s="118"/>
      <c r="I65" s="118"/>
    </row>
    <row r="66" spans="1:9">
      <c r="A66" s="20" t="s">
        <v>96</v>
      </c>
      <c r="B66" s="25" t="s">
        <v>47</v>
      </c>
      <c r="C66" s="35">
        <v>39044</v>
      </c>
      <c r="D66" s="39"/>
      <c r="E66" s="118"/>
      <c r="F66" s="118"/>
      <c r="G66" s="118"/>
      <c r="H66" s="118"/>
      <c r="I66" s="118"/>
    </row>
    <row r="67" spans="1:9">
      <c r="A67" s="20" t="s">
        <v>97</v>
      </c>
      <c r="B67" s="25" t="s">
        <v>51</v>
      </c>
      <c r="C67" s="35">
        <v>28290</v>
      </c>
      <c r="D67" s="39"/>
    </row>
    <row r="68" spans="1:9" ht="12.75" customHeight="1">
      <c r="A68" s="20" t="s">
        <v>98</v>
      </c>
      <c r="B68" s="25" t="s">
        <v>47</v>
      </c>
      <c r="C68" s="35">
        <v>45033</v>
      </c>
      <c r="D68" s="39"/>
      <c r="E68" s="118" t="s">
        <v>134</v>
      </c>
      <c r="F68" s="118"/>
      <c r="G68" s="118"/>
      <c r="H68" s="118"/>
      <c r="I68" s="118"/>
    </row>
    <row r="69" spans="1:9">
      <c r="A69" s="20" t="s">
        <v>99</v>
      </c>
      <c r="B69" s="25" t="s">
        <v>51</v>
      </c>
      <c r="C69" s="35">
        <v>44856</v>
      </c>
      <c r="D69" s="39"/>
      <c r="E69" s="118"/>
      <c r="F69" s="118"/>
      <c r="G69" s="118"/>
      <c r="H69" s="118"/>
      <c r="I69" s="118"/>
    </row>
    <row r="70" spans="1:9">
      <c r="A70" s="20" t="s">
        <v>100</v>
      </c>
      <c r="B70" s="25" t="s">
        <v>51</v>
      </c>
      <c r="C70" s="35">
        <v>36946</v>
      </c>
      <c r="D70" s="39"/>
      <c r="E70" s="46"/>
      <c r="F70" s="46"/>
      <c r="G70" s="46"/>
      <c r="H70" s="46"/>
      <c r="I70" s="46"/>
    </row>
    <row r="71" spans="1:9">
      <c r="A71" s="20" t="s">
        <v>101</v>
      </c>
      <c r="B71" s="25" t="s">
        <v>47</v>
      </c>
      <c r="C71" s="35">
        <v>47620</v>
      </c>
      <c r="D71" s="39"/>
      <c r="E71" s="20" t="s">
        <v>102</v>
      </c>
      <c r="F71" s="37">
        <f>SUMIF(SEXO,"M",VENTAS)</f>
        <v>284955</v>
      </c>
    </row>
    <row r="72" spans="1:9">
      <c r="A72" s="20" t="s">
        <v>103</v>
      </c>
      <c r="B72" s="25" t="s">
        <v>47</v>
      </c>
      <c r="C72" s="35">
        <v>27491</v>
      </c>
      <c r="D72" s="39"/>
      <c r="E72" s="20"/>
      <c r="F72" s="20"/>
      <c r="G72" s="20"/>
      <c r="H72" s="20"/>
      <c r="I72" s="20"/>
    </row>
    <row r="73" spans="1:9">
      <c r="A73" s="20" t="s">
        <v>104</v>
      </c>
      <c r="B73" s="25" t="s">
        <v>51</v>
      </c>
      <c r="C73" s="35">
        <v>44800</v>
      </c>
      <c r="D73" s="39"/>
      <c r="E73" s="119" t="s">
        <v>135</v>
      </c>
      <c r="F73" s="119"/>
      <c r="G73" s="119"/>
      <c r="H73" s="119"/>
      <c r="I73" s="119"/>
    </row>
    <row r="74" spans="1:9">
      <c r="A74" s="20" t="s">
        <v>105</v>
      </c>
      <c r="B74" s="25" t="s">
        <v>51</v>
      </c>
      <c r="C74" s="35">
        <v>30289</v>
      </c>
      <c r="D74" s="39"/>
      <c r="E74" s="119"/>
      <c r="F74" s="119"/>
      <c r="G74" s="119"/>
      <c r="H74" s="119"/>
      <c r="I74" s="119"/>
    </row>
    <row r="75" spans="1:9">
      <c r="A75" s="20" t="s">
        <v>106</v>
      </c>
      <c r="B75" s="25" t="s">
        <v>51</v>
      </c>
      <c r="C75" s="35">
        <v>30627</v>
      </c>
      <c r="D75" s="39"/>
      <c r="E75" s="119"/>
      <c r="F75" s="119"/>
      <c r="G75" s="119"/>
      <c r="H75" s="119"/>
      <c r="I75" s="119"/>
    </row>
    <row r="76" spans="1:9">
      <c r="A76" s="20" t="s">
        <v>107</v>
      </c>
      <c r="B76" s="25" t="s">
        <v>47</v>
      </c>
      <c r="C76" s="35">
        <v>43290</v>
      </c>
      <c r="D76" s="39"/>
      <c r="E76" s="119"/>
      <c r="F76" s="119"/>
      <c r="G76" s="119"/>
      <c r="H76" s="119"/>
      <c r="I76" s="119"/>
    </row>
    <row r="77" spans="1:9">
      <c r="A77" s="20" t="s">
        <v>108</v>
      </c>
      <c r="B77" s="25" t="s">
        <v>51</v>
      </c>
      <c r="C77" s="35">
        <v>25314</v>
      </c>
      <c r="D77" s="39"/>
      <c r="E77" s="119"/>
      <c r="F77" s="119"/>
      <c r="G77" s="119"/>
      <c r="H77" s="119"/>
      <c r="I77" s="119"/>
    </row>
    <row r="78" spans="1:9">
      <c r="A78" s="20" t="s">
        <v>109</v>
      </c>
      <c r="B78" s="25" t="s">
        <v>47</v>
      </c>
      <c r="C78" s="35">
        <v>43510</v>
      </c>
      <c r="D78" s="39"/>
      <c r="E78" s="20"/>
      <c r="F78" s="20"/>
      <c r="G78" s="20"/>
      <c r="H78" s="20"/>
      <c r="I78" s="20"/>
    </row>
    <row r="79" spans="1:9">
      <c r="A79" s="20" t="s">
        <v>110</v>
      </c>
      <c r="B79" s="25" t="s">
        <v>51</v>
      </c>
      <c r="C79" s="35">
        <v>43833</v>
      </c>
      <c r="D79" s="39"/>
      <c r="E79" s="43"/>
      <c r="F79" s="43"/>
      <c r="G79" s="43"/>
      <c r="H79" s="43"/>
      <c r="I79" s="43"/>
    </row>
    <row r="80" spans="1:9">
      <c r="A80" s="39"/>
      <c r="B80" s="39"/>
      <c r="C80" s="39"/>
      <c r="D80" s="39"/>
      <c r="E80" s="43"/>
      <c r="F80" s="43"/>
      <c r="G80" s="43"/>
      <c r="H80" s="43"/>
      <c r="I80" s="43"/>
    </row>
    <row r="81" spans="1:9">
      <c r="A81" s="39"/>
      <c r="B81" s="39"/>
      <c r="C81" s="39"/>
      <c r="D81" s="39"/>
      <c r="E81" s="39"/>
      <c r="F81" s="39"/>
      <c r="G81" s="39"/>
      <c r="H81" s="39"/>
      <c r="I81" s="39"/>
    </row>
    <row r="82" spans="1:9" ht="12.75" customHeight="1">
      <c r="A82" s="119" t="s">
        <v>136</v>
      </c>
      <c r="B82" s="119"/>
      <c r="C82" s="119"/>
      <c r="D82" s="119"/>
      <c r="E82" s="119"/>
      <c r="F82" s="119"/>
      <c r="G82" s="119"/>
      <c r="H82" s="119"/>
      <c r="I82" s="119"/>
    </row>
    <row r="83" spans="1:9">
      <c r="A83" s="119"/>
      <c r="B83" s="119"/>
      <c r="C83" s="119"/>
      <c r="D83" s="119"/>
      <c r="E83" s="119"/>
      <c r="F83" s="119"/>
      <c r="G83" s="119"/>
      <c r="H83" s="119"/>
      <c r="I83" s="119"/>
    </row>
    <row r="84" spans="1:9">
      <c r="A84" s="119"/>
      <c r="B84" s="119"/>
      <c r="C84" s="119"/>
      <c r="D84" s="119"/>
      <c r="E84" s="119"/>
      <c r="F84" s="119"/>
      <c r="G84" s="119"/>
      <c r="H84" s="119"/>
      <c r="I84" s="119"/>
    </row>
    <row r="85" spans="1:9">
      <c r="A85" s="39"/>
      <c r="B85" s="39"/>
      <c r="C85" s="39"/>
      <c r="D85" s="39"/>
      <c r="E85" s="39"/>
      <c r="F85" s="39"/>
      <c r="G85" s="39"/>
      <c r="H85" s="39"/>
      <c r="I85" s="39"/>
    </row>
    <row r="86" spans="1:9">
      <c r="A86" s="20" t="s">
        <v>111</v>
      </c>
      <c r="B86" s="20" t="s">
        <v>51</v>
      </c>
      <c r="C86" s="44" t="s">
        <v>112</v>
      </c>
      <c r="D86" s="20"/>
      <c r="E86" s="37">
        <f>AVERAGEIF(SEXO,"="&amp;B86,VENTAS)</f>
        <v>35619.375</v>
      </c>
      <c r="F86" s="46"/>
      <c r="G86" s="46"/>
      <c r="H86" s="20"/>
      <c r="I86" s="20"/>
    </row>
    <row r="87" spans="1:9">
      <c r="A87" s="39"/>
      <c r="B87" s="39"/>
      <c r="C87" s="39"/>
      <c r="D87" s="39"/>
      <c r="E87" s="39"/>
      <c r="F87" s="45"/>
      <c r="G87" s="39"/>
      <c r="H87" s="39"/>
      <c r="I87" s="39"/>
    </row>
    <row r="88" spans="1:9">
      <c r="A88" s="32" t="s">
        <v>113</v>
      </c>
      <c r="B88" s="39"/>
      <c r="C88" s="39"/>
      <c r="D88" s="39"/>
      <c r="E88" s="39"/>
      <c r="F88" s="39"/>
      <c r="G88" s="39"/>
      <c r="H88" s="39"/>
      <c r="I88" s="39"/>
    </row>
    <row r="89" spans="1:9">
      <c r="A89" s="39"/>
      <c r="B89" s="39"/>
      <c r="C89" s="39"/>
      <c r="D89" s="39"/>
      <c r="E89" s="39"/>
      <c r="F89" s="39"/>
      <c r="G89" s="39"/>
      <c r="H89" s="39"/>
      <c r="I89" s="39"/>
    </row>
    <row r="90" spans="1:9">
      <c r="A90" s="120" t="s">
        <v>114</v>
      </c>
      <c r="B90" s="120"/>
      <c r="C90" s="120"/>
      <c r="D90" s="120"/>
      <c r="E90" s="120"/>
      <c r="F90" s="120"/>
      <c r="G90" s="120"/>
      <c r="H90" s="120"/>
      <c r="I90" s="120"/>
    </row>
    <row r="91" spans="1:9">
      <c r="A91" s="120"/>
      <c r="B91" s="120"/>
      <c r="C91" s="120"/>
      <c r="D91" s="120"/>
      <c r="E91" s="120"/>
      <c r="F91" s="120"/>
      <c r="G91" s="120"/>
      <c r="H91" s="120"/>
      <c r="I91" s="120"/>
    </row>
    <row r="92" spans="1:9">
      <c r="A92" s="19"/>
    </row>
    <row r="93" spans="1:9">
      <c r="A93" s="2" t="s">
        <v>115</v>
      </c>
    </row>
    <row r="96" spans="1:9">
      <c r="A96" s="39"/>
      <c r="B96" s="42" t="s">
        <v>93</v>
      </c>
      <c r="C96" s="42" t="s">
        <v>94</v>
      </c>
      <c r="D96" s="42" t="s">
        <v>116</v>
      </c>
    </row>
    <row r="97" spans="1:10">
      <c r="A97" s="20" t="s">
        <v>95</v>
      </c>
      <c r="B97" s="25" t="s">
        <v>47</v>
      </c>
      <c r="C97" s="35">
        <v>36901</v>
      </c>
      <c r="D97" s="2" t="s">
        <v>117</v>
      </c>
    </row>
    <row r="98" spans="1:10">
      <c r="A98" s="20" t="s">
        <v>96</v>
      </c>
      <c r="B98" s="25" t="s">
        <v>47</v>
      </c>
      <c r="C98" s="35">
        <v>39044</v>
      </c>
      <c r="D98" s="2" t="s">
        <v>119</v>
      </c>
    </row>
    <row r="99" spans="1:10">
      <c r="A99" s="20" t="s">
        <v>97</v>
      </c>
      <c r="B99" s="25" t="s">
        <v>51</v>
      </c>
      <c r="C99" s="35">
        <v>28290</v>
      </c>
      <c r="D99" s="2" t="s">
        <v>118</v>
      </c>
    </row>
    <row r="100" spans="1:10">
      <c r="A100" s="20" t="s">
        <v>98</v>
      </c>
      <c r="B100" s="25" t="s">
        <v>47</v>
      </c>
      <c r="C100" s="35">
        <v>45033</v>
      </c>
      <c r="D100" s="2" t="s">
        <v>117</v>
      </c>
    </row>
    <row r="101" spans="1:10">
      <c r="A101" s="20" t="s">
        <v>99</v>
      </c>
      <c r="B101" s="25" t="s">
        <v>51</v>
      </c>
      <c r="C101" s="35">
        <v>44856</v>
      </c>
      <c r="D101" s="2" t="s">
        <v>120</v>
      </c>
    </row>
    <row r="102" spans="1:10">
      <c r="A102" s="20" t="s">
        <v>100</v>
      </c>
      <c r="B102" s="25" t="s">
        <v>51</v>
      </c>
      <c r="C102" s="35">
        <v>36946</v>
      </c>
      <c r="D102" s="2" t="s">
        <v>119</v>
      </c>
      <c r="J102" s="43"/>
    </row>
    <row r="103" spans="1:10">
      <c r="A103" s="20" t="s">
        <v>101</v>
      </c>
      <c r="B103" s="25" t="s">
        <v>47</v>
      </c>
      <c r="C103" s="35">
        <v>47620</v>
      </c>
      <c r="D103" s="2" t="s">
        <v>118</v>
      </c>
      <c r="J103" s="43"/>
    </row>
    <row r="104" spans="1:10">
      <c r="A104" s="20" t="s">
        <v>103</v>
      </c>
      <c r="B104" s="25" t="s">
        <v>47</v>
      </c>
      <c r="C104" s="35">
        <v>27491</v>
      </c>
      <c r="D104" s="2" t="s">
        <v>117</v>
      </c>
      <c r="J104" s="43"/>
    </row>
    <row r="105" spans="1:10">
      <c r="A105" s="20" t="s">
        <v>104</v>
      </c>
      <c r="B105" s="25" t="s">
        <v>51</v>
      </c>
      <c r="C105" s="35">
        <v>44800</v>
      </c>
      <c r="D105" s="2" t="s">
        <v>121</v>
      </c>
      <c r="J105" s="43"/>
    </row>
    <row r="106" spans="1:10">
      <c r="A106" s="20" t="s">
        <v>105</v>
      </c>
      <c r="B106" s="25" t="s">
        <v>51</v>
      </c>
      <c r="C106" s="35">
        <v>30289</v>
      </c>
      <c r="D106" s="2" t="s">
        <v>120</v>
      </c>
      <c r="J106" s="43"/>
    </row>
    <row r="107" spans="1:10">
      <c r="A107" s="20" t="s">
        <v>106</v>
      </c>
      <c r="B107" s="25" t="s">
        <v>51</v>
      </c>
      <c r="C107" s="35">
        <v>30627</v>
      </c>
      <c r="D107" s="2" t="s">
        <v>120</v>
      </c>
      <c r="J107" s="43"/>
    </row>
    <row r="108" spans="1:10">
      <c r="A108" s="20" t="s">
        <v>107</v>
      </c>
      <c r="B108" s="25" t="s">
        <v>47</v>
      </c>
      <c r="C108" s="35">
        <v>43290</v>
      </c>
      <c r="D108" s="2" t="s">
        <v>121</v>
      </c>
      <c r="J108" s="43"/>
    </row>
    <row r="109" spans="1:10">
      <c r="A109" s="20" t="s">
        <v>108</v>
      </c>
      <c r="B109" s="25" t="s">
        <v>51</v>
      </c>
      <c r="C109" s="35">
        <v>25314</v>
      </c>
      <c r="D109" s="2" t="s">
        <v>118</v>
      </c>
      <c r="J109" s="43"/>
    </row>
    <row r="110" spans="1:10">
      <c r="A110" s="20" t="s">
        <v>109</v>
      </c>
      <c r="B110" s="25" t="s">
        <v>47</v>
      </c>
      <c r="C110" s="35">
        <v>43510</v>
      </c>
      <c r="D110" s="2" t="s">
        <v>117</v>
      </c>
      <c r="J110" s="43"/>
    </row>
    <row r="111" spans="1:10">
      <c r="A111" s="20" t="s">
        <v>110</v>
      </c>
      <c r="B111" s="25" t="s">
        <v>51</v>
      </c>
      <c r="C111" s="35">
        <v>43833</v>
      </c>
      <c r="D111" s="2" t="s">
        <v>119</v>
      </c>
      <c r="J111" s="43"/>
    </row>
    <row r="113" spans="1:3">
      <c r="B113" s="2" t="s">
        <v>122</v>
      </c>
      <c r="C113" s="37">
        <f>COUNTIFS(B97:B111,"=M",D97:D111,"España")</f>
        <v>0</v>
      </c>
    </row>
    <row r="117" spans="1:3">
      <c r="A117" s="54" t="s">
        <v>163</v>
      </c>
    </row>
    <row r="118" spans="1:3">
      <c r="A118" s="2" t="s">
        <v>162</v>
      </c>
    </row>
    <row r="121" spans="1:3">
      <c r="B121" s="2" t="s">
        <v>122</v>
      </c>
      <c r="C121" s="48">
        <f>SUMIFS(C97:C111,B97:B111,"=M",D97:D111,"=Francia")</f>
        <v>105772</v>
      </c>
    </row>
  </sheetData>
  <mergeCells count="16">
    <mergeCell ref="E68:I69"/>
    <mergeCell ref="E73:I77"/>
    <mergeCell ref="A82:I84"/>
    <mergeCell ref="A90:I91"/>
    <mergeCell ref="E29:I32"/>
    <mergeCell ref="A34:I36"/>
    <mergeCell ref="A38:I41"/>
    <mergeCell ref="A46:I48"/>
    <mergeCell ref="A52:I60"/>
    <mergeCell ref="E65:I66"/>
    <mergeCell ref="E27:I27"/>
    <mergeCell ref="A1:F1"/>
    <mergeCell ref="A3:I8"/>
    <mergeCell ref="E13:I14"/>
    <mergeCell ref="E19:I20"/>
    <mergeCell ref="E26:I26"/>
  </mergeCells>
  <pageMargins left="0.75" right="0.75" top="1" bottom="1" header="0" footer="0"/>
  <pageSetup paperSize="9" orientation="portrait" horizontalDpi="300" verticalDpi="3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D177B4A6-C52B-44F6-A66D-749ABF4D2C0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Las condiciones y función SI()</vt:lpstr>
      <vt:lpstr>Función SI(), ejemplos</vt:lpstr>
      <vt:lpstr>Funciones CONTAR.SI(), ...</vt:lpstr>
      <vt:lpstr>SEXO</vt:lpstr>
      <vt:lpstr>VENDEDOR</vt:lpstr>
      <vt:lpstr>VENTAS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Marimon Fàbregas</dc:creator>
  <cp:lastModifiedBy>Miquel Rodríguez Juvany</cp:lastModifiedBy>
  <dcterms:created xsi:type="dcterms:W3CDTF">2016-09-30T10:22:44Z</dcterms:created>
  <dcterms:modified xsi:type="dcterms:W3CDTF">2023-02-15T10:09:16Z</dcterms:modified>
</cp:coreProperties>
</file>