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https://tecnocampus-my.sharepoint.com/personal/jteodoro_tecnocampus_cat/Documents/ADE-asignatura/Taller_excel-2021/"/>
    </mc:Choice>
  </mc:AlternateContent>
  <xr:revisionPtr revIDLastSave="93" documentId="13_ncr:1_{0D0DC43E-DBF7-404F-9CBB-D72FCFE1F272}" xr6:coauthVersionLast="47" xr6:coauthVersionMax="47" xr10:uidLastSave="{DCF810F2-633C-3D47-BA4D-64D282C096D5}"/>
  <bookViews>
    <workbookView xWindow="0" yWindow="740" windowWidth="30240" windowHeight="18900" activeTab="2" xr2:uid="{1C3BDEDB-F041-44C9-845E-3B01B7A4F415}"/>
  </bookViews>
  <sheets>
    <sheet name="Funciones de texto" sheetId="1" r:id="rId1"/>
    <sheet name="Funciones de fecha" sheetId="2" r:id="rId2"/>
    <sheet name="Funciones financieras" sheetId="3" r:id="rId3"/>
    <sheet name="Hoja1" sheetId="4" r:id="rId4"/>
  </sheets>
  <definedNames>
    <definedName name="_xlcn.LinkedTable_Tabla1" hidden="1">[0]!Tabla1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15" i="3" l="1"/>
  <c r="C92" i="3" l="1"/>
  <c r="C60" i="3"/>
  <c r="C49" i="3"/>
  <c r="G16" i="2"/>
  <c r="C56" i="2" l="1"/>
  <c r="D40" i="1" l="1"/>
  <c r="D32" i="1" l="1"/>
  <c r="C51" i="2" l="1"/>
  <c r="C47" i="2"/>
  <c r="C38" i="2"/>
  <c r="C37" i="2"/>
  <c r="C36" i="2"/>
  <c r="C30" i="2"/>
  <c r="B27" i="2"/>
  <c r="C27" i="2" s="1"/>
  <c r="B28" i="2"/>
  <c r="C28" i="2" s="1"/>
  <c r="B29" i="2"/>
  <c r="C29" i="2" s="1"/>
  <c r="B30" i="2"/>
  <c r="B26" i="2"/>
  <c r="C26" i="2" s="1"/>
  <c r="D10" i="2"/>
  <c r="G14" i="2"/>
  <c r="E41" i="1"/>
  <c r="E42" i="1"/>
  <c r="E40" i="1"/>
  <c r="B41" i="1"/>
  <c r="B42" i="1"/>
  <c r="C41" i="1"/>
  <c r="C42" i="1"/>
  <c r="D41" i="1"/>
  <c r="D42" i="1"/>
  <c r="C40" i="1"/>
  <c r="B40" i="1"/>
  <c r="D31" i="1"/>
  <c r="E22" i="1"/>
  <c r="E23" i="1"/>
  <c r="E24" i="1"/>
  <c r="E25" i="1"/>
  <c r="E26" i="1"/>
  <c r="E27" i="1"/>
  <c r="E21" i="1"/>
  <c r="E7" i="1"/>
  <c r="E9" i="1"/>
  <c r="E8" i="1"/>
  <c r="E12" i="1"/>
  <c r="E10" i="1"/>
  <c r="E14" i="1" l="1"/>
  <c r="E13" i="1" l="1"/>
  <c r="E11" i="1"/>
</calcChain>
</file>

<file path=xl/sharedStrings.xml><?xml version="1.0" encoding="utf-8"?>
<sst xmlns="http://schemas.openxmlformats.org/spreadsheetml/2006/main" count="266" uniqueCount="214">
  <si>
    <t>Funciones de texto</t>
  </si>
  <si>
    <r>
      <t xml:space="preserve">Hay muchas funciones de texto. </t>
    </r>
    <r>
      <rPr>
        <b/>
        <sz val="11"/>
        <color theme="1"/>
        <rFont val="Calibri"/>
        <family val="2"/>
        <scheme val="minor"/>
      </rPr>
      <t>Debes buscarlas con la ayuda del asistente y analizar su utilidad y aplicación</t>
    </r>
  </si>
  <si>
    <t>Frase para probar funciones de texto</t>
  </si>
  <si>
    <t>- Obtener 5 caracteres por la izquierda:</t>
  </si>
  <si>
    <t>=IZQUIERDA(A5;5)</t>
  </si>
  <si>
    <t>- Obtener 5 caracteres por la derecha:</t>
  </si>
  <si>
    <t>=DERECHA(A5;5)</t>
  </si>
  <si>
    <t>- Obtener 4 caracteres a partir del 7º:</t>
  </si>
  <si>
    <t>=EXTRAE(A5;7;4)</t>
  </si>
  <si>
    <t>- Obtener el nº de caracteres del texto:</t>
  </si>
  <si>
    <t>=LARGO(A5)</t>
  </si>
  <si>
    <t>=HALLAR("PROBAR";A5)</t>
  </si>
  <si>
    <t>=ENCONTRAR("PROBAR";A5)</t>
  </si>
  <si>
    <t>=MAYUSC(A5)</t>
  </si>
  <si>
    <t>Ejemplo de concatenación usando CONCATENAR() o &amp;</t>
  </si>
  <si>
    <r>
      <t xml:space="preserve">Nos proporcionan un listado de personas, con el nombre y los apellidos por separado. Nos interesa juntarlos para que queden en este formato: </t>
    </r>
    <r>
      <rPr>
        <b/>
        <sz val="11"/>
        <color theme="1"/>
        <rFont val="Calibri"/>
        <family val="2"/>
        <scheme val="minor"/>
      </rPr>
      <t>Apellido1 Apellido2, Nombre</t>
    </r>
  </si>
  <si>
    <t>Nombre</t>
  </si>
  <si>
    <t>apellido 1</t>
  </si>
  <si>
    <t>apellido 2</t>
  </si>
  <si>
    <t>nombre entero</t>
  </si>
  <si>
    <t>Anna</t>
  </si>
  <si>
    <t>Sanz</t>
  </si>
  <si>
    <t>Tomeu</t>
  </si>
  <si>
    <t>=B20&amp;" "&amp;C20&amp;", "&amp;A20</t>
  </si>
  <si>
    <t>Eva</t>
  </si>
  <si>
    <t>Puig</t>
  </si>
  <si>
    <t>Ribas</t>
  </si>
  <si>
    <t>=CONCATENAR(A19;" ";B19;" ";C19)</t>
  </si>
  <si>
    <t>Pau</t>
  </si>
  <si>
    <t>Roig</t>
  </si>
  <si>
    <t>Luque</t>
  </si>
  <si>
    <t>David</t>
  </si>
  <si>
    <t>Coll</t>
  </si>
  <si>
    <t>Abadia</t>
  </si>
  <si>
    <t>Pol</t>
  </si>
  <si>
    <t>Pérez</t>
  </si>
  <si>
    <t>Ada</t>
  </si>
  <si>
    <t>Pou</t>
  </si>
  <si>
    <t>Martí</t>
  </si>
  <si>
    <t>Cris</t>
  </si>
  <si>
    <t>Garcia</t>
  </si>
  <si>
    <t>Paià</t>
  </si>
  <si>
    <t>Tenemos una serie de códigos compuestos por una serie de letras, una barra, y una serie de números, tipo BGDT/67 o AZ/67239. Nos interesa obtener en una columna las letras y en otra columna los números</t>
  </si>
  <si>
    <t>Código</t>
  </si>
  <si>
    <t>Longitud</t>
  </si>
  <si>
    <t>Posición "/"</t>
  </si>
  <si>
    <t>letras</t>
  </si>
  <si>
    <t>números</t>
  </si>
  <si>
    <t>BGDT/67</t>
  </si>
  <si>
    <t>AZ/67239</t>
  </si>
  <si>
    <t>NMY/5</t>
  </si>
  <si>
    <t>Trabajo personal</t>
  </si>
  <si>
    <t>Otras funciones de texto que debes mirar y estudiar para qué sirven y como se usan:</t>
  </si>
  <si>
    <t>ESPACIOS()</t>
  </si>
  <si>
    <t>REEMPLAZAR()</t>
  </si>
  <si>
    <t>LIMPIAR()</t>
  </si>
  <si>
    <t>MINUSC()</t>
  </si>
  <si>
    <t>TEXTO()</t>
  </si>
  <si>
    <t>NOMPROPIO()</t>
  </si>
  <si>
    <t>VALOR()</t>
  </si>
  <si>
    <t>Ejercicio 1</t>
  </si>
  <si>
    <t>Apellidos</t>
  </si>
  <si>
    <t>Sanz Tomeu, Anna</t>
  </si>
  <si>
    <t>Puig Ribas, Eva</t>
  </si>
  <si>
    <t>Roig Luque, Pau</t>
  </si>
  <si>
    <t>Coll Abadia, David</t>
  </si>
  <si>
    <t>Pérez Puig, Pol</t>
  </si>
  <si>
    <t>Pou Martí, Ada</t>
  </si>
  <si>
    <t>Garcia Paià, Cris</t>
  </si>
  <si>
    <t>Ejercicio 2</t>
  </si>
  <si>
    <r>
      <t xml:space="preserve">Nos ha llegado una relación de nombres y apellidos, pero todas las letras están en minúsculas, también la primera. Objetivo: obtener el nombre y los apellidos en una sola celda, pero con la primera letra en mayúscula. Se puede hacer con la función </t>
    </r>
    <r>
      <rPr>
        <b/>
        <sz val="11"/>
        <color theme="1"/>
        <rFont val="Calibri"/>
        <family val="2"/>
        <scheme val="minor"/>
      </rPr>
      <t>MAYUSC()</t>
    </r>
    <r>
      <rPr>
        <sz val="11"/>
        <color theme="1"/>
        <rFont val="Calibri"/>
        <family val="2"/>
        <scheme val="minor"/>
      </rPr>
      <t>, pero busca una función de texto más útil para este caso</t>
    </r>
  </si>
  <si>
    <t>anna</t>
  </si>
  <si>
    <t>sanz</t>
  </si>
  <si>
    <t>tomeu</t>
  </si>
  <si>
    <t>Anna Sanz Tomeu</t>
  </si>
  <si>
    <t>&lt;-- Ejemplo del resultado deseado</t>
  </si>
  <si>
    <t>eva</t>
  </si>
  <si>
    <t>puig</t>
  </si>
  <si>
    <t>ribas</t>
  </si>
  <si>
    <t>pau</t>
  </si>
  <si>
    <t>roig</t>
  </si>
  <si>
    <t>luque</t>
  </si>
  <si>
    <t>david</t>
  </si>
  <si>
    <t>coll</t>
  </si>
  <si>
    <t>abadia</t>
  </si>
  <si>
    <t>pol</t>
  </si>
  <si>
    <t>pérez</t>
  </si>
  <si>
    <t>ada</t>
  </si>
  <si>
    <t>pou</t>
  </si>
  <si>
    <t>martí</t>
  </si>
  <si>
    <t>cris</t>
  </si>
  <si>
    <t>garcia</t>
  </si>
  <si>
    <t>paià</t>
  </si>
  <si>
    <t>Algunas funciones de fecha</t>
  </si>
  <si>
    <t>HOY()</t>
  </si>
  <si>
    <t>- Sumar a una fecha un valor numérico. Ej. ¿Qué día será dentro de 1.000 días?</t>
  </si>
  <si>
    <t>&lt;--- Aplicar función HOY()</t>
  </si>
  <si>
    <t>- Restar dos fechas para saber los días que hay entre ambas: Ej. ¿Cuántos días faltan para acabar el año?</t>
  </si>
  <si>
    <t>Ejemplo:</t>
  </si>
  <si>
    <r>
      <t>- Calcula la fecha de vencimiento, que es de</t>
    </r>
    <r>
      <rPr>
        <b/>
        <sz val="10"/>
        <color theme="1"/>
        <rFont val="Calibri"/>
        <family val="2"/>
        <scheme val="minor"/>
      </rPr>
      <t xml:space="preserve"> 60 días</t>
    </r>
    <r>
      <rPr>
        <sz val="10"/>
        <color theme="1"/>
        <rFont val="Calibri"/>
        <family val="2"/>
        <scheme val="minor"/>
      </rPr>
      <t xml:space="preserve"> de la fecha de la factura</t>
    </r>
  </si>
  <si>
    <r>
      <t xml:space="preserve">- Si la tabla refleja las facturas que a fecha de hoy no se han cobrado, calcula los </t>
    </r>
    <r>
      <rPr>
        <b/>
        <sz val="10"/>
        <color theme="1"/>
        <rFont val="Calibri"/>
        <family val="2"/>
        <scheme val="minor"/>
      </rPr>
      <t xml:space="preserve">días de demora </t>
    </r>
    <r>
      <rPr>
        <sz val="10"/>
        <color theme="1"/>
        <rFont val="Calibri"/>
        <family val="2"/>
        <scheme val="minor"/>
      </rPr>
      <t>de las facturas que ya deberían haberse cobrado (Hoy - Fecha vencimiento).</t>
    </r>
  </si>
  <si>
    <t>FACTURAS PENDIENTES DE COBRO</t>
  </si>
  <si>
    <t>Fecha
factura</t>
  </si>
  <si>
    <t>Fecha
vencimiento</t>
  </si>
  <si>
    <t>Días demora</t>
  </si>
  <si>
    <t>DIA()/MES()/AÑO()</t>
  </si>
  <si>
    <t>Son 3 funciones que, a partir de una fecha, nos devuelven el día, el mes y el año</t>
  </si>
  <si>
    <t>Hoy es ----&gt;</t>
  </si>
  <si>
    <t>Día:</t>
  </si>
  <si>
    <t>Mes:</t>
  </si>
  <si>
    <t>año:</t>
  </si>
  <si>
    <t>FECHA()</t>
  </si>
  <si>
    <t>A partir de un día, mes y año, devuelve la fecha</t>
  </si>
  <si>
    <t xml:space="preserve">Introduce un </t>
  </si>
  <si>
    <t>La fecha es:</t>
  </si>
  <si>
    <t>Fecha:</t>
  </si>
  <si>
    <t>DIASEM()</t>
  </si>
  <si>
    <t>Devuelve el número de día de la semana, del 1 al 7</t>
  </si>
  <si>
    <t>Hoy es:</t>
  </si>
  <si>
    <t>TRABAJO PERSONAL</t>
  </si>
  <si>
    <t>Calcula cuántos días faltan para acabar este año (debe servir para cualquier año)</t>
  </si>
  <si>
    <t>Días hasta acabar el año:</t>
  </si>
  <si>
    <r>
      <rPr>
        <b/>
        <sz val="10"/>
        <color rgb="FF00B050"/>
        <rFont val="Calibri"/>
        <family val="2"/>
        <scheme val="minor"/>
      </rPr>
      <t>TRABAJO PERSONAL</t>
    </r>
    <r>
      <rPr>
        <sz val="10"/>
        <rFont val="Calibri"/>
        <family val="2"/>
        <scheme val="minor"/>
      </rPr>
      <t xml:space="preserve">
A continuación se relacionan otras funciones de fecha que pueden resultar útiles. Documéntate sobre ellas y aplícalas en algún ejercicio que se te ocurra</t>
    </r>
  </si>
  <si>
    <t>Otras funciones de fecha</t>
  </si>
  <si>
    <t>DIA.LAB()</t>
  </si>
  <si>
    <t>DIAS.LAB()</t>
  </si>
  <si>
    <t>FECHA.MES()</t>
  </si>
  <si>
    <t>FIN.MES()</t>
  </si>
  <si>
    <t>NUM.DE.SEMANA()</t>
  </si>
  <si>
    <t>FUNCIONES FINANCIERAS: VA(), VF(), PAGO(), NPER()</t>
  </si>
  <si>
    <t>Algunos conceptos que debemos tener claros:</t>
  </si>
  <si>
    <t>1- Flujo/sentido del "dinero". El dinero puede:</t>
  </si>
  <si>
    <r>
      <t>- "</t>
    </r>
    <r>
      <rPr>
        <b/>
        <sz val="10"/>
        <rFont val="Arial"/>
        <family val="2"/>
      </rPr>
      <t>salir de nuestro bolsillo</t>
    </r>
    <r>
      <rPr>
        <sz val="10"/>
        <rFont val="Arial"/>
        <family val="2"/>
      </rPr>
      <t xml:space="preserve">" para, por ejemplo, invertirlo en un fondo. La cantidad la expresaremos con </t>
    </r>
    <r>
      <rPr>
        <b/>
        <sz val="10"/>
        <rFont val="Arial"/>
        <family val="2"/>
      </rPr>
      <t>signo negativo</t>
    </r>
  </si>
  <si>
    <r>
      <t>- "</t>
    </r>
    <r>
      <rPr>
        <b/>
        <sz val="10"/>
        <rFont val="Arial"/>
        <family val="2"/>
      </rPr>
      <t>entrar en nuestro bolsillo</t>
    </r>
    <r>
      <rPr>
        <sz val="10"/>
        <rFont val="Arial"/>
        <family val="2"/>
      </rPr>
      <t xml:space="preserve">" para, por ejemplo, recuperarlo de un fondo. La cantidad la expresaremos con </t>
    </r>
    <r>
      <rPr>
        <b/>
        <sz val="10"/>
        <rFont val="Arial"/>
        <family val="2"/>
      </rPr>
      <t>signo positivo</t>
    </r>
  </si>
  <si>
    <t>2- Unidad de tiempo. En una fórmula siempre deberemos usar la misma unidad de tiempo (meses, años,…)</t>
  </si>
  <si>
    <t>3- Debemos distinguir entre:</t>
  </si>
  <si>
    <t>- Pedir un préstamo: nos prestan una cantidad que deberemos devolver</t>
  </si>
  <si>
    <t>- Invertir: tenemos una cantidad que deseamos inveritr para conseguir una cantidad mayor</t>
  </si>
  <si>
    <t>De forma esquemática:</t>
  </si>
  <si>
    <t>Valor futuro: VF()</t>
  </si>
  <si>
    <t>Sintaxis:</t>
  </si>
  <si>
    <r>
      <t>VF(</t>
    </r>
    <r>
      <rPr>
        <b/>
        <sz val="10"/>
        <color rgb="FFFF0000"/>
        <rFont val="Arial"/>
        <family val="2"/>
      </rPr>
      <t>tasa</t>
    </r>
    <r>
      <rPr>
        <sz val="10"/>
        <rFont val="Arial"/>
        <family val="2"/>
      </rPr>
      <t xml:space="preserve">; </t>
    </r>
    <r>
      <rPr>
        <b/>
        <sz val="10"/>
        <color rgb="FF00B050"/>
        <rFont val="Arial"/>
        <family val="2"/>
      </rPr>
      <t>nper</t>
    </r>
    <r>
      <rPr>
        <sz val="10"/>
        <rFont val="Arial"/>
        <family val="2"/>
      </rPr>
      <t xml:space="preserve">; </t>
    </r>
    <r>
      <rPr>
        <b/>
        <sz val="10"/>
        <color rgb="FF00B0F0"/>
        <rFont val="Arial"/>
        <family val="2"/>
      </rPr>
      <t>pago</t>
    </r>
    <r>
      <rPr>
        <sz val="10"/>
        <rFont val="Arial"/>
        <family val="2"/>
      </rPr>
      <t>; [</t>
    </r>
    <r>
      <rPr>
        <b/>
        <sz val="10"/>
        <color theme="9" tint="-0.249977111117893"/>
        <rFont val="Arial"/>
        <family val="2"/>
      </rPr>
      <t>va</t>
    </r>
    <r>
      <rPr>
        <sz val="10"/>
        <rFont val="Arial"/>
        <family val="2"/>
      </rPr>
      <t>]; [</t>
    </r>
    <r>
      <rPr>
        <b/>
        <sz val="10"/>
        <color theme="7" tint="-0.249977111117893"/>
        <rFont val="Arial"/>
        <family val="2"/>
      </rPr>
      <t>tipo</t>
    </r>
    <r>
      <rPr>
        <sz val="10"/>
        <rFont val="Arial"/>
        <family val="2"/>
      </rPr>
      <t>])</t>
    </r>
  </si>
  <si>
    <r>
      <rPr>
        <b/>
        <sz val="10"/>
        <color rgb="FFFF0000"/>
        <rFont val="Arial"/>
        <family val="2"/>
      </rPr>
      <t>Tasa</t>
    </r>
    <r>
      <rPr>
        <sz val="10"/>
        <rFont val="Arial"/>
        <family val="2"/>
      </rPr>
      <t xml:space="preserve">: Obligatorio. La tasa de interés por período. </t>
    </r>
  </si>
  <si>
    <r>
      <rPr>
        <b/>
        <sz val="10"/>
        <color rgb="FF00B050"/>
        <rFont val="Arial"/>
        <family val="2"/>
      </rPr>
      <t>Nper</t>
    </r>
    <r>
      <rPr>
        <sz val="10"/>
        <rFont val="Arial"/>
        <family val="2"/>
      </rPr>
      <t>: Obligatorio. El número total de períodos, por ejemplo, meses o años</t>
    </r>
  </si>
  <si>
    <r>
      <rPr>
        <b/>
        <sz val="10"/>
        <color rgb="FF00B0F0"/>
        <rFont val="Arial"/>
        <family val="2"/>
      </rPr>
      <t>Pago</t>
    </r>
    <r>
      <rPr>
        <sz val="10"/>
        <rFont val="Arial"/>
        <family val="2"/>
      </rPr>
      <t>: Obligatorio. El pago efectuado en cada período</t>
    </r>
  </si>
  <si>
    <r>
      <rPr>
        <b/>
        <sz val="10"/>
        <color theme="9" tint="-0.249977111117893"/>
        <rFont val="Arial"/>
        <family val="2"/>
      </rPr>
      <t>Va</t>
    </r>
    <r>
      <rPr>
        <sz val="10"/>
        <rFont val="Arial"/>
        <family val="2"/>
      </rPr>
      <t>: Opcional. El valor actual</t>
    </r>
  </si>
  <si>
    <r>
      <rPr>
        <b/>
        <sz val="10"/>
        <color theme="7" tint="-0.249977111117893"/>
        <rFont val="Arial"/>
        <family val="2"/>
      </rPr>
      <t>Tipo</t>
    </r>
    <r>
      <rPr>
        <sz val="10"/>
        <rFont val="Arial"/>
        <family val="2"/>
      </rPr>
      <t>: Opcional. ponemos 0 (u omitimos) si el pago se realiza al final del periodo; ponemos 1 si se realiza al principio del periodo</t>
    </r>
  </si>
  <si>
    <t>Ejemplo</t>
  </si>
  <si>
    <t>Hoy cumplo 20 años, y decido crear un depósito con 1.000 € que no pienso tocar para nada hasta que cumpla 70 años. Tampoco planteo realizar nuevas aportaciones periódicas. Si la entidad bancaria me asegura que siempre me aplicará una tasa de interés del 2,0%, ¿Qué cantidad tendré al cumplir los 70?</t>
  </si>
  <si>
    <t>Tasa anual:</t>
  </si>
  <si>
    <t>Núm años:</t>
  </si>
  <si>
    <r>
      <rPr>
        <b/>
        <sz val="10"/>
        <rFont val="Arial"/>
        <family val="2"/>
      </rPr>
      <t>NOTA</t>
    </r>
    <r>
      <rPr>
        <sz val="10"/>
        <rFont val="Arial"/>
        <family val="2"/>
      </rPr>
      <t>: como no hay aportaciones periódicas, el último parámetro, "</t>
    </r>
    <r>
      <rPr>
        <b/>
        <sz val="10"/>
        <rFont val="Arial"/>
        <family val="2"/>
      </rPr>
      <t>Tipo</t>
    </r>
    <r>
      <rPr>
        <sz val="10"/>
        <rFont val="Arial"/>
        <family val="2"/>
      </rPr>
      <t>", no hace falta especificarlo</t>
    </r>
  </si>
  <si>
    <t>Aportación inicial:</t>
  </si>
  <si>
    <t>Valor final:</t>
  </si>
  <si>
    <r>
      <t xml:space="preserve">He decidido ahorrar dinero durante </t>
    </r>
    <r>
      <rPr>
        <b/>
        <sz val="10"/>
        <rFont val="Arial"/>
        <family val="2"/>
      </rPr>
      <t>5 años</t>
    </r>
    <r>
      <rPr>
        <sz val="10"/>
        <rFont val="Arial"/>
        <family val="2"/>
      </rPr>
      <t xml:space="preserve"> para poder irme un par de meses a Nueva Zelanda para conocer la forma de vivir y trabajar de sus habitantes. Creo que soy capaz de </t>
    </r>
    <r>
      <rPr>
        <b/>
        <sz val="10"/>
        <rFont val="Arial"/>
        <family val="2"/>
      </rPr>
      <t>ahorrar 50 € al mes</t>
    </r>
    <r>
      <rPr>
        <sz val="10"/>
        <rFont val="Arial"/>
        <family val="2"/>
      </rPr>
      <t xml:space="preserve">, y colocarlos en un depósito que me ofrece un </t>
    </r>
    <r>
      <rPr>
        <b/>
        <sz val="10"/>
        <rFont val="Arial"/>
        <family val="2"/>
      </rPr>
      <t>interés fijo del 2,5%</t>
    </r>
    <r>
      <rPr>
        <sz val="10"/>
        <rFont val="Arial"/>
        <family val="2"/>
      </rPr>
      <t>. Inicialmente no hago aportación</t>
    </r>
  </si>
  <si>
    <r>
      <rPr>
        <b/>
        <sz val="10"/>
        <rFont val="Arial"/>
        <family val="2"/>
      </rPr>
      <t>NOTA</t>
    </r>
    <r>
      <rPr>
        <sz val="10"/>
        <rFont val="Arial"/>
        <family val="2"/>
      </rPr>
      <t>: las aportaciones periódicas mensuales las haré el primer día de cada mes</t>
    </r>
  </si>
  <si>
    <t>Aportación mensual:</t>
  </si>
  <si>
    <t>¿Cuál hubiese sido el valor final si los 50 € mensuales los hubiese ido poniendo en una hucha?</t>
  </si>
  <si>
    <t>Quiero hacer una variante del ejemplo anterior para mirar qué cantidad final obtendré si, inicialmente, coloco en el depósito una parte de mis ahorros, concretamente 1.200 €, y disminuyo la aportación mensual de 50 € a 30 €. En total habré puesto en el depósito la misma cantidad: 1.200 + 30*12*5</t>
  </si>
  <si>
    <t>Valor actual: VA()</t>
  </si>
  <si>
    <r>
      <t>VA(</t>
    </r>
    <r>
      <rPr>
        <b/>
        <sz val="10"/>
        <color rgb="FFFF0000"/>
        <rFont val="Arial"/>
        <family val="2"/>
      </rPr>
      <t>tasa</t>
    </r>
    <r>
      <rPr>
        <sz val="10"/>
        <rFont val="Arial"/>
        <family val="2"/>
      </rPr>
      <t xml:space="preserve">; </t>
    </r>
    <r>
      <rPr>
        <b/>
        <sz val="10"/>
        <color rgb="FF00B050"/>
        <rFont val="Arial"/>
        <family val="2"/>
      </rPr>
      <t>nper</t>
    </r>
    <r>
      <rPr>
        <sz val="10"/>
        <rFont val="Arial"/>
        <family val="2"/>
      </rPr>
      <t xml:space="preserve">; </t>
    </r>
    <r>
      <rPr>
        <b/>
        <sz val="10"/>
        <color rgb="FF00B0F0"/>
        <rFont val="Arial"/>
        <family val="2"/>
      </rPr>
      <t>pago</t>
    </r>
    <r>
      <rPr>
        <sz val="10"/>
        <rFont val="Arial"/>
        <family val="2"/>
      </rPr>
      <t>; [</t>
    </r>
    <r>
      <rPr>
        <b/>
        <sz val="10"/>
        <color theme="9" tint="-0.249977111117893"/>
        <rFont val="Arial"/>
        <family val="2"/>
      </rPr>
      <t>vf</t>
    </r>
    <r>
      <rPr>
        <sz val="10"/>
        <rFont val="Arial"/>
        <family val="2"/>
      </rPr>
      <t>]; [</t>
    </r>
    <r>
      <rPr>
        <b/>
        <sz val="10"/>
        <color theme="7" tint="-0.249977111117893"/>
        <rFont val="Arial"/>
        <family val="2"/>
      </rPr>
      <t>tipo</t>
    </r>
    <r>
      <rPr>
        <sz val="10"/>
        <rFont val="Arial"/>
        <family val="2"/>
      </rPr>
      <t>])</t>
    </r>
  </si>
  <si>
    <r>
      <rPr>
        <b/>
        <sz val="10"/>
        <color theme="9" tint="-0.249977111117893"/>
        <rFont val="Arial"/>
        <family val="2"/>
      </rPr>
      <t>Vf</t>
    </r>
    <r>
      <rPr>
        <sz val="10"/>
        <rFont val="Arial"/>
        <family val="2"/>
      </rPr>
      <t>: Opcional. El valor futuro</t>
    </r>
  </si>
  <si>
    <r>
      <rPr>
        <b/>
        <sz val="10"/>
        <rFont val="Arial"/>
        <family val="2"/>
      </rPr>
      <t>Aplicado a un préstamo</t>
    </r>
    <r>
      <rPr>
        <sz val="10"/>
        <rFont val="Arial"/>
        <family val="2"/>
      </rPr>
      <t>. Me quiero comprar una moto. Pido información sobre préstamos, sabiendo que sólo podré pagar 100 € al mes. Me ofrecen un préstamo con un interés del 4,5% anual durante 4 años. Calcula cuál es la cantidad que me prestarán en estas condiciones, para saber si puedo comprar la moto que quiero, que vale 4.500 €. Si no puedo, ¿Podría si pongo 110 € al mes en lugar de 100 €?</t>
    </r>
  </si>
  <si>
    <t>Pago mensual:</t>
  </si>
  <si>
    <t>Valor inicial:</t>
  </si>
  <si>
    <t>Pago()</t>
  </si>
  <si>
    <r>
      <t>PAGO(</t>
    </r>
    <r>
      <rPr>
        <b/>
        <sz val="10"/>
        <color rgb="FFFF0000"/>
        <rFont val="Arial"/>
        <family val="2"/>
      </rPr>
      <t>tasa</t>
    </r>
    <r>
      <rPr>
        <sz val="10"/>
        <rFont val="Arial"/>
        <family val="2"/>
      </rPr>
      <t xml:space="preserve">; </t>
    </r>
    <r>
      <rPr>
        <b/>
        <sz val="10"/>
        <color rgb="FF00B050"/>
        <rFont val="Arial"/>
        <family val="2"/>
      </rPr>
      <t>nper</t>
    </r>
    <r>
      <rPr>
        <sz val="10"/>
        <rFont val="Arial"/>
        <family val="2"/>
      </rPr>
      <t xml:space="preserve">; </t>
    </r>
    <r>
      <rPr>
        <b/>
        <sz val="10"/>
        <color rgb="FF00B0F0"/>
        <rFont val="Arial"/>
        <family val="2"/>
      </rPr>
      <t>va</t>
    </r>
    <r>
      <rPr>
        <sz val="10"/>
        <rFont val="Arial"/>
        <family val="2"/>
      </rPr>
      <t>; [</t>
    </r>
    <r>
      <rPr>
        <b/>
        <sz val="10"/>
        <color theme="9" tint="-0.249977111117893"/>
        <rFont val="Arial"/>
        <family val="2"/>
      </rPr>
      <t>vf</t>
    </r>
    <r>
      <rPr>
        <sz val="10"/>
        <rFont val="Arial"/>
        <family val="2"/>
      </rPr>
      <t>]; [</t>
    </r>
    <r>
      <rPr>
        <b/>
        <sz val="10"/>
        <color theme="7" tint="-0.249977111117893"/>
        <rFont val="Arial"/>
        <family val="2"/>
      </rPr>
      <t>tipo</t>
    </r>
    <r>
      <rPr>
        <sz val="10"/>
        <rFont val="Arial"/>
        <family val="2"/>
      </rPr>
      <t>])</t>
    </r>
  </si>
  <si>
    <r>
      <rPr>
        <b/>
        <sz val="10"/>
        <color rgb="FF00B0F0"/>
        <rFont val="Arial"/>
        <family val="2"/>
      </rPr>
      <t>Va</t>
    </r>
    <r>
      <rPr>
        <sz val="10"/>
        <rFont val="Arial"/>
        <family val="2"/>
      </rPr>
      <t>: Obligatorio. El pago efectuado en cada período</t>
    </r>
  </si>
  <si>
    <t>Tengo un amigo de 18 años muy, muy previsor. Me comenta que quiere ir ahorrando para poder tener una cierta cantidad ahorrada para destinarla a la formación univeristaria de sus hijos. Concretamente, quiere tener ahorrados 100.000 € dentro de 30 años. El banco le ofrece un 2,75% de tasa de interés. ¿Qué cantidad anual deberá ingresar cada año, teniendo en cuenta que no va a aportar cantidad alguna ahora?</t>
  </si>
  <si>
    <t>Valor final deseado:</t>
  </si>
  <si>
    <r>
      <t xml:space="preserve">Analiza para qué sirve la función </t>
    </r>
    <r>
      <rPr>
        <b/>
        <sz val="10"/>
        <rFont val="Arial"/>
        <family val="2"/>
      </rPr>
      <t>NPER()</t>
    </r>
    <r>
      <rPr>
        <sz val="10"/>
        <rFont val="Arial"/>
        <family val="2"/>
      </rPr>
      <t>, y cómo se usa. Aplícala al siguiente ejemplo</t>
    </r>
  </si>
  <si>
    <r>
      <t xml:space="preserve">Tengo que conseguir ahorrar </t>
    </r>
    <r>
      <rPr>
        <b/>
        <sz val="10"/>
        <rFont val="Arial"/>
        <family val="2"/>
      </rPr>
      <t>2.000 €</t>
    </r>
    <r>
      <rPr>
        <sz val="10"/>
        <rFont val="Arial"/>
        <family val="2"/>
      </rPr>
      <t xml:space="preserve">, ahora no tengo ni un solo euro. Si me propongo ir ingresando </t>
    </r>
    <r>
      <rPr>
        <b/>
        <sz val="10"/>
        <rFont val="Arial"/>
        <family val="2"/>
      </rPr>
      <t>50 €</t>
    </r>
    <r>
      <rPr>
        <sz val="10"/>
        <rFont val="Arial"/>
        <family val="2"/>
      </rPr>
      <t xml:space="preserve"> el primer día de cada mes, en una cuenta remunerada que me da un </t>
    </r>
    <r>
      <rPr>
        <b/>
        <sz val="10"/>
        <rFont val="Arial"/>
        <family val="2"/>
      </rPr>
      <t>2%</t>
    </r>
    <r>
      <rPr>
        <sz val="10"/>
        <rFont val="Arial"/>
        <family val="2"/>
      </rPr>
      <t xml:space="preserve"> de interés, ¿Durante cuántos meses deberé ir ingresando los </t>
    </r>
    <r>
      <rPr>
        <b/>
        <sz val="10"/>
        <rFont val="Arial"/>
        <family val="2"/>
      </rPr>
      <t>50 €</t>
    </r>
    <r>
      <rPr>
        <sz val="10"/>
        <rFont val="Arial"/>
        <family val="2"/>
      </rPr>
      <t>?</t>
    </r>
  </si>
  <si>
    <t>meses:</t>
  </si>
  <si>
    <r>
      <t xml:space="preserve">Analiza para qué sirve la función </t>
    </r>
    <r>
      <rPr>
        <b/>
        <sz val="10"/>
        <rFont val="Arial"/>
        <family val="2"/>
      </rPr>
      <t>TASA()</t>
    </r>
    <r>
      <rPr>
        <sz val="10"/>
        <rFont val="Arial"/>
        <family val="2"/>
      </rPr>
      <t>, y cómo se usa. Deberás usarla en uno de los ejercicios de la práctica</t>
    </r>
  </si>
  <si>
    <r>
      <t xml:space="preserve">- </t>
    </r>
    <r>
      <rPr>
        <b/>
        <sz val="11"/>
        <color theme="1"/>
        <rFont val="Calibri"/>
        <family val="2"/>
        <scheme val="minor"/>
      </rPr>
      <t>Hallar</t>
    </r>
    <r>
      <rPr>
        <sz val="11"/>
        <color theme="1"/>
        <rFont val="Calibri"/>
        <family val="2"/>
        <scheme val="minor"/>
      </rPr>
      <t xml:space="preserve"> en qué posición está </t>
    </r>
    <r>
      <rPr>
        <b/>
        <sz val="11"/>
        <color theme="1"/>
        <rFont val="Calibri"/>
        <family val="2"/>
        <scheme val="minor"/>
      </rPr>
      <t>PROBAR</t>
    </r>
    <r>
      <rPr>
        <sz val="11"/>
        <color theme="1"/>
        <rFont val="Calibri"/>
        <family val="2"/>
        <scheme val="minor"/>
      </rPr>
      <t>:</t>
    </r>
  </si>
  <si>
    <r>
      <t xml:space="preserve">- </t>
    </r>
    <r>
      <rPr>
        <b/>
        <sz val="11"/>
        <color theme="1"/>
        <rFont val="Calibri"/>
        <family val="2"/>
        <scheme val="minor"/>
      </rPr>
      <t>Encontrar</t>
    </r>
    <r>
      <rPr>
        <sz val="11"/>
        <color theme="1"/>
        <rFont val="Calibri"/>
        <family val="2"/>
        <scheme val="minor"/>
      </rPr>
      <t xml:space="preserve"> en qué posición está </t>
    </r>
    <r>
      <rPr>
        <b/>
        <sz val="11"/>
        <color theme="1"/>
        <rFont val="Calibri"/>
        <family val="2"/>
        <scheme val="minor"/>
      </rPr>
      <t>PROBAR</t>
    </r>
    <r>
      <rPr>
        <sz val="11"/>
        <color theme="1"/>
        <rFont val="Calibri"/>
        <family val="2"/>
        <scheme val="minor"/>
      </rPr>
      <t>:</t>
    </r>
  </si>
  <si>
    <r>
      <t xml:space="preserve">&lt;-- (arréglalo con </t>
    </r>
    <r>
      <rPr>
        <b/>
        <sz val="11"/>
        <color theme="1"/>
        <rFont val="Calibri"/>
        <family val="2"/>
        <scheme val="minor"/>
      </rPr>
      <t>SI.ERROR</t>
    </r>
    <r>
      <rPr>
        <sz val="11"/>
        <color theme="1"/>
        <rFont val="Calibri"/>
        <family val="2"/>
        <scheme val="minor"/>
      </rPr>
      <t>)</t>
    </r>
  </si>
  <si>
    <t>nombre entero
con Relleno rápido</t>
  </si>
  <si>
    <t>nombre entero
con fórmula</t>
  </si>
  <si>
    <r>
      <t xml:space="preserve">Nos han enviado una lista de personas, con el nombre y los apellidos en una misma celda. Nos interesa obtener en una columna el nombre y en otra columna los apellidos </t>
    </r>
    <r>
      <rPr>
        <b/>
        <sz val="11"/>
        <color theme="1"/>
        <rFont val="Calibri"/>
        <family val="2"/>
        <scheme val="minor"/>
      </rPr>
      <t>usando fórmula</t>
    </r>
    <r>
      <rPr>
        <sz val="11"/>
        <color theme="1"/>
        <rFont val="Calibri"/>
        <family val="2"/>
        <scheme val="minor"/>
      </rPr>
      <t xml:space="preserve"> (se podría hacer con </t>
    </r>
    <r>
      <rPr>
        <b/>
        <sz val="11"/>
        <color theme="1"/>
        <rFont val="Calibri"/>
        <family val="2"/>
        <scheme val="minor"/>
      </rPr>
      <t>Relleno rápido</t>
    </r>
    <r>
      <rPr>
        <sz val="11"/>
        <color theme="1"/>
        <rFont val="Calibri"/>
        <family val="2"/>
        <scheme val="minor"/>
      </rPr>
      <t>)</t>
    </r>
  </si>
  <si>
    <r>
      <rPr>
        <b/>
        <sz val="10"/>
        <color rgb="FFE30D18"/>
        <rFont val="Calibri"/>
        <family val="2"/>
        <scheme val="minor"/>
      </rPr>
      <t>Concepto muy importante</t>
    </r>
    <r>
      <rPr>
        <b/>
        <sz val="10"/>
        <color theme="1"/>
        <rFont val="Calibri"/>
        <family val="2"/>
        <scheme val="minor"/>
      </rPr>
      <t>: detrás de una fecha hay un valor numérico. Excel toma como referencia la fecha 1/01/1900, que corresponde al 1. Así, el 59 es el 28/02/1900</t>
    </r>
  </si>
  <si>
    <r>
      <t xml:space="preserve">Introduce la fecha de hoy </t>
    </r>
    <r>
      <rPr>
        <b/>
        <sz val="10"/>
        <color theme="1"/>
        <rFont val="Calibri"/>
        <family val="2"/>
        <scheme val="minor"/>
      </rPr>
      <t>como fórmula</t>
    </r>
    <r>
      <rPr>
        <sz val="10"/>
        <color theme="1"/>
        <rFont val="Calibri"/>
        <family val="2"/>
        <scheme val="minor"/>
      </rPr>
      <t>:</t>
    </r>
  </si>
  <si>
    <r>
      <t xml:space="preserve">1- Introduce el nº 1 y ponlo en formato </t>
    </r>
    <r>
      <rPr>
        <b/>
        <sz val="10"/>
        <color theme="1"/>
        <rFont val="Calibri"/>
        <family val="2"/>
        <scheme val="minor"/>
      </rPr>
      <t>Fecha corta</t>
    </r>
  </si>
  <si>
    <r>
      <t xml:space="preserve">2- Introduce la fecha de hoy, </t>
    </r>
    <r>
      <rPr>
        <b/>
        <sz val="10"/>
        <color theme="1"/>
        <rFont val="Calibri"/>
        <family val="2"/>
        <scheme val="minor"/>
      </rPr>
      <t>como dato</t>
    </r>
    <r>
      <rPr>
        <sz val="10"/>
        <color theme="1"/>
        <rFont val="Calibri"/>
        <family val="2"/>
        <scheme val="minor"/>
      </rPr>
      <t xml:space="preserve">, cambia a formato </t>
    </r>
    <r>
      <rPr>
        <b/>
        <sz val="10"/>
        <color theme="1"/>
        <rFont val="Calibri"/>
        <family val="2"/>
        <scheme val="minor"/>
      </rPr>
      <t>General</t>
    </r>
    <r>
      <rPr>
        <sz val="10"/>
        <color theme="1"/>
        <rFont val="Calibri"/>
        <family val="2"/>
        <scheme val="minor"/>
      </rPr>
      <t>:</t>
    </r>
  </si>
  <si>
    <r>
      <t xml:space="preserve">Como detrás de una fecha hay un valor numérico, </t>
    </r>
    <r>
      <rPr>
        <b/>
        <sz val="10"/>
        <color theme="1"/>
        <rFont val="Calibri"/>
        <family val="2"/>
        <scheme val="minor"/>
      </rPr>
      <t>podemos hacer operaciones con fechas</t>
    </r>
    <r>
      <rPr>
        <sz val="10"/>
        <color theme="1"/>
        <rFont val="Calibri"/>
        <family val="2"/>
        <scheme val="minor"/>
      </rPr>
      <t>:</t>
    </r>
  </si>
  <si>
    <r>
      <rPr>
        <b/>
        <sz val="10"/>
        <color theme="1"/>
        <rFont val="Calibri"/>
        <family val="2"/>
        <scheme val="minor"/>
      </rPr>
      <t>Ejemplo</t>
    </r>
    <r>
      <rPr>
        <sz val="10"/>
        <color theme="1"/>
        <rFont val="Calibri"/>
        <family val="2"/>
        <scheme val="minor"/>
      </rPr>
      <t>. Calcula la fecha del último día del año en el que estemos (debe servir para cualquier año)</t>
    </r>
  </si>
  <si>
    <t>- Substituir "ra" por "ue":</t>
  </si>
  <si>
    <t>- Transformar la frase a mayúsculas:</t>
  </si>
  <si>
    <t>=SUSTITUIR(A5;"ra";"ue")</t>
  </si>
  <si>
    <t>Una función interesante: TEXTO(), transforma un valor en texto, en un formato determinado</t>
  </si>
  <si>
    <t>Ejercicio:</t>
  </si>
  <si>
    <t>Una posible aplicación: transformar una fecha (es un valor) en un texto determinado, por ejemplo un día de la semana</t>
  </si>
  <si>
    <t>Introduce fecha:</t>
  </si>
  <si>
    <t>el día semana es:</t>
  </si>
  <si>
    <t>Eva Puig Ribas</t>
  </si>
  <si>
    <t>Pau Roig Luque</t>
  </si>
  <si>
    <t>David Coll Abadia</t>
  </si>
  <si>
    <t>Pol Pérez Puig</t>
  </si>
  <si>
    <t>Ada Pou Martí</t>
  </si>
  <si>
    <t>Cris Garcia Paià</t>
  </si>
  <si>
    <t>Carácteres = letras</t>
  </si>
  <si>
    <t xml:space="preserve">Cuando lo hacemos con formulas sabemos que cada día que pase va a cambiar la fórmula tambien. Sino no. </t>
  </si>
  <si>
    <t>Número de Cuota</t>
  </si>
  <si>
    <t>CUOTA A PAGAR</t>
  </si>
  <si>
    <t>INTERÉS</t>
  </si>
  <si>
    <t>CAPITAL AMORTIZADO</t>
  </si>
  <si>
    <t>CAPITAL VIVO</t>
  </si>
  <si>
    <t>EJERCICIO: Calcular la cuota mensual de una hipoteca (método frances y método aleman) de 200.000 € a un interés anual del 3%</t>
  </si>
  <si>
    <t>Método francés (cuota fija cada mes)</t>
  </si>
  <si>
    <t>Método aleman (capital amortizado fijo cada mes)</t>
  </si>
  <si>
    <t>Interes:</t>
  </si>
  <si>
    <t>Años</t>
  </si>
  <si>
    <t>Préstamo:</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</si>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</sst>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0.00\ &quot;€&quot;;[Red]\-#,##0.00\ &quot;€&quot;"/>
    <numFmt numFmtId="164" formatCode="#,##0.00\ &quot;€&quot;"/>
  </numFmts>
  <fonts count="29"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0"/>
      <name val="Arial"/>
      <family val="2"/>
    </font>
    <font>
      <b/>
      <sz val="14"/>
      <color rgb="FFE30D18"/>
      <name val="Tahoma"/>
      <family val="2"/>
    </font>
    <font>
      <b/>
      <sz val="12"/>
      <color rgb="FFE30D18"/>
      <name val="Calibri"/>
      <family val="2"/>
      <scheme val="minor"/>
    </font>
    <font>
      <b/>
      <sz val="11"/>
      <color rgb="FF00B050"/>
      <name val="Calibri"/>
      <family val="2"/>
      <scheme val="minor"/>
    </font>
    <font>
      <b/>
      <sz val="11"/>
      <color rgb="FFFF0000"/>
      <name val="Calibri"/>
      <family val="2"/>
      <scheme val="minor"/>
    </font>
    <font>
      <sz val="11"/>
      <name val="Calibri"/>
      <family val="2"/>
      <scheme val="minor"/>
    </font>
    <font>
      <sz val="10"/>
      <color theme="1"/>
      <name val="Calibri"/>
      <family val="2"/>
      <scheme val="minor"/>
    </font>
    <font>
      <b/>
      <sz val="10"/>
      <color theme="1"/>
      <name val="Calibri"/>
      <family val="2"/>
      <scheme val="minor"/>
    </font>
    <font>
      <b/>
      <sz val="10"/>
      <color rgb="FFFFFF00"/>
      <name val="Calibri"/>
      <family val="2"/>
      <scheme val="minor"/>
    </font>
    <font>
      <sz val="10"/>
      <color theme="1"/>
      <name val="Tahoma"/>
      <family val="2"/>
    </font>
    <font>
      <b/>
      <sz val="10"/>
      <color rgb="FF00B050"/>
      <name val="Calibri"/>
      <family val="2"/>
      <scheme val="minor"/>
    </font>
    <font>
      <b/>
      <sz val="10"/>
      <color theme="9" tint="-0.249977111117893"/>
      <name val="Calibri"/>
      <family val="2"/>
      <scheme val="minor"/>
    </font>
    <font>
      <sz val="10"/>
      <name val="Calibri"/>
      <family val="2"/>
      <scheme val="minor"/>
    </font>
    <font>
      <b/>
      <sz val="10"/>
      <name val="Arial"/>
      <family val="2"/>
    </font>
    <font>
      <b/>
      <sz val="10"/>
      <color rgb="FFFF0000"/>
      <name val="Arial"/>
      <family val="2"/>
    </font>
    <font>
      <b/>
      <sz val="10"/>
      <color rgb="FF00B050"/>
      <name val="Arial"/>
      <family val="2"/>
    </font>
    <font>
      <b/>
      <sz val="10"/>
      <color rgb="FF00B0F0"/>
      <name val="Arial"/>
      <family val="2"/>
    </font>
    <font>
      <b/>
      <sz val="10"/>
      <color theme="9" tint="-0.249977111117893"/>
      <name val="Arial"/>
      <family val="2"/>
    </font>
    <font>
      <b/>
      <sz val="10"/>
      <color theme="7" tint="-0.249977111117893"/>
      <name val="Arial"/>
      <family val="2"/>
    </font>
    <font>
      <b/>
      <sz val="10"/>
      <color rgb="FFE30D18"/>
      <name val="Calibri"/>
      <family val="2"/>
      <scheme val="minor"/>
    </font>
    <font>
      <b/>
      <sz val="11"/>
      <color rgb="FF1C81F0"/>
      <name val="Calibri"/>
      <family val="2"/>
      <scheme val="minor"/>
    </font>
    <font>
      <sz val="10"/>
      <color rgb="FFFF0000"/>
      <name val="Arial"/>
      <family val="2"/>
    </font>
    <font>
      <b/>
      <sz val="18"/>
      <color rgb="FF0070C0"/>
      <name val="Arial"/>
      <family val="2"/>
    </font>
    <font>
      <b/>
      <sz val="16"/>
      <color rgb="FF0070C0"/>
      <name val="Arial"/>
      <family val="2"/>
    </font>
    <font>
      <sz val="16"/>
      <name val="Arial"/>
      <family val="2"/>
    </font>
  </fonts>
  <fills count="9">
    <fill>
      <patternFill patternType="none"/>
    </fill>
    <fill>
      <patternFill patternType="gray125"/>
    </fill>
    <fill>
      <patternFill patternType="solid">
        <fgColor rgb="FFFFFF99"/>
        <bgColor indexed="64"/>
      </patternFill>
    </fill>
    <fill>
      <patternFill patternType="solid">
        <fgColor theme="3" tint="-0.249977111117893"/>
        <bgColor indexed="64"/>
      </patternFill>
    </fill>
    <fill>
      <patternFill patternType="solid">
        <fgColor rgb="FFFFFFCC"/>
        <bgColor indexed="64"/>
      </patternFill>
    </fill>
    <fill>
      <patternFill patternType="solid">
        <fgColor theme="9" tint="-0.249977111117893"/>
        <bgColor indexed="64"/>
      </patternFill>
    </fill>
    <fill>
      <patternFill patternType="solid">
        <fgColor theme="0"/>
        <bgColor indexed="64"/>
      </patternFill>
    </fill>
    <fill>
      <patternFill patternType="solid">
        <fgColor rgb="FFEFF9FF"/>
        <bgColor indexed="64"/>
      </patternFill>
    </fill>
    <fill>
      <patternFill patternType="solid">
        <fgColor rgb="FFFFFF00"/>
        <bgColor indexed="64"/>
      </patternFill>
    </fill>
  </fills>
  <borders count="19">
    <border>
      <left/>
      <right/>
      <top/>
      <bottom/>
      <diagonal/>
    </border>
    <border>
      <left style="thin">
        <color rgb="FF00B050"/>
      </left>
      <right/>
      <top style="thin">
        <color rgb="FF00B050"/>
      </top>
      <bottom style="thin">
        <color rgb="FF00B050"/>
      </bottom>
      <diagonal/>
    </border>
    <border>
      <left/>
      <right/>
      <top style="thin">
        <color rgb="FF00B050"/>
      </top>
      <bottom style="thin">
        <color rgb="FF00B050"/>
      </bottom>
      <diagonal/>
    </border>
    <border>
      <left/>
      <right style="thin">
        <color rgb="FF00B050"/>
      </right>
      <top style="thin">
        <color rgb="FF00B050"/>
      </top>
      <bottom style="thin">
        <color rgb="FF00B050"/>
      </bottom>
      <diagonal/>
    </border>
    <border>
      <left style="thin">
        <color theme="9" tint="-0.24994659260841701"/>
      </left>
      <right style="thin">
        <color theme="9" tint="-0.24994659260841701"/>
      </right>
      <top style="thin">
        <color theme="9" tint="-0.24994659260841701"/>
      </top>
      <bottom style="thin">
        <color theme="9" tint="-0.24994659260841701"/>
      </bottom>
      <diagonal/>
    </border>
    <border>
      <left style="thin">
        <color rgb="FFFFC000"/>
      </left>
      <right style="thin">
        <color rgb="FFFFC000"/>
      </right>
      <top style="thin">
        <color rgb="FFFFC000"/>
      </top>
      <bottom style="thin">
        <color rgb="FFFFC000"/>
      </bottom>
      <diagonal/>
    </border>
    <border>
      <left style="thin">
        <color theme="9" tint="-0.24994659260841701"/>
      </left>
      <right/>
      <top style="thin">
        <color theme="9" tint="-0.24994659260841701"/>
      </top>
      <bottom style="thin">
        <color theme="9" tint="-0.24994659260841701"/>
      </bottom>
      <diagonal/>
    </border>
    <border>
      <left/>
      <right/>
      <top style="thin">
        <color theme="9" tint="-0.24994659260841701"/>
      </top>
      <bottom style="thin">
        <color theme="9" tint="-0.24994659260841701"/>
      </bottom>
      <diagonal/>
    </border>
    <border>
      <left/>
      <right style="thin">
        <color theme="9" tint="-0.24994659260841701"/>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8">
    <xf numFmtId="0" fontId="0" fillId="0" borderId="0"/>
    <xf numFmtId="0" fontId="4" fillId="0" borderId="0"/>
    <xf numFmtId="0" fontId="4" fillId="0" borderId="0"/>
    <xf numFmtId="0" fontId="1" fillId="0" borderId="0"/>
    <xf numFmtId="0" fontId="1" fillId="0" borderId="0"/>
    <xf numFmtId="0" fontId="1" fillId="0" borderId="0"/>
    <xf numFmtId="0" fontId="13" fillId="0" borderId="0"/>
    <xf numFmtId="0" fontId="1" fillId="0" borderId="0"/>
  </cellStyleXfs>
  <cellXfs count="91">
    <xf numFmtId="0" fontId="0" fillId="0" borderId="0" xfId="0"/>
    <xf numFmtId="0" fontId="5" fillId="0" borderId="0" xfId="1" applyFont="1"/>
    <xf numFmtId="0" fontId="6" fillId="0" borderId="0" xfId="2" applyFont="1"/>
    <xf numFmtId="0" fontId="1" fillId="0" borderId="0" xfId="3"/>
    <xf numFmtId="0" fontId="2" fillId="0" borderId="0" xfId="3" quotePrefix="1" applyFont="1" applyAlignment="1">
      <alignment horizontal="left" indent="1"/>
    </xf>
    <xf numFmtId="0" fontId="1" fillId="0" borderId="0" xfId="3" quotePrefix="1" applyAlignment="1">
      <alignment horizontal="left"/>
    </xf>
    <xf numFmtId="0" fontId="8" fillId="0" borderId="0" xfId="3" applyFont="1"/>
    <xf numFmtId="0" fontId="1" fillId="0" borderId="0" xfId="3" quotePrefix="1" applyAlignment="1">
      <alignment horizontal="left" indent="3"/>
    </xf>
    <xf numFmtId="0" fontId="1" fillId="2" borderId="4" xfId="3" applyFill="1" applyBorder="1"/>
    <xf numFmtId="0" fontId="1" fillId="0" borderId="0" xfId="3" quotePrefix="1"/>
    <xf numFmtId="0" fontId="1" fillId="0" borderId="0" xfId="3" applyAlignment="1">
      <alignment horizontal="right"/>
    </xf>
    <xf numFmtId="0" fontId="2" fillId="0" borderId="0" xfId="3" applyFont="1"/>
    <xf numFmtId="0" fontId="3" fillId="3" borderId="0" xfId="3" applyFont="1" applyFill="1" applyAlignment="1">
      <alignment horizontal="center" vertical="center"/>
    </xf>
    <xf numFmtId="0" fontId="3" fillId="3" borderId="0" xfId="3" applyFont="1" applyFill="1" applyAlignment="1">
      <alignment horizontal="center" vertical="center" wrapText="1"/>
    </xf>
    <xf numFmtId="0" fontId="1" fillId="0" borderId="0" xfId="3" applyAlignment="1">
      <alignment wrapText="1"/>
    </xf>
    <xf numFmtId="0" fontId="7" fillId="0" borderId="0" xfId="2" applyFont="1"/>
    <xf numFmtId="0" fontId="9" fillId="0" borderId="0" xfId="2" applyFont="1"/>
    <xf numFmtId="0" fontId="7" fillId="0" borderId="0" xfId="3" applyFont="1"/>
    <xf numFmtId="0" fontId="4" fillId="0" borderId="0" xfId="2"/>
    <xf numFmtId="0" fontId="1" fillId="0" borderId="0" xfId="5"/>
    <xf numFmtId="0" fontId="10" fillId="0" borderId="0" xfId="5" applyFont="1"/>
    <xf numFmtId="0" fontId="10" fillId="0" borderId="0" xfId="5" applyFont="1" applyAlignment="1">
      <alignment wrapText="1"/>
    </xf>
    <xf numFmtId="0" fontId="11" fillId="0" borderId="0" xfId="5" applyFont="1"/>
    <xf numFmtId="14" fontId="10" fillId="4" borderId="4" xfId="5" applyNumberFormat="1" applyFont="1" applyFill="1" applyBorder="1"/>
    <xf numFmtId="0" fontId="10" fillId="0" borderId="0" xfId="5" quotePrefix="1" applyFont="1"/>
    <xf numFmtId="0" fontId="10" fillId="0" borderId="0" xfId="5" quotePrefix="1" applyFont="1" applyAlignment="1">
      <alignment wrapText="1"/>
    </xf>
    <xf numFmtId="0" fontId="13" fillId="0" borderId="0" xfId="6"/>
    <xf numFmtId="0" fontId="12" fillId="5" borderId="0" xfId="5" applyFont="1" applyFill="1" applyAlignment="1">
      <alignment horizontal="center" wrapText="1"/>
    </xf>
    <xf numFmtId="14" fontId="10" fillId="0" borderId="0" xfId="5" applyNumberFormat="1" applyFont="1" applyAlignment="1">
      <alignment wrapText="1"/>
    </xf>
    <xf numFmtId="0" fontId="10" fillId="4" borderId="4" xfId="5" applyFont="1" applyFill="1" applyBorder="1"/>
    <xf numFmtId="14" fontId="10" fillId="0" borderId="0" xfId="5" applyNumberFormat="1" applyFont="1"/>
    <xf numFmtId="0" fontId="10" fillId="0" borderId="0" xfId="7" applyFont="1"/>
    <xf numFmtId="0" fontId="10" fillId="6" borderId="4" xfId="5" applyFont="1" applyFill="1" applyBorder="1"/>
    <xf numFmtId="0" fontId="1" fillId="0" borderId="0" xfId="7"/>
    <xf numFmtId="0" fontId="14" fillId="0" borderId="0" xfId="6" applyFont="1"/>
    <xf numFmtId="0" fontId="10" fillId="0" borderId="0" xfId="7" applyFont="1" applyAlignment="1">
      <alignment horizontal="right"/>
    </xf>
    <xf numFmtId="0" fontId="2" fillId="0" borderId="0" xfId="7" applyFont="1"/>
    <xf numFmtId="0" fontId="4" fillId="0" borderId="0" xfId="1"/>
    <xf numFmtId="0" fontId="4" fillId="0" borderId="0" xfId="1" quotePrefix="1" applyAlignment="1">
      <alignment horizontal="left" indent="1"/>
    </xf>
    <xf numFmtId="0" fontId="4" fillId="0" borderId="0" xfId="1" quotePrefix="1"/>
    <xf numFmtId="0" fontId="17" fillId="0" borderId="0" xfId="1" applyFont="1"/>
    <xf numFmtId="10" fontId="4" fillId="0" borderId="0" xfId="1" applyNumberFormat="1"/>
    <xf numFmtId="164" fontId="4" fillId="0" borderId="0" xfId="1" applyNumberFormat="1"/>
    <xf numFmtId="8" fontId="16" fillId="2" borderId="5" xfId="1" applyNumberFormat="1" applyFont="1" applyFill="1" applyBorder="1"/>
    <xf numFmtId="0" fontId="17" fillId="0" borderId="0" xfId="1" quotePrefix="1" applyFont="1"/>
    <xf numFmtId="0" fontId="7" fillId="0" borderId="0" xfId="0" applyFont="1"/>
    <xf numFmtId="8" fontId="4" fillId="0" borderId="0" xfId="1" applyNumberFormat="1"/>
    <xf numFmtId="0" fontId="16" fillId="2" borderId="5" xfId="1" applyFont="1" applyFill="1" applyBorder="1"/>
    <xf numFmtId="0" fontId="0" fillId="0" borderId="0" xfId="3" quotePrefix="1" applyFont="1" applyAlignment="1">
      <alignment horizontal="left" indent="3"/>
    </xf>
    <xf numFmtId="0" fontId="0" fillId="0" borderId="0" xfId="3" applyFont="1" applyAlignment="1">
      <alignment horizontal="right"/>
    </xf>
    <xf numFmtId="14" fontId="1" fillId="0" borderId="0" xfId="3" applyNumberFormat="1"/>
    <xf numFmtId="14" fontId="10" fillId="0" borderId="4" xfId="5" applyNumberFormat="1" applyFont="1" applyBorder="1"/>
    <xf numFmtId="0" fontId="10" fillId="0" borderId="4" xfId="5" applyFont="1" applyBorder="1"/>
    <xf numFmtId="14" fontId="1" fillId="0" borderId="0" xfId="7" applyNumberFormat="1"/>
    <xf numFmtId="0" fontId="1" fillId="0" borderId="0" xfId="3" applyAlignment="1">
      <alignment wrapText="1"/>
    </xf>
    <xf numFmtId="0" fontId="5" fillId="0" borderId="0" xfId="1" applyFont="1"/>
    <xf numFmtId="0" fontId="7" fillId="0" borderId="1" xfId="3" applyFont="1" applyBorder="1"/>
    <xf numFmtId="0" fontId="7" fillId="0" borderId="2" xfId="3" applyFont="1" applyBorder="1"/>
    <xf numFmtId="0" fontId="7" fillId="0" borderId="3" xfId="3" applyFont="1" applyBorder="1"/>
    <xf numFmtId="0" fontId="0" fillId="0" borderId="0" xfId="3" applyFont="1" applyAlignment="1">
      <alignment wrapText="1"/>
    </xf>
    <xf numFmtId="0" fontId="1" fillId="2" borderId="6" xfId="3" applyFill="1" applyBorder="1"/>
    <xf numFmtId="0" fontId="1" fillId="2" borderId="7" xfId="3" applyFill="1" applyBorder="1"/>
    <xf numFmtId="0" fontId="1" fillId="2" borderId="8" xfId="3" applyFill="1" applyBorder="1"/>
    <xf numFmtId="0" fontId="15" fillId="0" borderId="0" xfId="6" applyFont="1" applyAlignment="1">
      <alignment vertical="top" wrapText="1"/>
    </xf>
    <xf numFmtId="0" fontId="5" fillId="0" borderId="0" xfId="4" applyFont="1"/>
    <xf numFmtId="0" fontId="11" fillId="0" borderId="0" xfId="5" applyFont="1" applyAlignment="1">
      <alignment wrapText="1"/>
    </xf>
    <xf numFmtId="0" fontId="10" fillId="0" borderId="0" xfId="5" quotePrefix="1" applyFont="1" applyAlignment="1">
      <alignment wrapText="1"/>
    </xf>
    <xf numFmtId="0" fontId="10" fillId="0" borderId="0" xfId="5" quotePrefix="1" applyFont="1" applyAlignment="1">
      <alignment vertical="top" wrapText="1"/>
    </xf>
    <xf numFmtId="0" fontId="12" fillId="5" borderId="0" xfId="5" applyFont="1" applyFill="1" applyAlignment="1">
      <alignment horizontal="center" wrapText="1"/>
    </xf>
    <xf numFmtId="0" fontId="4" fillId="0" borderId="0" xfId="1" applyAlignment="1">
      <alignment wrapText="1"/>
    </xf>
    <xf numFmtId="0" fontId="4" fillId="0" borderId="0" xfId="1" applyAlignment="1">
      <alignment vertical="top" wrapText="1"/>
    </xf>
    <xf numFmtId="2" fontId="10" fillId="4" borderId="9" xfId="5" applyNumberFormat="1" applyFont="1" applyFill="1" applyBorder="1"/>
    <xf numFmtId="0" fontId="24" fillId="7" borderId="9" xfId="3" applyFont="1" applyFill="1" applyBorder="1" applyAlignment="1">
      <alignment horizontal="center" vertical="center" wrapText="1"/>
    </xf>
    <xf numFmtId="0" fontId="4" fillId="0" borderId="9" xfId="1" applyBorder="1"/>
    <xf numFmtId="0" fontId="4" fillId="0" borderId="0" xfId="1" applyBorder="1"/>
    <xf numFmtId="0" fontId="25" fillId="0" borderId="0" xfId="1" applyFont="1"/>
    <xf numFmtId="0" fontId="26" fillId="0" borderId="0" xfId="1" applyFont="1"/>
    <xf numFmtId="0" fontId="26" fillId="0" borderId="10" xfId="1" applyFont="1" applyBorder="1"/>
    <xf numFmtId="0" fontId="26" fillId="0" borderId="11" xfId="1" applyFont="1" applyBorder="1"/>
    <xf numFmtId="0" fontId="26" fillId="0" borderId="12" xfId="1" applyFont="1" applyBorder="1"/>
    <xf numFmtId="0" fontId="27" fillId="0" borderId="10" xfId="1" applyFont="1" applyBorder="1"/>
    <xf numFmtId="0" fontId="27" fillId="0" borderId="11" xfId="1" applyFont="1" applyBorder="1"/>
    <xf numFmtId="0" fontId="27" fillId="0" borderId="12" xfId="1" applyFont="1" applyBorder="1"/>
    <xf numFmtId="0" fontId="28" fillId="0" borderId="0" xfId="1" applyFont="1"/>
    <xf numFmtId="0" fontId="17" fillId="0" borderId="13" xfId="1" applyFont="1" applyBorder="1"/>
    <xf numFmtId="3" fontId="17" fillId="0" borderId="14" xfId="1" applyNumberFormat="1" applyFont="1" applyBorder="1"/>
    <xf numFmtId="0" fontId="17" fillId="0" borderId="15" xfId="1" applyFont="1" applyBorder="1"/>
    <xf numFmtId="9" fontId="17" fillId="0" borderId="16" xfId="1" applyNumberFormat="1" applyFont="1" applyBorder="1"/>
    <xf numFmtId="0" fontId="17" fillId="0" borderId="17" xfId="1" applyFont="1" applyBorder="1"/>
    <xf numFmtId="0" fontId="17" fillId="0" borderId="18" xfId="1" applyFont="1" applyBorder="1"/>
    <xf numFmtId="8" fontId="4" fillId="8" borderId="9" xfId="1" applyNumberFormat="1" applyFill="1" applyBorder="1"/>
  </cellXfs>
  <cellStyles count="8">
    <cellStyle name="Normal" xfId="0" builtinId="0"/>
    <cellStyle name="Normal 2" xfId="3" xr:uid="{EB8D766B-039D-4AC9-AD41-A8AF491E7FE7}"/>
    <cellStyle name="Normal 2 4" xfId="2" xr:uid="{FA150FEA-05A4-4EA9-9821-1E69254B217B}"/>
    <cellStyle name="Normal 2 5" xfId="6" xr:uid="{A457F052-1131-42AA-9B71-EA9FA3D46BE6}"/>
    <cellStyle name="Normal 3" xfId="1" xr:uid="{B4D1C1AF-E79C-4222-ABF6-677A03B81C91}"/>
    <cellStyle name="Normal 4 4" xfId="5" xr:uid="{D2CDC4AC-42F2-4FA3-867F-17CA9BC43FA9}"/>
    <cellStyle name="Normal 4 5" xfId="7" xr:uid="{D05239D2-53DC-4F34-8EB9-B3173806419E}"/>
    <cellStyle name="Normal 8" xfId="4" xr:uid="{84C7C37F-FEBF-420C-9EC4-B6B0AD785196}"/>
  </cellStyles>
  <dxfs count="0"/>
  <tableStyles count="0" defaultTableStyle="TableStyleMedium2" defaultPivotStyle="PivotStyleLight16"/>
  <colors>
    <mruColors>
      <color rgb="FFFFFFCC"/>
      <color rgb="FFE30D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152400</xdr:colOff>
      <xdr:row>16</xdr:row>
      <xdr:rowOff>9525</xdr:rowOff>
    </xdr:from>
    <xdr:to>
      <xdr:col>8</xdr:col>
      <xdr:colOff>123824</xdr:colOff>
      <xdr:row>26</xdr:row>
      <xdr:rowOff>123825</xdr:rowOff>
    </xdr:to>
    <xdr:grpSp>
      <xdr:nvGrpSpPr>
        <xdr:cNvPr id="2" name="1 Grupo">
          <a:extLst>
            <a:ext uri="{FF2B5EF4-FFF2-40B4-BE49-F238E27FC236}">
              <a16:creationId xmlns:a16="http://schemas.microsoft.com/office/drawing/2014/main" id="{9867A0D2-FBF9-48A3-97C4-B8D66EDDB491}"/>
            </a:ext>
          </a:extLst>
        </xdr:cNvPr>
        <xdr:cNvGrpSpPr/>
      </xdr:nvGrpSpPr>
      <xdr:grpSpPr>
        <a:xfrm>
          <a:off x="152400" y="2714625"/>
          <a:ext cx="7680324" cy="1765300"/>
          <a:chOff x="1323975" y="514350"/>
          <a:chExt cx="6572249" cy="1733550"/>
        </a:xfrm>
      </xdr:grpSpPr>
      <xdr:grpSp>
        <xdr:nvGrpSpPr>
          <xdr:cNvPr id="3" name="2 Grupo">
            <a:extLst>
              <a:ext uri="{FF2B5EF4-FFF2-40B4-BE49-F238E27FC236}">
                <a16:creationId xmlns:a16="http://schemas.microsoft.com/office/drawing/2014/main" id="{06895BD3-3080-4853-8FBD-04418D5B99DA}"/>
              </a:ext>
            </a:extLst>
          </xdr:cNvPr>
          <xdr:cNvGrpSpPr/>
        </xdr:nvGrpSpPr>
        <xdr:grpSpPr>
          <a:xfrm>
            <a:off x="2933699" y="514350"/>
            <a:ext cx="4962525" cy="514350"/>
            <a:chOff x="904874" y="533400"/>
            <a:chExt cx="4962525" cy="514350"/>
          </a:xfrm>
        </xdr:grpSpPr>
        <xdr:sp macro="" textlink="">
          <xdr:nvSpPr>
            <xdr:cNvPr id="10" name="9 Rectángulo redondeado">
              <a:extLst>
                <a:ext uri="{FF2B5EF4-FFF2-40B4-BE49-F238E27FC236}">
                  <a16:creationId xmlns:a16="http://schemas.microsoft.com/office/drawing/2014/main" id="{FD0D40E1-34AE-4A6B-B430-5143BA330E1C}"/>
                </a:ext>
              </a:extLst>
            </xdr:cNvPr>
            <xdr:cNvSpPr/>
          </xdr:nvSpPr>
          <xdr:spPr>
            <a:xfrm>
              <a:off x="904874" y="533400"/>
              <a:ext cx="1266825" cy="5143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ES" sz="1100"/>
                <a:t>VA</a:t>
              </a:r>
            </a:p>
            <a:p>
              <a:pPr algn="ctr"/>
              <a:r>
                <a:rPr lang="es-ES" sz="1100"/>
                <a:t>Valor Actual</a:t>
              </a:r>
            </a:p>
          </xdr:txBody>
        </xdr:sp>
        <xdr:sp macro="" textlink="">
          <xdr:nvSpPr>
            <xdr:cNvPr id="11" name="10 Rectángulo redondeado">
              <a:extLst>
                <a:ext uri="{FF2B5EF4-FFF2-40B4-BE49-F238E27FC236}">
                  <a16:creationId xmlns:a16="http://schemas.microsoft.com/office/drawing/2014/main" id="{8E6C1EDB-BCE4-4163-BCEF-9A33253B5771}"/>
                </a:ext>
              </a:extLst>
            </xdr:cNvPr>
            <xdr:cNvSpPr/>
          </xdr:nvSpPr>
          <xdr:spPr>
            <a:xfrm>
              <a:off x="4600574" y="533400"/>
              <a:ext cx="1266825" cy="5143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s-ES" sz="1100">
                  <a:solidFill>
                    <a:schemeClr val="lt1"/>
                  </a:solidFill>
                  <a:latin typeface="+mn-lt"/>
                  <a:ea typeface="+mn-ea"/>
                  <a:cs typeface="+mn-cs"/>
                </a:rPr>
                <a:t>VF</a:t>
              </a:r>
            </a:p>
            <a:p>
              <a:pPr marL="0" indent="0" algn="ctr"/>
              <a:r>
                <a:rPr lang="es-ES" sz="1100">
                  <a:solidFill>
                    <a:schemeClr val="lt1"/>
                  </a:solidFill>
                  <a:latin typeface="+mn-lt"/>
                  <a:ea typeface="+mn-ea"/>
                  <a:cs typeface="+mn-cs"/>
                </a:rPr>
                <a:t>Valor Futuro</a:t>
              </a:r>
            </a:p>
          </xdr:txBody>
        </xdr:sp>
        <xdr:sp macro="" textlink="">
          <xdr:nvSpPr>
            <xdr:cNvPr id="12" name="11 Flecha derecha">
              <a:extLst>
                <a:ext uri="{FF2B5EF4-FFF2-40B4-BE49-F238E27FC236}">
                  <a16:creationId xmlns:a16="http://schemas.microsoft.com/office/drawing/2014/main" id="{040E097B-2AB3-404E-A649-98F61C0B60E5}"/>
                </a:ext>
              </a:extLst>
            </xdr:cNvPr>
            <xdr:cNvSpPr/>
          </xdr:nvSpPr>
          <xdr:spPr>
            <a:xfrm>
              <a:off x="2352675" y="590550"/>
              <a:ext cx="2047875" cy="419100"/>
            </a:xfrm>
            <a:prstGeom prst="righ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s-ES" sz="1100"/>
                <a:t>Tiempo + Tasa interés</a:t>
              </a:r>
            </a:p>
          </xdr:txBody>
        </xdr:sp>
      </xdr:grpSp>
      <xdr:sp macro="" textlink="">
        <xdr:nvSpPr>
          <xdr:cNvPr id="4" name="3 Rectángulo redondeado">
            <a:extLst>
              <a:ext uri="{FF2B5EF4-FFF2-40B4-BE49-F238E27FC236}">
                <a16:creationId xmlns:a16="http://schemas.microsoft.com/office/drawing/2014/main" id="{6259821A-FCA8-4AB4-BDBC-6F8065EBAD2E}"/>
              </a:ext>
            </a:extLst>
          </xdr:cNvPr>
          <xdr:cNvSpPr/>
        </xdr:nvSpPr>
        <xdr:spPr>
          <a:xfrm>
            <a:off x="1323975" y="1323975"/>
            <a:ext cx="1333500" cy="238125"/>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s-ES" sz="1100"/>
              <a:t>Inversión</a:t>
            </a:r>
          </a:p>
        </xdr:txBody>
      </xdr:sp>
      <xdr:sp macro="" textlink="">
        <xdr:nvSpPr>
          <xdr:cNvPr id="5" name="4 Rectángulo redondeado">
            <a:extLst>
              <a:ext uri="{FF2B5EF4-FFF2-40B4-BE49-F238E27FC236}">
                <a16:creationId xmlns:a16="http://schemas.microsoft.com/office/drawing/2014/main" id="{9CAE1235-C8CA-432B-BF77-91A201854A8D}"/>
              </a:ext>
            </a:extLst>
          </xdr:cNvPr>
          <xdr:cNvSpPr/>
        </xdr:nvSpPr>
        <xdr:spPr>
          <a:xfrm>
            <a:off x="1323975" y="1924050"/>
            <a:ext cx="1333500" cy="238125"/>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ES" sz="1100"/>
              <a:t>Préstamo</a:t>
            </a:r>
          </a:p>
        </xdr:txBody>
      </xdr:sp>
      <xdr:sp macro="" textlink="">
        <xdr:nvSpPr>
          <xdr:cNvPr id="6" name="5 Elipse">
            <a:extLst>
              <a:ext uri="{FF2B5EF4-FFF2-40B4-BE49-F238E27FC236}">
                <a16:creationId xmlns:a16="http://schemas.microsoft.com/office/drawing/2014/main" id="{4D8A5188-55B8-46BE-8B74-01F484547BE4}"/>
              </a:ext>
            </a:extLst>
          </xdr:cNvPr>
          <xdr:cNvSpPr/>
        </xdr:nvSpPr>
        <xdr:spPr>
          <a:xfrm>
            <a:off x="3152774" y="1238250"/>
            <a:ext cx="885825" cy="409575"/>
          </a:xfrm>
          <a:prstGeom prst="ellipse">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ES" sz="1100"/>
              <a:t>1.000 €</a:t>
            </a:r>
          </a:p>
        </xdr:txBody>
      </xdr:sp>
      <xdr:sp macro="" textlink="">
        <xdr:nvSpPr>
          <xdr:cNvPr id="7" name="6 Elipse">
            <a:extLst>
              <a:ext uri="{FF2B5EF4-FFF2-40B4-BE49-F238E27FC236}">
                <a16:creationId xmlns:a16="http://schemas.microsoft.com/office/drawing/2014/main" id="{1C2494B7-78C0-4DE6-927A-EAF9AF766C23}"/>
              </a:ext>
            </a:extLst>
          </xdr:cNvPr>
          <xdr:cNvSpPr/>
        </xdr:nvSpPr>
        <xdr:spPr>
          <a:xfrm>
            <a:off x="6877049" y="1238250"/>
            <a:ext cx="885825" cy="409575"/>
          </a:xfrm>
          <a:prstGeom prst="ellipse">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ES" sz="1100"/>
              <a:t>1.500 €</a:t>
            </a:r>
          </a:p>
        </xdr:txBody>
      </xdr:sp>
      <xdr:sp macro="" textlink="">
        <xdr:nvSpPr>
          <xdr:cNvPr id="8" name="7 Elipse">
            <a:extLst>
              <a:ext uri="{FF2B5EF4-FFF2-40B4-BE49-F238E27FC236}">
                <a16:creationId xmlns:a16="http://schemas.microsoft.com/office/drawing/2014/main" id="{F6FC64F0-C05E-4B56-9307-6894EB54D6C0}"/>
              </a:ext>
            </a:extLst>
          </xdr:cNvPr>
          <xdr:cNvSpPr/>
        </xdr:nvSpPr>
        <xdr:spPr>
          <a:xfrm>
            <a:off x="3152774" y="1838325"/>
            <a:ext cx="885825" cy="409575"/>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s-ES" sz="1100"/>
              <a:t>1.000 €</a:t>
            </a:r>
          </a:p>
        </xdr:txBody>
      </xdr:sp>
      <xdr:sp macro="" textlink="">
        <xdr:nvSpPr>
          <xdr:cNvPr id="9" name="8 Elipse">
            <a:extLst>
              <a:ext uri="{FF2B5EF4-FFF2-40B4-BE49-F238E27FC236}">
                <a16:creationId xmlns:a16="http://schemas.microsoft.com/office/drawing/2014/main" id="{2F36188C-9FB0-496B-B23A-88E324D8FDEB}"/>
              </a:ext>
            </a:extLst>
          </xdr:cNvPr>
          <xdr:cNvSpPr/>
        </xdr:nvSpPr>
        <xdr:spPr>
          <a:xfrm>
            <a:off x="6877049" y="1838325"/>
            <a:ext cx="885825" cy="409575"/>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s-ES" sz="1100"/>
              <a:t>0 €</a:t>
            </a:r>
          </a:p>
        </xdr:txBody>
      </xdr:sp>
    </xdr:grpSp>
    <xdr:clientData/>
  </xdr:twoCellAnchor>
  <xdr:twoCellAnchor>
    <xdr:from>
      <xdr:col>4</xdr:col>
      <xdr:colOff>47624</xdr:colOff>
      <xdr:row>86</xdr:row>
      <xdr:rowOff>142875</xdr:rowOff>
    </xdr:from>
    <xdr:to>
      <xdr:col>12</xdr:col>
      <xdr:colOff>295273</xdr:colOff>
      <xdr:row>92</xdr:row>
      <xdr:rowOff>28575</xdr:rowOff>
    </xdr:to>
    <xdr:grpSp>
      <xdr:nvGrpSpPr>
        <xdr:cNvPr id="13" name="1 Grupo">
          <a:extLst>
            <a:ext uri="{FF2B5EF4-FFF2-40B4-BE49-F238E27FC236}">
              <a16:creationId xmlns:a16="http://schemas.microsoft.com/office/drawing/2014/main" id="{804E7D64-1929-4C24-AC9E-1746019CE765}"/>
            </a:ext>
          </a:extLst>
        </xdr:cNvPr>
        <xdr:cNvGrpSpPr/>
      </xdr:nvGrpSpPr>
      <xdr:grpSpPr>
        <a:xfrm>
          <a:off x="4187824" y="14443075"/>
          <a:ext cx="7321549" cy="889000"/>
          <a:chOff x="1323975" y="514350"/>
          <a:chExt cx="7191374" cy="1200150"/>
        </a:xfrm>
      </xdr:grpSpPr>
      <xdr:grpSp>
        <xdr:nvGrpSpPr>
          <xdr:cNvPr id="14" name="2 Grupo">
            <a:extLst>
              <a:ext uri="{FF2B5EF4-FFF2-40B4-BE49-F238E27FC236}">
                <a16:creationId xmlns:a16="http://schemas.microsoft.com/office/drawing/2014/main" id="{7B88670C-308C-4801-85E0-CB3F4CC20D79}"/>
              </a:ext>
            </a:extLst>
          </xdr:cNvPr>
          <xdr:cNvGrpSpPr/>
        </xdr:nvGrpSpPr>
        <xdr:grpSpPr>
          <a:xfrm>
            <a:off x="2933699" y="514350"/>
            <a:ext cx="5581650" cy="1183004"/>
            <a:chOff x="904874" y="533400"/>
            <a:chExt cx="5581650" cy="1183004"/>
          </a:xfrm>
        </xdr:grpSpPr>
        <xdr:sp macro="" textlink="">
          <xdr:nvSpPr>
            <xdr:cNvPr id="18" name="9 Rectángulo redondeado">
              <a:extLst>
                <a:ext uri="{FF2B5EF4-FFF2-40B4-BE49-F238E27FC236}">
                  <a16:creationId xmlns:a16="http://schemas.microsoft.com/office/drawing/2014/main" id="{78E051DB-FEB8-47D7-BFB4-D052FA9AD418}"/>
                </a:ext>
              </a:extLst>
            </xdr:cNvPr>
            <xdr:cNvSpPr/>
          </xdr:nvSpPr>
          <xdr:spPr>
            <a:xfrm>
              <a:off x="904874" y="533400"/>
              <a:ext cx="1266825" cy="5143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ES" sz="1100"/>
                <a:t>VA</a:t>
              </a:r>
            </a:p>
            <a:p>
              <a:pPr algn="ctr"/>
              <a:r>
                <a:rPr lang="es-ES" sz="1100"/>
                <a:t>Valor Actual</a:t>
              </a:r>
            </a:p>
          </xdr:txBody>
        </xdr:sp>
        <xdr:sp macro="" textlink="">
          <xdr:nvSpPr>
            <xdr:cNvPr id="19" name="10 Rectángulo redondeado">
              <a:extLst>
                <a:ext uri="{FF2B5EF4-FFF2-40B4-BE49-F238E27FC236}">
                  <a16:creationId xmlns:a16="http://schemas.microsoft.com/office/drawing/2014/main" id="{F2B281E9-9462-4B59-AF68-3304890825C4}"/>
                </a:ext>
              </a:extLst>
            </xdr:cNvPr>
            <xdr:cNvSpPr/>
          </xdr:nvSpPr>
          <xdr:spPr>
            <a:xfrm>
              <a:off x="5219699" y="533400"/>
              <a:ext cx="1266825" cy="5143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s-ES" sz="1100">
                  <a:solidFill>
                    <a:schemeClr val="lt1"/>
                  </a:solidFill>
                  <a:latin typeface="+mn-lt"/>
                  <a:ea typeface="+mn-ea"/>
                  <a:cs typeface="+mn-cs"/>
                </a:rPr>
                <a:t>VF</a:t>
              </a:r>
            </a:p>
            <a:p>
              <a:pPr marL="0" indent="0" algn="ctr"/>
              <a:r>
                <a:rPr lang="es-ES" sz="1100">
                  <a:solidFill>
                    <a:schemeClr val="lt1"/>
                  </a:solidFill>
                  <a:latin typeface="+mn-lt"/>
                  <a:ea typeface="+mn-ea"/>
                  <a:cs typeface="+mn-cs"/>
                </a:rPr>
                <a:t>Valor Futuro</a:t>
              </a:r>
            </a:p>
          </xdr:txBody>
        </xdr:sp>
        <xdr:sp macro="" textlink="">
          <xdr:nvSpPr>
            <xdr:cNvPr id="20" name="11 Flecha derecha">
              <a:extLst>
                <a:ext uri="{FF2B5EF4-FFF2-40B4-BE49-F238E27FC236}">
                  <a16:creationId xmlns:a16="http://schemas.microsoft.com/office/drawing/2014/main" id="{8BA18B3C-EF82-4D94-BDD7-A97E373EB03E}"/>
                </a:ext>
              </a:extLst>
            </xdr:cNvPr>
            <xdr:cNvSpPr/>
          </xdr:nvSpPr>
          <xdr:spPr>
            <a:xfrm>
              <a:off x="2352675" y="590550"/>
              <a:ext cx="2752725" cy="419100"/>
            </a:xfrm>
            <a:prstGeom prst="righ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s-ES" sz="1100"/>
                <a:t>4 años + 4,5%</a:t>
              </a:r>
              <a:r>
                <a:rPr lang="es-ES" sz="1100" baseline="0"/>
                <a:t> de</a:t>
              </a:r>
              <a:r>
                <a:rPr lang="es-ES" sz="1100"/>
                <a:t> interés</a:t>
              </a:r>
            </a:p>
          </xdr:txBody>
        </xdr:sp>
        <xdr:sp macro="" textlink="">
          <xdr:nvSpPr>
            <xdr:cNvPr id="21" name="11 Flecha derecha">
              <a:extLst>
                <a:ext uri="{FF2B5EF4-FFF2-40B4-BE49-F238E27FC236}">
                  <a16:creationId xmlns:a16="http://schemas.microsoft.com/office/drawing/2014/main" id="{AB019C9C-8854-4310-8BAB-DAA95491C5A8}"/>
                </a:ext>
              </a:extLst>
            </xdr:cNvPr>
            <xdr:cNvSpPr/>
          </xdr:nvSpPr>
          <xdr:spPr>
            <a:xfrm>
              <a:off x="2352675" y="1297304"/>
              <a:ext cx="2752724" cy="419100"/>
            </a:xfrm>
            <a:prstGeom prst="righ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s-ES" sz="1100"/>
                <a:t>Pago mensual: 100 €</a:t>
              </a:r>
            </a:p>
          </xdr:txBody>
        </xdr:sp>
      </xdr:grpSp>
      <xdr:sp macro="" textlink="">
        <xdr:nvSpPr>
          <xdr:cNvPr id="15" name="4 Rectángulo redondeado">
            <a:extLst>
              <a:ext uri="{FF2B5EF4-FFF2-40B4-BE49-F238E27FC236}">
                <a16:creationId xmlns:a16="http://schemas.microsoft.com/office/drawing/2014/main" id="{F0986599-9379-486D-A9C0-71C47465D42D}"/>
              </a:ext>
            </a:extLst>
          </xdr:cNvPr>
          <xdr:cNvSpPr/>
        </xdr:nvSpPr>
        <xdr:spPr>
          <a:xfrm>
            <a:off x="1323975" y="1390651"/>
            <a:ext cx="1333500" cy="238125"/>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ES" sz="1100"/>
              <a:t>Préstamo</a:t>
            </a:r>
          </a:p>
        </xdr:txBody>
      </xdr:sp>
      <xdr:sp macro="" textlink="">
        <xdr:nvSpPr>
          <xdr:cNvPr id="16" name="7 Elipse">
            <a:extLst>
              <a:ext uri="{FF2B5EF4-FFF2-40B4-BE49-F238E27FC236}">
                <a16:creationId xmlns:a16="http://schemas.microsoft.com/office/drawing/2014/main" id="{BFEBCB63-1BA0-4E2D-A1C9-BD915F6942AC}"/>
              </a:ext>
            </a:extLst>
          </xdr:cNvPr>
          <xdr:cNvSpPr/>
        </xdr:nvSpPr>
        <xdr:spPr>
          <a:xfrm>
            <a:off x="3074318" y="1304924"/>
            <a:ext cx="1042738" cy="409576"/>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s-ES" sz="1100"/>
              <a:t>??? €</a:t>
            </a:r>
          </a:p>
        </xdr:txBody>
      </xdr:sp>
      <xdr:sp macro="" textlink="">
        <xdr:nvSpPr>
          <xdr:cNvPr id="17" name="8 Elipse">
            <a:extLst>
              <a:ext uri="{FF2B5EF4-FFF2-40B4-BE49-F238E27FC236}">
                <a16:creationId xmlns:a16="http://schemas.microsoft.com/office/drawing/2014/main" id="{A1D3605E-62E8-4EF9-8375-4E0A9E283F4E}"/>
              </a:ext>
            </a:extLst>
          </xdr:cNvPr>
          <xdr:cNvSpPr/>
        </xdr:nvSpPr>
        <xdr:spPr>
          <a:xfrm>
            <a:off x="7496174" y="1304924"/>
            <a:ext cx="885825" cy="409576"/>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s-ES" sz="1100"/>
              <a:t>0 €</a:t>
            </a:r>
          </a:p>
        </xdr:txBody>
      </xdr:sp>
    </xdr:grpSp>
    <xdr:clientData/>
  </xdr:twoCellAnchor>
</xdr:wsDr>
</file>

<file path=xl/theme/theme1.xml><?xml version="1.0" encoding="utf-8"?>
<a:theme xmlns:a="http://schemas.openxmlformats.org/drawingml/2006/main" name="Tema de Offic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E129-0F2B-4244-B4B6-5E16BF5E4CD3}">
  <dimension ref="A1:I77"/>
  <sheetViews>
    <sheetView topLeftCell="A21" zoomScale="115" zoomScaleNormal="115" workbookViewId="0">
      <selection activeCell="D41" sqref="D41"/>
    </sheetView>
  </sheetViews>
  <sheetFormatPr baseColWidth="10" defaultColWidth="11.5" defaultRowHeight="15" x14ac:dyDescent="0.2"/>
  <cols>
    <col min="1" max="1" width="17.5" style="3" customWidth="1"/>
    <col min="2" max="2" width="11.5" style="3"/>
    <col min="3" max="3" width="16.33203125" style="3" customWidth="1"/>
    <col min="4" max="4" width="18.1640625" style="3" bestFit="1" customWidth="1"/>
    <col min="5" max="5" width="17.6640625" style="3" customWidth="1"/>
    <col min="6" max="8" width="11.5" style="3"/>
    <col min="9" max="9" width="18.33203125" style="3" customWidth="1"/>
    <col min="10" max="16384" width="11.5" style="3"/>
  </cols>
  <sheetData>
    <row r="1" spans="1:9" ht="18" x14ac:dyDescent="0.2">
      <c r="A1" s="55" t="s">
        <v>0</v>
      </c>
      <c r="B1" s="55"/>
      <c r="C1" s="1"/>
      <c r="D1" s="1"/>
      <c r="E1" s="2"/>
    </row>
    <row r="2" spans="1:9" x14ac:dyDescent="0.2">
      <c r="A2" s="4"/>
      <c r="B2" s="4"/>
      <c r="C2" s="4"/>
      <c r="D2" s="4"/>
      <c r="E2" s="4"/>
    </row>
    <row r="3" spans="1:9" x14ac:dyDescent="0.2">
      <c r="A3" s="5" t="s">
        <v>1</v>
      </c>
      <c r="B3" s="4"/>
      <c r="C3" s="4"/>
      <c r="D3" s="4"/>
      <c r="E3" s="4"/>
    </row>
    <row r="5" spans="1:9" x14ac:dyDescent="0.2">
      <c r="A5" s="56" t="s">
        <v>2</v>
      </c>
      <c r="B5" s="57"/>
      <c r="C5" s="58"/>
    </row>
    <row r="6" spans="1:9" x14ac:dyDescent="0.2">
      <c r="A6" s="6"/>
    </row>
    <row r="7" spans="1:9" x14ac:dyDescent="0.2">
      <c r="A7" s="7" t="s">
        <v>3</v>
      </c>
      <c r="E7" s="8" t="str">
        <f>LEFT(A5,6)</f>
        <v xml:space="preserve">Frase </v>
      </c>
      <c r="F7" s="9" t="s">
        <v>4</v>
      </c>
      <c r="I7" s="11" t="s">
        <v>200</v>
      </c>
    </row>
    <row r="8" spans="1:9" x14ac:dyDescent="0.2">
      <c r="A8" s="7" t="s">
        <v>5</v>
      </c>
      <c r="B8" s="10"/>
      <c r="E8" s="8" t="str">
        <f>RIGHT(A5,5)</f>
        <v>texto</v>
      </c>
      <c r="F8" s="9" t="s">
        <v>6</v>
      </c>
    </row>
    <row r="9" spans="1:9" x14ac:dyDescent="0.2">
      <c r="A9" s="7" t="s">
        <v>7</v>
      </c>
      <c r="B9" s="10"/>
      <c r="E9" s="8" t="str">
        <f>MID(A5,7,4)</f>
        <v>para</v>
      </c>
      <c r="F9" s="9" t="s">
        <v>8</v>
      </c>
    </row>
    <row r="10" spans="1:9" x14ac:dyDescent="0.2">
      <c r="A10" s="7" t="s">
        <v>9</v>
      </c>
      <c r="E10" s="8">
        <f>LEN(A5)</f>
        <v>36</v>
      </c>
      <c r="F10" s="9" t="s">
        <v>10</v>
      </c>
    </row>
    <row r="11" spans="1:9" x14ac:dyDescent="0.2">
      <c r="A11" s="48" t="s">
        <v>174</v>
      </c>
      <c r="E11" s="8">
        <f>SEARCH("PROBAR",A5)</f>
        <v>12</v>
      </c>
      <c r="F11" s="8" t="s">
        <v>11</v>
      </c>
      <c r="G11" s="8"/>
    </row>
    <row r="12" spans="1:9" x14ac:dyDescent="0.2">
      <c r="A12" s="48" t="s">
        <v>175</v>
      </c>
      <c r="C12" s="9"/>
      <c r="E12" s="8" t="str">
        <f>IFERROR(FIND("PROBAR",A5),"No está")</f>
        <v>No está</v>
      </c>
      <c r="F12" s="9" t="s">
        <v>12</v>
      </c>
      <c r="I12" s="49" t="s">
        <v>176</v>
      </c>
    </row>
    <row r="13" spans="1:9" x14ac:dyDescent="0.2">
      <c r="A13" s="7" t="s">
        <v>187</v>
      </c>
      <c r="E13" s="60" t="str">
        <f>UPPER(A5)</f>
        <v>FRASE PARA PROBAR FUNCIONES DE TEXTO</v>
      </c>
      <c r="F13" s="61"/>
      <c r="G13" s="62"/>
      <c r="H13" s="9" t="s">
        <v>13</v>
      </c>
    </row>
    <row r="14" spans="1:9" x14ac:dyDescent="0.2">
      <c r="A14" s="7" t="s">
        <v>186</v>
      </c>
      <c r="E14" s="60" t="str">
        <f>SUBSTITUTE(A5,"ra","ue")</f>
        <v>Fuese paue probar funciones de texto</v>
      </c>
      <c r="F14" s="61"/>
      <c r="G14" s="62"/>
      <c r="H14" s="9" t="s">
        <v>188</v>
      </c>
    </row>
    <row r="16" spans="1:9" x14ac:dyDescent="0.2">
      <c r="A16" s="11" t="s">
        <v>14</v>
      </c>
    </row>
    <row r="17" spans="1:7" ht="15" customHeight="1" x14ac:dyDescent="0.2">
      <c r="A17" s="54" t="s">
        <v>15</v>
      </c>
      <c r="B17" s="54"/>
      <c r="C17" s="54"/>
      <c r="D17" s="54"/>
      <c r="E17" s="54"/>
      <c r="F17" s="54"/>
      <c r="G17" s="54"/>
    </row>
    <row r="18" spans="1:7" x14ac:dyDescent="0.2">
      <c r="A18" s="54"/>
      <c r="B18" s="54"/>
      <c r="C18" s="54"/>
      <c r="D18" s="54"/>
      <c r="E18" s="54"/>
      <c r="F18" s="54"/>
      <c r="G18" s="54"/>
    </row>
    <row r="20" spans="1:7" ht="32" x14ac:dyDescent="0.2">
      <c r="A20" s="12" t="s">
        <v>16</v>
      </c>
      <c r="B20" s="12" t="s">
        <v>17</v>
      </c>
      <c r="C20" s="12" t="s">
        <v>18</v>
      </c>
      <c r="D20" s="13" t="s">
        <v>177</v>
      </c>
      <c r="E20" s="13" t="s">
        <v>178</v>
      </c>
    </row>
    <row r="21" spans="1:7" x14ac:dyDescent="0.2">
      <c r="A21" s="3" t="s">
        <v>20</v>
      </c>
      <c r="B21" s="3" t="s">
        <v>21</v>
      </c>
      <c r="C21" s="3" t="s">
        <v>22</v>
      </c>
      <c r="D21" s="8" t="s">
        <v>74</v>
      </c>
      <c r="E21" s="8" t="str">
        <f>UPPER(B21)&amp;" "&amp;UPPER(C21)&amp;", "&amp;A21</f>
        <v>SANZ TOMEU, Anna</v>
      </c>
      <c r="G21" s="9" t="s">
        <v>23</v>
      </c>
    </row>
    <row r="22" spans="1:7" x14ac:dyDescent="0.2">
      <c r="A22" s="3" t="s">
        <v>24</v>
      </c>
      <c r="B22" s="3" t="s">
        <v>25</v>
      </c>
      <c r="C22" s="3" t="s">
        <v>26</v>
      </c>
      <c r="D22" s="8" t="s">
        <v>194</v>
      </c>
      <c r="E22" s="8" t="str">
        <f t="shared" ref="E22:E27" si="0">UPPER(B22)&amp;" "&amp;UPPER(C22)&amp;", "&amp;A22</f>
        <v>PUIG RIBAS, Eva</v>
      </c>
      <c r="G22" s="9" t="s">
        <v>27</v>
      </c>
    </row>
    <row r="23" spans="1:7" x14ac:dyDescent="0.2">
      <c r="A23" s="3" t="s">
        <v>28</v>
      </c>
      <c r="B23" s="3" t="s">
        <v>29</v>
      </c>
      <c r="C23" s="3" t="s">
        <v>30</v>
      </c>
      <c r="D23" s="8" t="s">
        <v>195</v>
      </c>
      <c r="E23" s="8" t="str">
        <f t="shared" si="0"/>
        <v>ROIG LUQUE, Pau</v>
      </c>
    </row>
    <row r="24" spans="1:7" x14ac:dyDescent="0.2">
      <c r="A24" s="3" t="s">
        <v>31</v>
      </c>
      <c r="B24" s="3" t="s">
        <v>32</v>
      </c>
      <c r="C24" s="3" t="s">
        <v>33</v>
      </c>
      <c r="D24" s="8" t="s">
        <v>196</v>
      </c>
      <c r="E24" s="8" t="str">
        <f t="shared" si="0"/>
        <v>COLL ABADIA, David</v>
      </c>
    </row>
    <row r="25" spans="1:7" x14ac:dyDescent="0.2">
      <c r="A25" s="3" t="s">
        <v>34</v>
      </c>
      <c r="B25" s="3" t="s">
        <v>35</v>
      </c>
      <c r="C25" s="3" t="s">
        <v>25</v>
      </c>
      <c r="D25" s="8" t="s">
        <v>197</v>
      </c>
      <c r="E25" s="8" t="str">
        <f t="shared" si="0"/>
        <v>PÉREZ PUIG, Pol</v>
      </c>
    </row>
    <row r="26" spans="1:7" x14ac:dyDescent="0.2">
      <c r="A26" s="3" t="s">
        <v>36</v>
      </c>
      <c r="B26" s="3" t="s">
        <v>37</v>
      </c>
      <c r="C26" s="3" t="s">
        <v>38</v>
      </c>
      <c r="D26" s="8" t="s">
        <v>198</v>
      </c>
      <c r="E26" s="8" t="str">
        <f t="shared" si="0"/>
        <v>POU MARTÍ, Ada</v>
      </c>
    </row>
    <row r="27" spans="1:7" x14ac:dyDescent="0.2">
      <c r="A27" s="3" t="s">
        <v>39</v>
      </c>
      <c r="B27" s="3" t="s">
        <v>40</v>
      </c>
      <c r="C27" s="3" t="s">
        <v>41</v>
      </c>
      <c r="D27" s="8" t="s">
        <v>199</v>
      </c>
      <c r="E27" s="8" t="str">
        <f t="shared" si="0"/>
        <v>GARCIA PAIÀ, Cris</v>
      </c>
    </row>
    <row r="29" spans="1:7" x14ac:dyDescent="0.2">
      <c r="A29" s="11" t="s">
        <v>189</v>
      </c>
    </row>
    <row r="30" spans="1:7" x14ac:dyDescent="0.2">
      <c r="A30" s="3" t="s">
        <v>191</v>
      </c>
    </row>
    <row r="31" spans="1:7" x14ac:dyDescent="0.2">
      <c r="B31" s="3">
        <v>12.6</v>
      </c>
      <c r="D31" s="3" t="str">
        <f>TEXT(B31,"0000,00")</f>
        <v>0012,60</v>
      </c>
    </row>
    <row r="32" spans="1:7" x14ac:dyDescent="0.2">
      <c r="A32" s="3" t="s">
        <v>192</v>
      </c>
      <c r="B32" s="50">
        <v>43827</v>
      </c>
      <c r="C32" s="3" t="s">
        <v>193</v>
      </c>
      <c r="D32" s="8" t="str">
        <f>TEXT(B32,"mmmm")</f>
        <v>December</v>
      </c>
    </row>
    <row r="33" spans="1:7" x14ac:dyDescent="0.2">
      <c r="A33" s="11"/>
    </row>
    <row r="34" spans="1:7" x14ac:dyDescent="0.2">
      <c r="A34" s="11" t="s">
        <v>190</v>
      </c>
    </row>
    <row r="35" spans="1:7" ht="15" customHeight="1" x14ac:dyDescent="0.2">
      <c r="A35" s="54" t="s">
        <v>42</v>
      </c>
      <c r="B35" s="54"/>
      <c r="C35" s="54"/>
      <c r="D35" s="54"/>
      <c r="E35" s="54"/>
      <c r="F35" s="54"/>
      <c r="G35" s="54"/>
    </row>
    <row r="36" spans="1:7" x14ac:dyDescent="0.2">
      <c r="A36" s="54"/>
      <c r="B36" s="54"/>
      <c r="C36" s="54"/>
      <c r="D36" s="54"/>
      <c r="E36" s="54"/>
      <c r="F36" s="54"/>
      <c r="G36" s="54"/>
    </row>
    <row r="37" spans="1:7" x14ac:dyDescent="0.2">
      <c r="A37" s="14"/>
      <c r="B37" s="14"/>
      <c r="C37" s="14"/>
      <c r="D37" s="14"/>
      <c r="E37" s="14"/>
      <c r="F37" s="14"/>
      <c r="G37" s="14"/>
    </row>
    <row r="39" spans="1:7" x14ac:dyDescent="0.2">
      <c r="A39" s="12" t="s">
        <v>43</v>
      </c>
      <c r="B39" s="12" t="s">
        <v>44</v>
      </c>
      <c r="C39" s="12" t="s">
        <v>45</v>
      </c>
      <c r="D39" s="12" t="s">
        <v>46</v>
      </c>
      <c r="E39" s="12" t="s">
        <v>47</v>
      </c>
    </row>
    <row r="40" spans="1:7" x14ac:dyDescent="0.2">
      <c r="A40" s="3" t="s">
        <v>48</v>
      </c>
      <c r="B40" s="8">
        <f>LEN(A40)</f>
        <v>7</v>
      </c>
      <c r="C40" s="8">
        <f>SEARCH("/",A40,1)</f>
        <v>5</v>
      </c>
      <c r="D40" s="8" t="str">
        <f>LEFT(A40,4)</f>
        <v>BGDT</v>
      </c>
      <c r="E40" s="8" t="str">
        <f>RIGHT(A40,LEN(A40)-SEARCH("/",A40))</f>
        <v>67</v>
      </c>
    </row>
    <row r="41" spans="1:7" x14ac:dyDescent="0.2">
      <c r="A41" s="3" t="s">
        <v>49</v>
      </c>
      <c r="B41" s="8">
        <f>LEN(A41)</f>
        <v>8</v>
      </c>
      <c r="C41" s="8">
        <f>SEARCH("/",A41,1)</f>
        <v>3</v>
      </c>
      <c r="D41" s="8" t="str">
        <f>LEFT(A41,SEARCH("/",A41)-1)</f>
        <v>AZ</v>
      </c>
      <c r="E41" s="8" t="str">
        <f>RIGHT(A41,LEN(A41)-SEARCH("/",A41))</f>
        <v>67239</v>
      </c>
    </row>
    <row r="42" spans="1:7" x14ac:dyDescent="0.2">
      <c r="A42" s="3" t="s">
        <v>50</v>
      </c>
      <c r="B42" s="8">
        <f>LEN(A42)</f>
        <v>5</v>
      </c>
      <c r="C42" s="8">
        <f>SEARCH("/",A42,1)</f>
        <v>4</v>
      </c>
      <c r="D42" s="8" t="str">
        <f>LEFT(A42,SEARCH("/",A42)-1)</f>
        <v>NMY</v>
      </c>
      <c r="E42" s="8" t="str">
        <f>RIGHT(A42,LEN(A42)-SEARCH("/",A42))</f>
        <v>5</v>
      </c>
    </row>
    <row r="44" spans="1:7" x14ac:dyDescent="0.2">
      <c r="A44" s="15" t="s">
        <v>51</v>
      </c>
    </row>
    <row r="45" spans="1:7" x14ac:dyDescent="0.2">
      <c r="A45" s="16" t="s">
        <v>52</v>
      </c>
    </row>
    <row r="46" spans="1:7" x14ac:dyDescent="0.2">
      <c r="A46" s="3" t="s">
        <v>53</v>
      </c>
      <c r="C46" s="3" t="s">
        <v>54</v>
      </c>
    </row>
    <row r="47" spans="1:7" x14ac:dyDescent="0.2">
      <c r="A47" s="3" t="s">
        <v>55</v>
      </c>
      <c r="C47" s="3" t="s">
        <v>57</v>
      </c>
    </row>
    <row r="48" spans="1:7" x14ac:dyDescent="0.2">
      <c r="A48" s="3" t="s">
        <v>56</v>
      </c>
      <c r="C48" s="3" t="s">
        <v>59</v>
      </c>
    </row>
    <row r="49" spans="1:7" x14ac:dyDescent="0.2">
      <c r="A49" s="3" t="s">
        <v>58</v>
      </c>
    </row>
    <row r="50" spans="1:7" x14ac:dyDescent="0.2">
      <c r="A50" s="15"/>
    </row>
    <row r="51" spans="1:7" x14ac:dyDescent="0.2">
      <c r="A51" s="17" t="s">
        <v>60</v>
      </c>
    </row>
    <row r="52" spans="1:7" ht="15" customHeight="1" x14ac:dyDescent="0.2">
      <c r="A52" s="59" t="s">
        <v>179</v>
      </c>
      <c r="B52" s="54"/>
      <c r="C52" s="54"/>
      <c r="D52" s="54"/>
      <c r="E52" s="54"/>
      <c r="F52" s="54"/>
      <c r="G52" s="54"/>
    </row>
    <row r="53" spans="1:7" x14ac:dyDescent="0.2">
      <c r="A53" s="54"/>
      <c r="B53" s="54"/>
      <c r="C53" s="54"/>
      <c r="D53" s="54"/>
      <c r="E53" s="54"/>
      <c r="F53" s="54"/>
      <c r="G53" s="54"/>
    </row>
    <row r="55" spans="1:7" ht="16" x14ac:dyDescent="0.2">
      <c r="A55" s="13" t="s">
        <v>19</v>
      </c>
      <c r="B55" s="12" t="s">
        <v>16</v>
      </c>
      <c r="C55" s="12" t="s">
        <v>61</v>
      </c>
      <c r="D55" s="18"/>
    </row>
    <row r="56" spans="1:7" x14ac:dyDescent="0.2">
      <c r="A56" s="3" t="s">
        <v>62</v>
      </c>
      <c r="B56" s="8"/>
      <c r="C56" s="8"/>
      <c r="D56" s="18"/>
    </row>
    <row r="57" spans="1:7" x14ac:dyDescent="0.2">
      <c r="A57" s="3" t="s">
        <v>63</v>
      </c>
      <c r="B57" s="8"/>
      <c r="C57" s="8"/>
      <c r="D57" s="18"/>
    </row>
    <row r="58" spans="1:7" x14ac:dyDescent="0.2">
      <c r="A58" s="3" t="s">
        <v>64</v>
      </c>
      <c r="B58" s="8"/>
      <c r="C58" s="8"/>
      <c r="D58" s="18"/>
    </row>
    <row r="59" spans="1:7" x14ac:dyDescent="0.2">
      <c r="A59" s="3" t="s">
        <v>65</v>
      </c>
      <c r="B59" s="8"/>
      <c r="C59" s="8"/>
      <c r="D59" s="18"/>
    </row>
    <row r="60" spans="1:7" x14ac:dyDescent="0.2">
      <c r="A60" s="3" t="s">
        <v>66</v>
      </c>
      <c r="B60" s="8"/>
      <c r="C60" s="8"/>
      <c r="D60" s="18"/>
    </row>
    <row r="61" spans="1:7" x14ac:dyDescent="0.2">
      <c r="A61" s="3" t="s">
        <v>67</v>
      </c>
      <c r="B61" s="8"/>
      <c r="C61" s="8"/>
      <c r="D61" s="18"/>
    </row>
    <row r="62" spans="1:7" x14ac:dyDescent="0.2">
      <c r="A62" s="3" t="s">
        <v>68</v>
      </c>
      <c r="B62" s="8"/>
      <c r="C62" s="8"/>
      <c r="D62" s="18"/>
    </row>
    <row r="64" spans="1:7" x14ac:dyDescent="0.2">
      <c r="A64" s="17" t="s">
        <v>69</v>
      </c>
    </row>
    <row r="65" spans="1:8" ht="15" customHeight="1" x14ac:dyDescent="0.2">
      <c r="A65" s="54" t="s">
        <v>70</v>
      </c>
      <c r="B65" s="54"/>
      <c r="C65" s="54"/>
      <c r="D65" s="54"/>
      <c r="E65" s="54"/>
      <c r="F65" s="54"/>
      <c r="G65" s="54"/>
      <c r="H65" s="14"/>
    </row>
    <row r="66" spans="1:8" x14ac:dyDescent="0.2">
      <c r="A66" s="54"/>
      <c r="B66" s="54"/>
      <c r="C66" s="54"/>
      <c r="D66" s="54"/>
      <c r="E66" s="54"/>
      <c r="F66" s="54"/>
      <c r="G66" s="54"/>
      <c r="H66" s="14"/>
    </row>
    <row r="67" spans="1:8" x14ac:dyDescent="0.2">
      <c r="A67" s="54"/>
      <c r="B67" s="54"/>
      <c r="C67" s="54"/>
      <c r="D67" s="54"/>
      <c r="E67" s="54"/>
      <c r="F67" s="54"/>
      <c r="G67" s="54"/>
      <c r="H67" s="14"/>
    </row>
    <row r="69" spans="1:8" ht="16" x14ac:dyDescent="0.2">
      <c r="A69" s="12" t="s">
        <v>16</v>
      </c>
      <c r="B69" s="12" t="s">
        <v>17</v>
      </c>
      <c r="C69" s="12" t="s">
        <v>18</v>
      </c>
      <c r="D69" s="13" t="s">
        <v>19</v>
      </c>
    </row>
    <row r="70" spans="1:8" x14ac:dyDescent="0.2">
      <c r="A70" s="3" t="s">
        <v>71</v>
      </c>
      <c r="B70" s="3" t="s">
        <v>72</v>
      </c>
      <c r="C70" s="3" t="s">
        <v>73</v>
      </c>
      <c r="D70" s="8" t="s">
        <v>74</v>
      </c>
      <c r="E70" s="3" t="s">
        <v>75</v>
      </c>
    </row>
    <row r="71" spans="1:8" x14ac:dyDescent="0.2">
      <c r="A71" s="3" t="s">
        <v>71</v>
      </c>
      <c r="B71" s="3" t="s">
        <v>72</v>
      </c>
      <c r="C71" s="3" t="s">
        <v>73</v>
      </c>
      <c r="D71" s="8"/>
    </row>
    <row r="72" spans="1:8" x14ac:dyDescent="0.2">
      <c r="A72" s="3" t="s">
        <v>76</v>
      </c>
      <c r="B72" s="3" t="s">
        <v>77</v>
      </c>
      <c r="C72" s="3" t="s">
        <v>78</v>
      </c>
      <c r="D72" s="8"/>
    </row>
    <row r="73" spans="1:8" x14ac:dyDescent="0.2">
      <c r="A73" s="3" t="s">
        <v>79</v>
      </c>
      <c r="B73" s="3" t="s">
        <v>80</v>
      </c>
      <c r="C73" s="3" t="s">
        <v>81</v>
      </c>
      <c r="D73" s="8"/>
    </row>
    <row r="74" spans="1:8" x14ac:dyDescent="0.2">
      <c r="A74" s="3" t="s">
        <v>82</v>
      </c>
      <c r="B74" s="3" t="s">
        <v>83</v>
      </c>
      <c r="C74" s="3" t="s">
        <v>84</v>
      </c>
      <c r="D74" s="8"/>
    </row>
    <row r="75" spans="1:8" x14ac:dyDescent="0.2">
      <c r="A75" s="3" t="s">
        <v>85</v>
      </c>
      <c r="B75" s="3" t="s">
        <v>86</v>
      </c>
      <c r="C75" s="3" t="s">
        <v>77</v>
      </c>
      <c r="D75" s="8"/>
    </row>
    <row r="76" spans="1:8" x14ac:dyDescent="0.2">
      <c r="A76" s="3" t="s">
        <v>87</v>
      </c>
      <c r="B76" s="3" t="s">
        <v>88</v>
      </c>
      <c r="C76" s="3" t="s">
        <v>89</v>
      </c>
      <c r="D76" s="8"/>
    </row>
    <row r="77" spans="1:8" x14ac:dyDescent="0.2">
      <c r="A77" s="3" t="s">
        <v>90</v>
      </c>
      <c r="B77" s="3" t="s">
        <v>91</v>
      </c>
      <c r="C77" s="3" t="s">
        <v>92</v>
      </c>
      <c r="D77" s="8"/>
    </row>
  </sheetData>
  <mergeCells count="8">
    <mergeCell ref="A65:G67"/>
    <mergeCell ref="A1:B1"/>
    <mergeCell ref="A5:C5"/>
    <mergeCell ref="A17:G18"/>
    <mergeCell ref="A35:G36"/>
    <mergeCell ref="A52:G53"/>
    <mergeCell ref="E13:G13"/>
    <mergeCell ref="E14:G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F9279-BBF6-4BF4-8126-234FB5696E71}">
  <dimension ref="A1:H72"/>
  <sheetViews>
    <sheetView topLeftCell="A44" zoomScale="120" zoomScaleNormal="120" workbookViewId="0">
      <selection activeCell="C47" sqref="C47"/>
    </sheetView>
  </sheetViews>
  <sheetFormatPr baseColWidth="10" defaultColWidth="11.5" defaultRowHeight="15" x14ac:dyDescent="0.2"/>
  <cols>
    <col min="1" max="1" width="12.83203125" style="33" customWidth="1"/>
    <col min="2" max="2" width="13.6640625" style="33" customWidth="1"/>
    <col min="3" max="3" width="12" style="33" bestFit="1" customWidth="1"/>
    <col min="4" max="5" width="11.5" style="33"/>
    <col min="6" max="6" width="35.83203125" style="33" customWidth="1"/>
    <col min="7" max="7" width="15.33203125" style="33" customWidth="1"/>
    <col min="8" max="16384" width="11.5" style="33"/>
  </cols>
  <sheetData>
    <row r="1" spans="1:8" s="19" customFormat="1" ht="18" x14ac:dyDescent="0.2">
      <c r="A1" s="64" t="s">
        <v>93</v>
      </c>
      <c r="B1" s="64"/>
      <c r="C1" s="64"/>
    </row>
    <row r="2" spans="1:8" s="19" customFormat="1" x14ac:dyDescent="0.2"/>
    <row r="3" spans="1:8" s="20" customFormat="1" ht="15" customHeight="1" x14ac:dyDescent="0.2">
      <c r="A3" s="65" t="s">
        <v>180</v>
      </c>
      <c r="B3" s="65"/>
      <c r="C3" s="65"/>
      <c r="D3" s="65"/>
      <c r="E3" s="65"/>
      <c r="F3" s="65"/>
      <c r="G3" s="65"/>
    </row>
    <row r="4" spans="1:8" s="20" customFormat="1" ht="14" x14ac:dyDescent="0.2">
      <c r="A4" s="65"/>
      <c r="B4" s="65"/>
      <c r="C4" s="65"/>
      <c r="D4" s="65"/>
      <c r="E4" s="65"/>
      <c r="F4" s="65"/>
      <c r="G4" s="65"/>
    </row>
    <row r="5" spans="1:8" s="20" customFormat="1" ht="14" x14ac:dyDescent="0.2">
      <c r="A5" s="21"/>
      <c r="B5" s="21"/>
      <c r="C5" s="21"/>
      <c r="D5" s="21"/>
      <c r="E5" s="21"/>
      <c r="F5" s="21"/>
      <c r="G5" s="21"/>
    </row>
    <row r="6" spans="1:8" s="20" customFormat="1" ht="14" x14ac:dyDescent="0.2">
      <c r="A6" s="20" t="s">
        <v>182</v>
      </c>
      <c r="B6" s="21"/>
      <c r="C6" s="21"/>
      <c r="D6" s="21"/>
      <c r="F6" s="51">
        <v>1</v>
      </c>
      <c r="G6" s="21"/>
    </row>
    <row r="7" spans="1:8" s="20" customFormat="1" ht="14" x14ac:dyDescent="0.2">
      <c r="A7" s="20" t="s">
        <v>183</v>
      </c>
      <c r="B7" s="21"/>
      <c r="C7" s="21"/>
      <c r="D7" s="21"/>
      <c r="F7" s="52">
        <v>43766</v>
      </c>
      <c r="G7" s="21"/>
    </row>
    <row r="8" spans="1:8" s="20" customFormat="1" ht="14" x14ac:dyDescent="0.2">
      <c r="B8" s="21"/>
      <c r="C8" s="21"/>
      <c r="D8" s="21"/>
      <c r="E8" s="21"/>
      <c r="F8" s="21"/>
      <c r="G8" s="21"/>
    </row>
    <row r="9" spans="1:8" s="20" customFormat="1" ht="14" x14ac:dyDescent="0.2">
      <c r="A9" s="22" t="s">
        <v>94</v>
      </c>
      <c r="B9" s="21"/>
      <c r="C9" s="21"/>
      <c r="D9" s="21"/>
      <c r="E9" s="21"/>
      <c r="F9" s="21"/>
      <c r="G9" s="21"/>
    </row>
    <row r="10" spans="1:8" s="20" customFormat="1" ht="45" x14ac:dyDescent="0.2">
      <c r="A10" s="20" t="s">
        <v>181</v>
      </c>
      <c r="B10" s="21"/>
      <c r="C10" s="21"/>
      <c r="D10" s="23">
        <f ca="1">TODAY()</f>
        <v>44971</v>
      </c>
      <c r="E10" s="21"/>
      <c r="F10" s="21" t="s">
        <v>201</v>
      </c>
      <c r="G10" s="21"/>
    </row>
    <row r="11" spans="1:8" s="20" customFormat="1" ht="14" x14ac:dyDescent="0.2">
      <c r="B11" s="21"/>
      <c r="C11" s="21"/>
      <c r="D11" s="21"/>
      <c r="E11" s="21"/>
      <c r="F11" s="21"/>
      <c r="G11" s="21"/>
    </row>
    <row r="12" spans="1:8" s="20" customFormat="1" ht="14" x14ac:dyDescent="0.2">
      <c r="A12" s="20" t="s">
        <v>184</v>
      </c>
      <c r="B12" s="21"/>
      <c r="C12" s="21"/>
      <c r="D12" s="21"/>
      <c r="E12" s="21"/>
      <c r="F12" s="21"/>
      <c r="G12" s="21"/>
    </row>
    <row r="13" spans="1:8" s="20" customFormat="1" ht="14" x14ac:dyDescent="0.2">
      <c r="A13" s="21"/>
      <c r="B13" s="21"/>
      <c r="C13" s="21"/>
      <c r="D13" s="21"/>
      <c r="E13" s="21"/>
      <c r="F13" s="21"/>
      <c r="G13" s="21"/>
    </row>
    <row r="14" spans="1:8" s="20" customFormat="1" ht="14" x14ac:dyDescent="0.2">
      <c r="A14" s="24" t="s">
        <v>95</v>
      </c>
      <c r="B14" s="21"/>
      <c r="C14" s="21"/>
      <c r="D14" s="21"/>
      <c r="E14" s="21"/>
      <c r="F14" s="21"/>
      <c r="G14" s="23">
        <f ca="1">TODAY()+1000</f>
        <v>45971</v>
      </c>
      <c r="H14" s="20" t="s">
        <v>96</v>
      </c>
    </row>
    <row r="15" spans="1:8" s="20" customFormat="1" ht="14" x14ac:dyDescent="0.2">
      <c r="A15" s="66" t="s">
        <v>97</v>
      </c>
      <c r="B15" s="66"/>
      <c r="C15" s="66"/>
      <c r="D15" s="66"/>
      <c r="E15" s="66"/>
      <c r="F15" s="66"/>
      <c r="G15" s="21"/>
    </row>
    <row r="16" spans="1:8" s="20" customFormat="1" ht="14" x14ac:dyDescent="0.2">
      <c r="A16" s="66"/>
      <c r="B16" s="66"/>
      <c r="C16" s="66"/>
      <c r="D16" s="66"/>
      <c r="E16" s="66"/>
      <c r="F16" s="66"/>
      <c r="G16" s="71">
        <f ca="1">"31/12/2023"-TODAY()</f>
        <v>320</v>
      </c>
      <c r="H16" s="20" t="s">
        <v>96</v>
      </c>
    </row>
    <row r="17" spans="1:7" s="20" customFormat="1" ht="14" x14ac:dyDescent="0.2">
      <c r="A17" s="25"/>
      <c r="B17" s="25"/>
      <c r="C17" s="25"/>
      <c r="D17" s="25"/>
      <c r="E17" s="25"/>
      <c r="F17" s="25"/>
    </row>
    <row r="18" spans="1:7" s="20" customFormat="1" ht="14" x14ac:dyDescent="0.2">
      <c r="A18" s="20" t="s">
        <v>98</v>
      </c>
      <c r="B18" s="21"/>
      <c r="C18" s="21"/>
      <c r="D18" s="21"/>
      <c r="E18" s="21"/>
      <c r="F18" s="21"/>
      <c r="G18" s="21"/>
    </row>
    <row r="19" spans="1:7" s="20" customFormat="1" ht="14" x14ac:dyDescent="0.2">
      <c r="A19" s="24" t="s">
        <v>99</v>
      </c>
      <c r="B19" s="21"/>
      <c r="C19" s="21"/>
      <c r="D19" s="21"/>
      <c r="E19" s="21"/>
      <c r="F19" s="21"/>
      <c r="G19" s="21"/>
    </row>
    <row r="20" spans="1:7" s="20" customFormat="1" ht="14" x14ac:dyDescent="0.2">
      <c r="A20" s="67" t="s">
        <v>100</v>
      </c>
      <c r="B20" s="67"/>
      <c r="C20" s="67"/>
      <c r="D20" s="67"/>
      <c r="E20" s="67"/>
      <c r="F20" s="67"/>
      <c r="G20" s="67"/>
    </row>
    <row r="21" spans="1:7" s="20" customFormat="1" ht="14" x14ac:dyDescent="0.2">
      <c r="A21" s="67"/>
      <c r="B21" s="67"/>
      <c r="C21" s="67"/>
      <c r="D21" s="67"/>
      <c r="E21" s="67"/>
      <c r="F21" s="67"/>
      <c r="G21" s="67"/>
    </row>
    <row r="22" spans="1:7" s="20" customFormat="1" ht="14" x14ac:dyDescent="0.2">
      <c r="A22" s="67"/>
      <c r="B22" s="67"/>
      <c r="C22" s="67"/>
      <c r="D22" s="67"/>
      <c r="E22" s="67"/>
      <c r="F22" s="67"/>
      <c r="G22" s="67"/>
    </row>
    <row r="23" spans="1:7" s="20" customFormat="1" ht="14" x14ac:dyDescent="0.2">
      <c r="A23" s="21"/>
      <c r="B23" s="21"/>
      <c r="C23" s="21"/>
      <c r="D23" s="21"/>
      <c r="E23" s="21"/>
      <c r="F23" s="21"/>
      <c r="G23" s="21"/>
    </row>
    <row r="24" spans="1:7" s="20" customFormat="1" ht="15" customHeight="1" x14ac:dyDescent="0.2">
      <c r="A24" s="68" t="s">
        <v>101</v>
      </c>
      <c r="B24" s="68"/>
      <c r="C24" s="68"/>
      <c r="D24" s="26"/>
      <c r="E24" s="21"/>
      <c r="F24" s="21"/>
      <c r="G24" s="21"/>
    </row>
    <row r="25" spans="1:7" s="20" customFormat="1" ht="30" x14ac:dyDescent="0.2">
      <c r="A25" s="27" t="s">
        <v>102</v>
      </c>
      <c r="B25" s="27" t="s">
        <v>103</v>
      </c>
      <c r="C25" s="27" t="s">
        <v>104</v>
      </c>
      <c r="D25" s="21"/>
      <c r="E25" s="21"/>
      <c r="F25" s="21"/>
    </row>
    <row r="26" spans="1:7" s="20" customFormat="1" ht="14" x14ac:dyDescent="0.2">
      <c r="A26" s="28">
        <v>44741</v>
      </c>
      <c r="B26" s="23">
        <f>A26+60</f>
        <v>44801</v>
      </c>
      <c r="C26" s="29">
        <f ca="1">TODAY()-B26</f>
        <v>170</v>
      </c>
      <c r="D26" s="21"/>
      <c r="E26" s="21"/>
      <c r="F26" s="21"/>
    </row>
    <row r="27" spans="1:7" s="20" customFormat="1" ht="14" x14ac:dyDescent="0.2">
      <c r="A27" s="28">
        <v>44749</v>
      </c>
      <c r="B27" s="23">
        <f>A27+60</f>
        <v>44809</v>
      </c>
      <c r="C27" s="29">
        <f ca="1">TODAY()-B27</f>
        <v>162</v>
      </c>
      <c r="D27" s="21"/>
      <c r="E27" s="21"/>
      <c r="F27" s="21"/>
    </row>
    <row r="28" spans="1:7" s="20" customFormat="1" ht="14" x14ac:dyDescent="0.2">
      <c r="A28" s="28">
        <v>44757</v>
      </c>
      <c r="B28" s="23">
        <f>A28+60</f>
        <v>44817</v>
      </c>
      <c r="C28" s="29">
        <f ca="1">TODAY()-B28</f>
        <v>154</v>
      </c>
      <c r="D28" s="21"/>
      <c r="E28" s="21"/>
      <c r="F28" s="21"/>
    </row>
    <row r="29" spans="1:7" s="20" customFormat="1" ht="14" x14ac:dyDescent="0.2">
      <c r="A29" s="28">
        <v>44765</v>
      </c>
      <c r="B29" s="23">
        <f>A29+60</f>
        <v>44825</v>
      </c>
      <c r="C29" s="29">
        <f ca="1">TODAY()-B29</f>
        <v>146</v>
      </c>
      <c r="D29" s="21"/>
      <c r="E29" s="21"/>
      <c r="F29" s="21"/>
    </row>
    <row r="30" spans="1:7" s="20" customFormat="1" ht="14" x14ac:dyDescent="0.2">
      <c r="A30" s="28">
        <v>44772</v>
      </c>
      <c r="B30" s="23">
        <f>A30+60</f>
        <v>44832</v>
      </c>
      <c r="C30" s="29">
        <f ca="1">TODAY()-B30</f>
        <v>139</v>
      </c>
      <c r="D30" s="21"/>
      <c r="E30" s="21"/>
      <c r="F30" s="21"/>
    </row>
    <row r="31" spans="1:7" s="20" customFormat="1" ht="14" x14ac:dyDescent="0.2">
      <c r="A31" s="21"/>
      <c r="B31" s="21"/>
      <c r="C31" s="21"/>
      <c r="D31" s="21"/>
      <c r="E31" s="21"/>
      <c r="F31" s="21"/>
      <c r="G31" s="21"/>
    </row>
    <row r="32" spans="1:7" s="20" customFormat="1" ht="14" x14ac:dyDescent="0.2"/>
    <row r="33" spans="1:8" s="20" customFormat="1" ht="14" x14ac:dyDescent="0.2">
      <c r="A33" s="22" t="s">
        <v>105</v>
      </c>
    </row>
    <row r="34" spans="1:8" s="20" customFormat="1" ht="14" x14ac:dyDescent="0.2">
      <c r="A34" s="20" t="s">
        <v>106</v>
      </c>
    </row>
    <row r="35" spans="1:8" s="20" customFormat="1" ht="14" x14ac:dyDescent="0.2"/>
    <row r="36" spans="1:8" s="20" customFormat="1" ht="14" x14ac:dyDescent="0.2">
      <c r="A36" s="20" t="s">
        <v>107</v>
      </c>
      <c r="B36" s="20" t="s">
        <v>108</v>
      </c>
      <c r="C36" s="29">
        <f ca="1">DAY(TODAY())</f>
        <v>14</v>
      </c>
    </row>
    <row r="37" spans="1:8" s="20" customFormat="1" ht="14" x14ac:dyDescent="0.2">
      <c r="B37" s="20" t="s">
        <v>109</v>
      </c>
      <c r="C37" s="29">
        <f ca="1">MONTH(TODAY())</f>
        <v>2</v>
      </c>
    </row>
    <row r="38" spans="1:8" s="20" customFormat="1" ht="14" x14ac:dyDescent="0.2">
      <c r="B38" s="20" t="s">
        <v>110</v>
      </c>
      <c r="C38" s="29">
        <f ca="1">YEAR(TODAY())</f>
        <v>2023</v>
      </c>
    </row>
    <row r="39" spans="1:8" s="20" customFormat="1" ht="14" x14ac:dyDescent="0.2"/>
    <row r="40" spans="1:8" s="20" customFormat="1" ht="14" x14ac:dyDescent="0.2">
      <c r="A40" s="22" t="s">
        <v>111</v>
      </c>
    </row>
    <row r="41" spans="1:8" s="20" customFormat="1" ht="14" x14ac:dyDescent="0.2">
      <c r="A41" s="20" t="s">
        <v>112</v>
      </c>
      <c r="H41" s="30"/>
    </row>
    <row r="42" spans="1:8" s="20" customFormat="1" ht="14" x14ac:dyDescent="0.2"/>
    <row r="43" spans="1:8" x14ac:dyDescent="0.2">
      <c r="A43" s="31" t="s">
        <v>113</v>
      </c>
      <c r="B43" s="20" t="s">
        <v>108</v>
      </c>
      <c r="C43" s="32">
        <v>29</v>
      </c>
    </row>
    <row r="44" spans="1:8" x14ac:dyDescent="0.2">
      <c r="B44" s="20" t="s">
        <v>109</v>
      </c>
      <c r="C44" s="32">
        <v>2</v>
      </c>
    </row>
    <row r="45" spans="1:8" x14ac:dyDescent="0.2">
      <c r="B45" s="20" t="s">
        <v>110</v>
      </c>
      <c r="C45" s="32">
        <v>2020</v>
      </c>
    </row>
    <row r="46" spans="1:8" x14ac:dyDescent="0.2">
      <c r="C46" s="53"/>
    </row>
    <row r="47" spans="1:8" x14ac:dyDescent="0.2">
      <c r="B47" s="31" t="s">
        <v>114</v>
      </c>
      <c r="C47" s="23">
        <f>DATE(C45,C44,C43)</f>
        <v>43890</v>
      </c>
    </row>
    <row r="49" spans="1:6" x14ac:dyDescent="0.2">
      <c r="A49" s="31" t="s">
        <v>185</v>
      </c>
    </row>
    <row r="51" spans="1:6" x14ac:dyDescent="0.2">
      <c r="B51" s="31" t="s">
        <v>115</v>
      </c>
      <c r="C51" s="23">
        <f ca="1">DATE(YEAR(TODAY()),12,31)</f>
        <v>45291</v>
      </c>
    </row>
    <row r="53" spans="1:6" x14ac:dyDescent="0.2">
      <c r="A53" s="22" t="s">
        <v>116</v>
      </c>
    </row>
    <row r="54" spans="1:6" x14ac:dyDescent="0.2">
      <c r="A54" s="31" t="s">
        <v>117</v>
      </c>
    </row>
    <row r="56" spans="1:6" x14ac:dyDescent="0.2">
      <c r="B56" s="31" t="s">
        <v>118</v>
      </c>
      <c r="C56" s="29">
        <f ca="1">WEEKDAY(TODAY(),2)</f>
        <v>2</v>
      </c>
    </row>
    <row r="58" spans="1:6" x14ac:dyDescent="0.2">
      <c r="A58" s="34" t="s">
        <v>119</v>
      </c>
    </row>
    <row r="59" spans="1:6" x14ac:dyDescent="0.2">
      <c r="A59" s="31" t="s">
        <v>120</v>
      </c>
    </row>
    <row r="61" spans="1:6" x14ac:dyDescent="0.2">
      <c r="B61" s="35" t="s">
        <v>121</v>
      </c>
      <c r="C61" s="29"/>
    </row>
    <row r="63" spans="1:6" x14ac:dyDescent="0.2">
      <c r="A63" s="63" t="s">
        <v>122</v>
      </c>
      <c r="B63" s="63"/>
      <c r="C63" s="63"/>
      <c r="D63" s="63"/>
      <c r="E63" s="63"/>
      <c r="F63" s="63"/>
    </row>
    <row r="64" spans="1:6" x14ac:dyDescent="0.2">
      <c r="A64" s="63"/>
      <c r="B64" s="63"/>
      <c r="C64" s="63"/>
      <c r="D64" s="63"/>
      <c r="E64" s="63"/>
      <c r="F64" s="63"/>
    </row>
    <row r="65" spans="1:6" x14ac:dyDescent="0.2">
      <c r="A65" s="63"/>
      <c r="B65" s="63"/>
      <c r="C65" s="63"/>
      <c r="D65" s="63"/>
      <c r="E65" s="63"/>
      <c r="F65" s="63"/>
    </row>
    <row r="67" spans="1:6" x14ac:dyDescent="0.2">
      <c r="A67" s="36" t="s">
        <v>123</v>
      </c>
    </row>
    <row r="68" spans="1:6" x14ac:dyDescent="0.2">
      <c r="A68" s="33" t="s">
        <v>124</v>
      </c>
    </row>
    <row r="69" spans="1:6" x14ac:dyDescent="0.2">
      <c r="A69" s="33" t="s">
        <v>125</v>
      </c>
    </row>
    <row r="70" spans="1:6" x14ac:dyDescent="0.2">
      <c r="A70" s="33" t="s">
        <v>126</v>
      </c>
    </row>
    <row r="71" spans="1:6" x14ac:dyDescent="0.2">
      <c r="A71" s="33" t="s">
        <v>127</v>
      </c>
    </row>
    <row r="72" spans="1:6" x14ac:dyDescent="0.2">
      <c r="A72" s="33" t="s">
        <v>128</v>
      </c>
    </row>
  </sheetData>
  <mergeCells count="6">
    <mergeCell ref="A63:F65"/>
    <mergeCell ref="A1:C1"/>
    <mergeCell ref="A3:G4"/>
    <mergeCell ref="A15:F16"/>
    <mergeCell ref="A20:G22"/>
    <mergeCell ref="A24:C24"/>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E9623-4CDF-4B18-BB2C-E0500DD469E7}">
  <dimension ref="A1:H193"/>
  <sheetViews>
    <sheetView tabSelected="1" topLeftCell="A106" workbookViewId="0">
      <selection activeCell="C115" sqref="C115"/>
    </sheetView>
  </sheetViews>
  <sheetFormatPr baseColWidth="10" defaultColWidth="11.5" defaultRowHeight="13" x14ac:dyDescent="0.15"/>
  <cols>
    <col min="1" max="1" width="11.5" style="37"/>
    <col min="2" max="2" width="17.6640625" style="37" customWidth="1"/>
    <col min="3" max="3" width="11.83203125" style="37" bestFit="1" customWidth="1"/>
    <col min="4" max="4" width="13.33203125" style="37" customWidth="1"/>
    <col min="5" max="5" width="12.33203125" style="37" bestFit="1" customWidth="1"/>
    <col min="6" max="16384" width="11.5" style="37"/>
  </cols>
  <sheetData>
    <row r="1" spans="1:7" ht="18" x14ac:dyDescent="0.2">
      <c r="A1" s="55" t="s">
        <v>129</v>
      </c>
      <c r="B1" s="55"/>
      <c r="C1" s="55"/>
      <c r="D1" s="55"/>
      <c r="E1" s="55"/>
      <c r="F1" s="55"/>
      <c r="G1" s="55"/>
    </row>
    <row r="3" spans="1:7" x14ac:dyDescent="0.15">
      <c r="A3" s="37" t="s">
        <v>130</v>
      </c>
    </row>
    <row r="5" spans="1:7" x14ac:dyDescent="0.15">
      <c r="A5" s="37" t="s">
        <v>131</v>
      </c>
    </row>
    <row r="6" spans="1:7" x14ac:dyDescent="0.15">
      <c r="A6" s="38" t="s">
        <v>132</v>
      </c>
    </row>
    <row r="7" spans="1:7" x14ac:dyDescent="0.15">
      <c r="A7" s="38" t="s">
        <v>133</v>
      </c>
    </row>
    <row r="8" spans="1:7" x14ac:dyDescent="0.15">
      <c r="A8" s="38"/>
    </row>
    <row r="9" spans="1:7" x14ac:dyDescent="0.15">
      <c r="A9" s="37" t="s">
        <v>134</v>
      </c>
    </row>
    <row r="11" spans="1:7" x14ac:dyDescent="0.15">
      <c r="A11" s="37" t="s">
        <v>135</v>
      </c>
    </row>
    <row r="12" spans="1:7" x14ac:dyDescent="0.15">
      <c r="B12" s="39" t="s">
        <v>136</v>
      </c>
    </row>
    <row r="13" spans="1:7" x14ac:dyDescent="0.15">
      <c r="B13" s="39" t="s">
        <v>137</v>
      </c>
    </row>
    <row r="14" spans="1:7" x14ac:dyDescent="0.15">
      <c r="B14" s="39"/>
    </row>
    <row r="15" spans="1:7" x14ac:dyDescent="0.15">
      <c r="A15" s="37" t="s">
        <v>138</v>
      </c>
    </row>
    <row r="30" spans="1:2" x14ac:dyDescent="0.15">
      <c r="A30" s="40" t="s">
        <v>139</v>
      </c>
    </row>
    <row r="32" spans="1:2" x14ac:dyDescent="0.15">
      <c r="A32" s="37" t="s">
        <v>140</v>
      </c>
      <c r="B32" s="37" t="s">
        <v>141</v>
      </c>
    </row>
    <row r="34" spans="1:8" x14ac:dyDescent="0.15">
      <c r="B34" s="37" t="s">
        <v>142</v>
      </c>
    </row>
    <row r="35" spans="1:8" x14ac:dyDescent="0.15">
      <c r="B35" s="37" t="s">
        <v>143</v>
      </c>
    </row>
    <row r="36" spans="1:8" x14ac:dyDescent="0.15">
      <c r="B36" s="37" t="s">
        <v>144</v>
      </c>
    </row>
    <row r="37" spans="1:8" x14ac:dyDescent="0.15">
      <c r="B37" s="37" t="s">
        <v>145</v>
      </c>
    </row>
    <row r="38" spans="1:8" x14ac:dyDescent="0.15">
      <c r="B38" s="37" t="s">
        <v>146</v>
      </c>
    </row>
    <row r="40" spans="1:8" x14ac:dyDescent="0.15">
      <c r="A40" s="37" t="s">
        <v>147</v>
      </c>
      <c r="B40" s="70" t="s">
        <v>148</v>
      </c>
      <c r="C40" s="70"/>
      <c r="D40" s="70"/>
      <c r="E40" s="70"/>
      <c r="F40" s="70"/>
      <c r="G40" s="70"/>
      <c r="H40" s="70"/>
    </row>
    <row r="41" spans="1:8" x14ac:dyDescent="0.15">
      <c r="B41" s="70"/>
      <c r="C41" s="70"/>
      <c r="D41" s="70"/>
      <c r="E41" s="70"/>
      <c r="F41" s="70"/>
      <c r="G41" s="70"/>
      <c r="H41" s="70"/>
    </row>
    <row r="42" spans="1:8" x14ac:dyDescent="0.15">
      <c r="B42" s="70"/>
      <c r="C42" s="70"/>
      <c r="D42" s="70"/>
      <c r="E42" s="70"/>
      <c r="F42" s="70"/>
      <c r="G42" s="70"/>
      <c r="H42" s="70"/>
    </row>
    <row r="44" spans="1:8" x14ac:dyDescent="0.15">
      <c r="B44" s="37" t="s">
        <v>149</v>
      </c>
      <c r="C44" s="41">
        <v>0.02</v>
      </c>
    </row>
    <row r="45" spans="1:8" x14ac:dyDescent="0.15">
      <c r="B45" s="37" t="s">
        <v>150</v>
      </c>
      <c r="C45" s="37">
        <v>50</v>
      </c>
      <c r="E45" s="69" t="s">
        <v>151</v>
      </c>
      <c r="F45" s="69"/>
      <c r="G45" s="69"/>
      <c r="H45" s="69"/>
    </row>
    <row r="46" spans="1:8" x14ac:dyDescent="0.15">
      <c r="B46" s="37" t="s">
        <v>152</v>
      </c>
      <c r="C46" s="42">
        <v>-1000</v>
      </c>
      <c r="E46" s="69"/>
      <c r="F46" s="69"/>
      <c r="G46" s="69"/>
      <c r="H46" s="69"/>
    </row>
    <row r="47" spans="1:8" x14ac:dyDescent="0.15">
      <c r="C47" s="42"/>
    </row>
    <row r="49" spans="1:8" ht="14" x14ac:dyDescent="0.2">
      <c r="B49" s="37" t="s">
        <v>153</v>
      </c>
      <c r="C49" s="43">
        <f>FV(C44,C45,0,C46)</f>
        <v>2691.5880290736045</v>
      </c>
      <c r="F49" s="44"/>
    </row>
    <row r="51" spans="1:8" x14ac:dyDescent="0.15">
      <c r="A51" s="37" t="s">
        <v>147</v>
      </c>
      <c r="B51" s="70" t="s">
        <v>154</v>
      </c>
      <c r="C51" s="70"/>
      <c r="D51" s="70"/>
      <c r="E51" s="70"/>
      <c r="F51" s="70"/>
      <c r="G51" s="70"/>
      <c r="H51" s="70"/>
    </row>
    <row r="52" spans="1:8" x14ac:dyDescent="0.15">
      <c r="B52" s="70"/>
      <c r="C52" s="70"/>
      <c r="D52" s="70"/>
      <c r="E52" s="70"/>
      <c r="F52" s="70"/>
      <c r="G52" s="70"/>
      <c r="H52" s="70"/>
    </row>
    <row r="53" spans="1:8" x14ac:dyDescent="0.15">
      <c r="B53" s="70"/>
      <c r="C53" s="70"/>
      <c r="D53" s="70"/>
      <c r="E53" s="70"/>
      <c r="F53" s="70"/>
      <c r="G53" s="70"/>
      <c r="H53" s="70"/>
    </row>
    <row r="55" spans="1:8" x14ac:dyDescent="0.15">
      <c r="B55" s="37" t="s">
        <v>149</v>
      </c>
      <c r="C55" s="41">
        <v>0.1</v>
      </c>
    </row>
    <row r="56" spans="1:8" x14ac:dyDescent="0.15">
      <c r="B56" s="37" t="s">
        <v>150</v>
      </c>
      <c r="C56" s="37">
        <v>5</v>
      </c>
      <c r="E56" s="69" t="s">
        <v>155</v>
      </c>
      <c r="F56" s="69"/>
      <c r="G56" s="69"/>
      <c r="H56" s="69"/>
    </row>
    <row r="57" spans="1:8" x14ac:dyDescent="0.15">
      <c r="B57" s="37" t="s">
        <v>152</v>
      </c>
      <c r="C57" s="42">
        <v>0</v>
      </c>
      <c r="E57" s="69"/>
      <c r="F57" s="69"/>
      <c r="G57" s="69"/>
      <c r="H57" s="69"/>
    </row>
    <row r="58" spans="1:8" x14ac:dyDescent="0.15">
      <c r="B58" s="37" t="s">
        <v>156</v>
      </c>
      <c r="C58" s="42">
        <v>50</v>
      </c>
    </row>
    <row r="59" spans="1:8" x14ac:dyDescent="0.15">
      <c r="E59" s="69" t="s">
        <v>157</v>
      </c>
      <c r="F59" s="69"/>
      <c r="G59" s="69"/>
      <c r="H59" s="69"/>
    </row>
    <row r="60" spans="1:8" ht="14" x14ac:dyDescent="0.2">
      <c r="B60" s="37" t="s">
        <v>153</v>
      </c>
      <c r="C60" s="43">
        <f>FV(C55/12,C56*12,-C58,1)</f>
        <v>3870.2082997367297</v>
      </c>
      <c r="D60" s="44"/>
      <c r="E60" s="69"/>
      <c r="F60" s="69"/>
      <c r="G60" s="69"/>
      <c r="H60" s="69"/>
    </row>
    <row r="62" spans="1:8" x14ac:dyDescent="0.15">
      <c r="A62" s="37" t="s">
        <v>147</v>
      </c>
      <c r="B62" s="70" t="s">
        <v>158</v>
      </c>
      <c r="C62" s="70"/>
      <c r="D62" s="70"/>
      <c r="E62" s="70"/>
      <c r="F62" s="70"/>
      <c r="G62" s="70"/>
      <c r="H62" s="70"/>
    </row>
    <row r="63" spans="1:8" x14ac:dyDescent="0.15">
      <c r="B63" s="70"/>
      <c r="C63" s="70"/>
      <c r="D63" s="70"/>
      <c r="E63" s="70"/>
      <c r="F63" s="70"/>
      <c r="G63" s="70"/>
      <c r="H63" s="70"/>
    </row>
    <row r="64" spans="1:8" x14ac:dyDescent="0.15">
      <c r="B64" s="70"/>
      <c r="C64" s="70"/>
      <c r="D64" s="70"/>
      <c r="E64" s="70"/>
      <c r="F64" s="70"/>
      <c r="G64" s="70"/>
      <c r="H64" s="70"/>
    </row>
    <row r="66" spans="1:8" x14ac:dyDescent="0.15">
      <c r="B66" s="37" t="s">
        <v>149</v>
      </c>
      <c r="C66" s="41">
        <v>2.5000000000000001E-2</v>
      </c>
    </row>
    <row r="67" spans="1:8" x14ac:dyDescent="0.15">
      <c r="B67" s="37" t="s">
        <v>150</v>
      </c>
      <c r="C67" s="37">
        <v>5</v>
      </c>
      <c r="E67" s="69" t="s">
        <v>155</v>
      </c>
      <c r="F67" s="69"/>
      <c r="G67" s="69"/>
      <c r="H67" s="69"/>
    </row>
    <row r="68" spans="1:8" x14ac:dyDescent="0.15">
      <c r="B68" s="37" t="s">
        <v>152</v>
      </c>
      <c r="C68" s="42">
        <v>1200</v>
      </c>
      <c r="E68" s="69"/>
      <c r="F68" s="69"/>
      <c r="G68" s="69"/>
      <c r="H68" s="69"/>
    </row>
    <row r="69" spans="1:8" x14ac:dyDescent="0.15">
      <c r="B69" s="37" t="s">
        <v>156</v>
      </c>
      <c r="C69" s="42">
        <v>30</v>
      </c>
    </row>
    <row r="71" spans="1:8" ht="14" x14ac:dyDescent="0.2">
      <c r="B71" s="37" t="s">
        <v>153</v>
      </c>
      <c r="C71" s="43"/>
      <c r="D71" s="44"/>
    </row>
    <row r="73" spans="1:8" x14ac:dyDescent="0.15">
      <c r="A73" s="40" t="s">
        <v>159</v>
      </c>
    </row>
    <row r="75" spans="1:8" x14ac:dyDescent="0.15">
      <c r="A75" s="37" t="s">
        <v>140</v>
      </c>
      <c r="B75" s="37" t="s">
        <v>160</v>
      </c>
    </row>
    <row r="77" spans="1:8" x14ac:dyDescent="0.15">
      <c r="B77" s="37" t="s">
        <v>142</v>
      </c>
    </row>
    <row r="78" spans="1:8" x14ac:dyDescent="0.15">
      <c r="B78" s="37" t="s">
        <v>143</v>
      </c>
    </row>
    <row r="79" spans="1:8" x14ac:dyDescent="0.15">
      <c r="B79" s="37" t="s">
        <v>144</v>
      </c>
    </row>
    <row r="80" spans="1:8" x14ac:dyDescent="0.15">
      <c r="B80" s="37" t="s">
        <v>161</v>
      </c>
    </row>
    <row r="81" spans="1:8" x14ac:dyDescent="0.15">
      <c r="B81" s="37" t="s">
        <v>146</v>
      </c>
    </row>
    <row r="83" spans="1:8" x14ac:dyDescent="0.15">
      <c r="A83" s="37" t="s">
        <v>147</v>
      </c>
      <c r="B83" s="70" t="s">
        <v>162</v>
      </c>
      <c r="C83" s="70"/>
      <c r="D83" s="70"/>
      <c r="E83" s="70"/>
      <c r="F83" s="70"/>
      <c r="G83" s="70"/>
      <c r="H83" s="70"/>
    </row>
    <row r="84" spans="1:8" x14ac:dyDescent="0.15">
      <c r="B84" s="70"/>
      <c r="C84" s="70"/>
      <c r="D84" s="70"/>
      <c r="E84" s="70"/>
      <c r="F84" s="70"/>
      <c r="G84" s="70"/>
      <c r="H84" s="70"/>
    </row>
    <row r="85" spans="1:8" x14ac:dyDescent="0.15">
      <c r="B85" s="70"/>
      <c r="C85" s="70"/>
      <c r="D85" s="70"/>
      <c r="E85" s="70"/>
      <c r="F85" s="70"/>
      <c r="G85" s="70"/>
      <c r="H85" s="70"/>
    </row>
    <row r="86" spans="1:8" x14ac:dyDescent="0.15">
      <c r="B86" s="70"/>
      <c r="C86" s="70"/>
      <c r="D86" s="70"/>
      <c r="E86" s="70"/>
      <c r="F86" s="70"/>
      <c r="G86" s="70"/>
      <c r="H86" s="70"/>
    </row>
    <row r="88" spans="1:8" x14ac:dyDescent="0.15">
      <c r="B88" s="37" t="s">
        <v>149</v>
      </c>
      <c r="C88" s="41">
        <v>4.4999999999999998E-2</v>
      </c>
    </row>
    <row r="89" spans="1:8" x14ac:dyDescent="0.15">
      <c r="B89" s="37" t="s">
        <v>150</v>
      </c>
      <c r="C89" s="37">
        <v>4</v>
      </c>
    </row>
    <row r="90" spans="1:8" x14ac:dyDescent="0.15">
      <c r="B90" s="37" t="s">
        <v>163</v>
      </c>
      <c r="C90" s="37">
        <v>100</v>
      </c>
    </row>
    <row r="92" spans="1:8" ht="14" x14ac:dyDescent="0.2">
      <c r="B92" s="37" t="s">
        <v>164</v>
      </c>
      <c r="C92" s="43">
        <f>PV(C88/12,C89*12, -100)</f>
        <v>4385.2944089530529</v>
      </c>
      <c r="D92" s="44"/>
    </row>
    <row r="94" spans="1:8" x14ac:dyDescent="0.15">
      <c r="A94" s="40" t="s">
        <v>165</v>
      </c>
    </row>
    <row r="95" spans="1:8" x14ac:dyDescent="0.15">
      <c r="A95" s="40"/>
    </row>
    <row r="96" spans="1:8" x14ac:dyDescent="0.15">
      <c r="A96" s="37" t="s">
        <v>140</v>
      </c>
      <c r="B96" s="37" t="s">
        <v>166</v>
      </c>
    </row>
    <row r="98" spans="1:8" x14ac:dyDescent="0.15">
      <c r="B98" s="37" t="s">
        <v>142</v>
      </c>
    </row>
    <row r="99" spans="1:8" x14ac:dyDescent="0.15">
      <c r="B99" s="37" t="s">
        <v>143</v>
      </c>
    </row>
    <row r="100" spans="1:8" x14ac:dyDescent="0.15">
      <c r="B100" s="37" t="s">
        <v>167</v>
      </c>
    </row>
    <row r="101" spans="1:8" x14ac:dyDescent="0.15">
      <c r="B101" s="37" t="s">
        <v>161</v>
      </c>
    </row>
    <row r="102" spans="1:8" x14ac:dyDescent="0.15">
      <c r="B102" s="37" t="s">
        <v>146</v>
      </c>
    </row>
    <row r="104" spans="1:8" x14ac:dyDescent="0.15">
      <c r="A104" s="37" t="s">
        <v>147</v>
      </c>
      <c r="B104" s="70" t="s">
        <v>168</v>
      </c>
      <c r="C104" s="70"/>
      <c r="D104" s="70"/>
      <c r="E104" s="70"/>
      <c r="F104" s="70"/>
      <c r="G104" s="70"/>
      <c r="H104" s="70"/>
    </row>
    <row r="105" spans="1:8" x14ac:dyDescent="0.15">
      <c r="B105" s="70"/>
      <c r="C105" s="70"/>
      <c r="D105" s="70"/>
      <c r="E105" s="70"/>
      <c r="F105" s="70"/>
      <c r="G105" s="70"/>
      <c r="H105" s="70"/>
    </row>
    <row r="106" spans="1:8" x14ac:dyDescent="0.15">
      <c r="B106" s="70"/>
      <c r="C106" s="70"/>
      <c r="D106" s="70"/>
      <c r="E106" s="70"/>
      <c r="F106" s="70"/>
      <c r="G106" s="70"/>
      <c r="H106" s="70"/>
    </row>
    <row r="107" spans="1:8" x14ac:dyDescent="0.15">
      <c r="B107" s="70"/>
      <c r="C107" s="70"/>
      <c r="D107" s="70"/>
      <c r="E107" s="70"/>
      <c r="F107" s="70"/>
      <c r="G107" s="70"/>
      <c r="H107" s="70"/>
    </row>
    <row r="108" spans="1:8" x14ac:dyDescent="0.15">
      <c r="B108" s="70"/>
      <c r="C108" s="70"/>
      <c r="D108" s="70"/>
      <c r="E108" s="70"/>
      <c r="F108" s="70"/>
      <c r="G108" s="70"/>
      <c r="H108" s="70"/>
    </row>
    <row r="110" spans="1:8" x14ac:dyDescent="0.15">
      <c r="B110" s="37" t="s">
        <v>149</v>
      </c>
      <c r="C110" s="41">
        <v>2.75E-2</v>
      </c>
    </row>
    <row r="111" spans="1:8" x14ac:dyDescent="0.15">
      <c r="B111" s="37" t="s">
        <v>150</v>
      </c>
      <c r="C111" s="37">
        <v>30</v>
      </c>
    </row>
    <row r="112" spans="1:8" x14ac:dyDescent="0.15">
      <c r="B112" s="37" t="s">
        <v>152</v>
      </c>
      <c r="C112" s="37">
        <v>0</v>
      </c>
    </row>
    <row r="113" spans="1:8" x14ac:dyDescent="0.15">
      <c r="B113" s="37" t="s">
        <v>169</v>
      </c>
      <c r="C113" s="37">
        <v>100000</v>
      </c>
    </row>
    <row r="115" spans="1:8" x14ac:dyDescent="0.15">
      <c r="B115" s="37" t="s">
        <v>163</v>
      </c>
      <c r="C115" s="90">
        <f>PMT(C110/12,C111*12,0,-100000)</f>
        <v>179.07451433217673</v>
      </c>
      <c r="D115" s="46" t="s">
        <v>213</v>
      </c>
      <c r="E115" s="46" t="s">
        <v>213</v>
      </c>
    </row>
    <row r="117" spans="1:8" ht="15" x14ac:dyDescent="0.2">
      <c r="A117" s="45" t="s">
        <v>51</v>
      </c>
    </row>
    <row r="118" spans="1:8" x14ac:dyDescent="0.15">
      <c r="A118" s="37" t="s">
        <v>170</v>
      </c>
      <c r="C118" s="46"/>
    </row>
    <row r="120" spans="1:8" x14ac:dyDescent="0.15">
      <c r="A120" s="69" t="s">
        <v>171</v>
      </c>
      <c r="B120" s="69"/>
      <c r="C120" s="69"/>
      <c r="D120" s="69"/>
      <c r="E120" s="69"/>
      <c r="F120" s="69"/>
      <c r="G120" s="69"/>
      <c r="H120" s="69"/>
    </row>
    <row r="121" spans="1:8" x14ac:dyDescent="0.15">
      <c r="A121" s="69"/>
      <c r="B121" s="69"/>
      <c r="C121" s="69"/>
      <c r="D121" s="69"/>
      <c r="E121" s="69"/>
      <c r="F121" s="69"/>
      <c r="G121" s="69"/>
      <c r="H121" s="69"/>
    </row>
    <row r="122" spans="1:8" x14ac:dyDescent="0.15">
      <c r="A122" s="69"/>
      <c r="B122" s="69"/>
      <c r="C122" s="69"/>
      <c r="D122" s="69"/>
      <c r="E122" s="69"/>
      <c r="F122" s="69"/>
      <c r="G122" s="69"/>
      <c r="H122" s="69"/>
    </row>
    <row r="124" spans="1:8" ht="14" x14ac:dyDescent="0.2">
      <c r="B124" s="37" t="s">
        <v>172</v>
      </c>
      <c r="C124" s="47"/>
    </row>
    <row r="126" spans="1:8" x14ac:dyDescent="0.15">
      <c r="A126" s="37" t="s">
        <v>173</v>
      </c>
    </row>
    <row r="132" spans="1:5" s="75" customFormat="1" x14ac:dyDescent="0.15">
      <c r="A132" s="75" t="s">
        <v>207</v>
      </c>
    </row>
    <row r="134" spans="1:5" x14ac:dyDescent="0.15">
      <c r="A134" s="84" t="s">
        <v>212</v>
      </c>
      <c r="B134" s="85">
        <v>200000</v>
      </c>
    </row>
    <row r="135" spans="1:5" x14ac:dyDescent="0.15">
      <c r="A135" s="86" t="s">
        <v>210</v>
      </c>
      <c r="B135" s="87">
        <v>0.03</v>
      </c>
    </row>
    <row r="136" spans="1:5" x14ac:dyDescent="0.15">
      <c r="A136" s="88" t="s">
        <v>211</v>
      </c>
      <c r="B136" s="89">
        <v>25</v>
      </c>
    </row>
    <row r="138" spans="1:5" s="76" customFormat="1" ht="23" x14ac:dyDescent="0.25">
      <c r="A138" s="77" t="s">
        <v>208</v>
      </c>
      <c r="B138" s="78"/>
      <c r="C138" s="78"/>
      <c r="D138" s="78"/>
      <c r="E138" s="79"/>
    </row>
    <row r="139" spans="1:5" ht="48" x14ac:dyDescent="0.15">
      <c r="A139" s="72" t="s">
        <v>202</v>
      </c>
      <c r="B139" s="72" t="s">
        <v>203</v>
      </c>
      <c r="C139" s="72" t="s">
        <v>204</v>
      </c>
      <c r="D139" s="72" t="s">
        <v>205</v>
      </c>
      <c r="E139" s="72" t="s">
        <v>206</v>
      </c>
    </row>
    <row r="140" spans="1:5" x14ac:dyDescent="0.15">
      <c r="A140" s="73">
        <v>1</v>
      </c>
      <c r="B140" s="73"/>
      <c r="C140" s="73"/>
      <c r="D140" s="73"/>
      <c r="E140" s="73"/>
    </row>
    <row r="141" spans="1:5" x14ac:dyDescent="0.15">
      <c r="A141" s="73">
        <v>2</v>
      </c>
      <c r="B141" s="73"/>
      <c r="C141" s="73"/>
      <c r="D141" s="73"/>
      <c r="E141" s="73"/>
    </row>
    <row r="142" spans="1:5" x14ac:dyDescent="0.15">
      <c r="A142" s="73">
        <v>3</v>
      </c>
      <c r="B142" s="73"/>
      <c r="C142" s="73"/>
      <c r="D142" s="73"/>
      <c r="E142" s="73"/>
    </row>
    <row r="143" spans="1:5" x14ac:dyDescent="0.15">
      <c r="A143" s="73">
        <v>4</v>
      </c>
      <c r="B143" s="73"/>
      <c r="C143" s="73"/>
      <c r="D143" s="73"/>
      <c r="E143" s="73"/>
    </row>
    <row r="144" spans="1:5" x14ac:dyDescent="0.15">
      <c r="A144" s="73">
        <v>5</v>
      </c>
      <c r="B144" s="73"/>
      <c r="C144" s="73"/>
      <c r="D144" s="73"/>
      <c r="E144" s="73"/>
    </row>
    <row r="145" spans="1:5" x14ac:dyDescent="0.15">
      <c r="A145" s="73">
        <v>6</v>
      </c>
      <c r="B145" s="73"/>
      <c r="C145" s="73"/>
      <c r="D145" s="73"/>
      <c r="E145" s="73"/>
    </row>
    <row r="146" spans="1:5" x14ac:dyDescent="0.15">
      <c r="A146" s="73">
        <v>7</v>
      </c>
      <c r="B146" s="73"/>
      <c r="C146" s="73"/>
      <c r="D146" s="73"/>
      <c r="E146" s="73"/>
    </row>
    <row r="147" spans="1:5" x14ac:dyDescent="0.15">
      <c r="A147" s="73">
        <v>8</v>
      </c>
      <c r="B147" s="73"/>
      <c r="C147" s="73"/>
      <c r="D147" s="73"/>
      <c r="E147" s="73"/>
    </row>
    <row r="148" spans="1:5" x14ac:dyDescent="0.15">
      <c r="A148" s="73">
        <v>9</v>
      </c>
      <c r="B148" s="73"/>
      <c r="C148" s="73"/>
      <c r="D148" s="73"/>
      <c r="E148" s="73"/>
    </row>
    <row r="149" spans="1:5" x14ac:dyDescent="0.15">
      <c r="A149" s="73">
        <v>10</v>
      </c>
      <c r="B149" s="73"/>
      <c r="C149" s="73"/>
      <c r="D149" s="73"/>
      <c r="E149" s="73"/>
    </row>
    <row r="150" spans="1:5" x14ac:dyDescent="0.15">
      <c r="A150" s="73">
        <v>11</v>
      </c>
      <c r="B150" s="73"/>
      <c r="C150" s="73"/>
      <c r="D150" s="73"/>
      <c r="E150" s="73"/>
    </row>
    <row r="151" spans="1:5" x14ac:dyDescent="0.15">
      <c r="A151" s="73">
        <v>12</v>
      </c>
      <c r="B151" s="73"/>
      <c r="C151" s="73"/>
      <c r="D151" s="73"/>
      <c r="E151" s="73"/>
    </row>
    <row r="152" spans="1:5" x14ac:dyDescent="0.15">
      <c r="A152" s="73">
        <v>13</v>
      </c>
      <c r="B152" s="73"/>
      <c r="C152" s="73"/>
      <c r="D152" s="73"/>
      <c r="E152" s="73"/>
    </row>
    <row r="153" spans="1:5" x14ac:dyDescent="0.15">
      <c r="A153" s="73">
        <v>14</v>
      </c>
      <c r="B153" s="73"/>
      <c r="C153" s="73"/>
      <c r="D153" s="73"/>
      <c r="E153" s="73"/>
    </row>
    <row r="154" spans="1:5" x14ac:dyDescent="0.15">
      <c r="A154" s="73">
        <v>15</v>
      </c>
      <c r="B154" s="73"/>
      <c r="C154" s="73"/>
      <c r="D154" s="73"/>
      <c r="E154" s="73"/>
    </row>
    <row r="155" spans="1:5" x14ac:dyDescent="0.15">
      <c r="A155" s="73">
        <v>16</v>
      </c>
      <c r="B155" s="73"/>
      <c r="C155" s="73"/>
      <c r="D155" s="73"/>
      <c r="E155" s="73"/>
    </row>
    <row r="156" spans="1:5" x14ac:dyDescent="0.15">
      <c r="A156" s="73">
        <v>17</v>
      </c>
      <c r="B156" s="73"/>
      <c r="C156" s="73"/>
      <c r="D156" s="73"/>
      <c r="E156" s="73"/>
    </row>
    <row r="157" spans="1:5" x14ac:dyDescent="0.15">
      <c r="A157" s="73">
        <v>18</v>
      </c>
      <c r="B157" s="73"/>
      <c r="C157" s="73"/>
      <c r="D157" s="73"/>
      <c r="E157" s="73"/>
    </row>
    <row r="158" spans="1:5" x14ac:dyDescent="0.15">
      <c r="A158" s="73">
        <v>19</v>
      </c>
      <c r="B158" s="73"/>
      <c r="C158" s="73"/>
      <c r="D158" s="73"/>
      <c r="E158" s="73"/>
    </row>
    <row r="159" spans="1:5" x14ac:dyDescent="0.15">
      <c r="A159" s="73">
        <v>20</v>
      </c>
      <c r="B159" s="73"/>
      <c r="C159" s="73"/>
      <c r="D159" s="73"/>
      <c r="E159" s="73"/>
    </row>
    <row r="160" spans="1:5" x14ac:dyDescent="0.15">
      <c r="A160" s="73">
        <v>21</v>
      </c>
      <c r="B160" s="73"/>
      <c r="C160" s="73"/>
      <c r="D160" s="73"/>
      <c r="E160" s="73"/>
    </row>
    <row r="161" spans="1:5" x14ac:dyDescent="0.15">
      <c r="A161" s="73">
        <v>22</v>
      </c>
      <c r="B161" s="73"/>
      <c r="C161" s="73"/>
      <c r="D161" s="73"/>
      <c r="E161" s="73"/>
    </row>
    <row r="162" spans="1:5" x14ac:dyDescent="0.15">
      <c r="A162" s="73">
        <v>23</v>
      </c>
      <c r="B162" s="73"/>
      <c r="C162" s="73"/>
      <c r="D162" s="73"/>
      <c r="E162" s="73"/>
    </row>
    <row r="163" spans="1:5" x14ac:dyDescent="0.15">
      <c r="A163" s="73">
        <v>24</v>
      </c>
      <c r="B163" s="73"/>
      <c r="C163" s="73"/>
      <c r="D163" s="73"/>
      <c r="E163" s="73"/>
    </row>
    <row r="164" spans="1:5" x14ac:dyDescent="0.15">
      <c r="A164" s="73">
        <v>25</v>
      </c>
      <c r="B164" s="73"/>
      <c r="C164" s="73"/>
      <c r="D164" s="73"/>
      <c r="E164" s="73"/>
    </row>
    <row r="165" spans="1:5" x14ac:dyDescent="0.15">
      <c r="A165" s="74"/>
      <c r="B165" s="74"/>
      <c r="C165" s="74"/>
      <c r="D165" s="74"/>
      <c r="E165" s="74"/>
    </row>
    <row r="167" spans="1:5" s="83" customFormat="1" ht="20" x14ac:dyDescent="0.2">
      <c r="A167" s="80" t="s">
        <v>209</v>
      </c>
      <c r="B167" s="81"/>
      <c r="C167" s="81"/>
      <c r="D167" s="81"/>
      <c r="E167" s="82"/>
    </row>
    <row r="168" spans="1:5" ht="48" x14ac:dyDescent="0.15">
      <c r="A168" s="72" t="s">
        <v>202</v>
      </c>
      <c r="B168" s="72" t="s">
        <v>203</v>
      </c>
      <c r="C168" s="72" t="s">
        <v>204</v>
      </c>
      <c r="D168" s="72" t="s">
        <v>205</v>
      </c>
      <c r="E168" s="72" t="s">
        <v>206</v>
      </c>
    </row>
    <row r="169" spans="1:5" x14ac:dyDescent="0.15">
      <c r="A169" s="73">
        <v>1</v>
      </c>
      <c r="B169" s="73"/>
      <c r="C169" s="73"/>
      <c r="D169" s="73"/>
      <c r="E169" s="73"/>
    </row>
    <row r="170" spans="1:5" x14ac:dyDescent="0.15">
      <c r="A170" s="73">
        <v>2</v>
      </c>
      <c r="B170" s="73"/>
      <c r="C170" s="73"/>
      <c r="D170" s="73"/>
      <c r="E170" s="73"/>
    </row>
    <row r="171" spans="1:5" x14ac:dyDescent="0.15">
      <c r="A171" s="73">
        <v>3</v>
      </c>
      <c r="B171" s="73"/>
      <c r="C171" s="73"/>
      <c r="D171" s="73"/>
      <c r="E171" s="73"/>
    </row>
    <row r="172" spans="1:5" x14ac:dyDescent="0.15">
      <c r="A172" s="73">
        <v>4</v>
      </c>
      <c r="B172" s="73"/>
      <c r="C172" s="73"/>
      <c r="D172" s="73"/>
      <c r="E172" s="73"/>
    </row>
    <row r="173" spans="1:5" x14ac:dyDescent="0.15">
      <c r="A173" s="73">
        <v>5</v>
      </c>
      <c r="B173" s="73"/>
      <c r="C173" s="73"/>
      <c r="D173" s="73"/>
      <c r="E173" s="73"/>
    </row>
    <row r="174" spans="1:5" x14ac:dyDescent="0.15">
      <c r="A174" s="73">
        <v>6</v>
      </c>
      <c r="B174" s="73"/>
      <c r="C174" s="73"/>
      <c r="D174" s="73"/>
      <c r="E174" s="73"/>
    </row>
    <row r="175" spans="1:5" x14ac:dyDescent="0.15">
      <c r="A175" s="73">
        <v>7</v>
      </c>
      <c r="B175" s="73"/>
      <c r="C175" s="73"/>
      <c r="D175" s="73"/>
      <c r="E175" s="73"/>
    </row>
    <row r="176" spans="1:5" x14ac:dyDescent="0.15">
      <c r="A176" s="73">
        <v>8</v>
      </c>
      <c r="B176" s="73"/>
      <c r="C176" s="73"/>
      <c r="D176" s="73"/>
      <c r="E176" s="73"/>
    </row>
    <row r="177" spans="1:5" x14ac:dyDescent="0.15">
      <c r="A177" s="73">
        <v>9</v>
      </c>
      <c r="B177" s="73"/>
      <c r="C177" s="73"/>
      <c r="D177" s="73"/>
      <c r="E177" s="73"/>
    </row>
    <row r="178" spans="1:5" x14ac:dyDescent="0.15">
      <c r="A178" s="73">
        <v>10</v>
      </c>
      <c r="B178" s="73"/>
      <c r="C178" s="73"/>
      <c r="D178" s="73"/>
      <c r="E178" s="73"/>
    </row>
    <row r="179" spans="1:5" x14ac:dyDescent="0.15">
      <c r="A179" s="73">
        <v>11</v>
      </c>
      <c r="B179" s="73"/>
      <c r="C179" s="73"/>
      <c r="D179" s="73"/>
      <c r="E179" s="73"/>
    </row>
    <row r="180" spans="1:5" x14ac:dyDescent="0.15">
      <c r="A180" s="73">
        <v>12</v>
      </c>
      <c r="B180" s="73"/>
      <c r="C180" s="73"/>
      <c r="D180" s="73"/>
      <c r="E180" s="73"/>
    </row>
    <row r="181" spans="1:5" x14ac:dyDescent="0.15">
      <c r="A181" s="73">
        <v>13</v>
      </c>
      <c r="B181" s="73"/>
      <c r="C181" s="73"/>
      <c r="D181" s="73"/>
      <c r="E181" s="73"/>
    </row>
    <row r="182" spans="1:5" x14ac:dyDescent="0.15">
      <c r="A182" s="73">
        <v>14</v>
      </c>
      <c r="B182" s="73"/>
      <c r="C182" s="73"/>
      <c r="D182" s="73"/>
      <c r="E182" s="73"/>
    </row>
    <row r="183" spans="1:5" x14ac:dyDescent="0.15">
      <c r="A183" s="73">
        <v>15</v>
      </c>
      <c r="B183" s="73"/>
      <c r="C183" s="73"/>
      <c r="D183" s="73"/>
      <c r="E183" s="73"/>
    </row>
    <row r="184" spans="1:5" x14ac:dyDescent="0.15">
      <c r="A184" s="73">
        <v>16</v>
      </c>
      <c r="B184" s="73"/>
      <c r="C184" s="73"/>
      <c r="D184" s="73"/>
      <c r="E184" s="73"/>
    </row>
    <row r="185" spans="1:5" x14ac:dyDescent="0.15">
      <c r="A185" s="73">
        <v>17</v>
      </c>
      <c r="B185" s="73"/>
      <c r="C185" s="73"/>
      <c r="D185" s="73"/>
      <c r="E185" s="73"/>
    </row>
    <row r="186" spans="1:5" x14ac:dyDescent="0.15">
      <c r="A186" s="73">
        <v>18</v>
      </c>
      <c r="B186" s="73"/>
      <c r="C186" s="73"/>
      <c r="D186" s="73"/>
      <c r="E186" s="73"/>
    </row>
    <row r="187" spans="1:5" x14ac:dyDescent="0.15">
      <c r="A187" s="73">
        <v>19</v>
      </c>
      <c r="B187" s="73"/>
      <c r="C187" s="73"/>
      <c r="D187" s="73"/>
      <c r="E187" s="73"/>
    </row>
    <row r="188" spans="1:5" x14ac:dyDescent="0.15">
      <c r="A188" s="73">
        <v>20</v>
      </c>
      <c r="B188" s="73"/>
      <c r="C188" s="73"/>
      <c r="D188" s="73"/>
      <c r="E188" s="73"/>
    </row>
    <row r="189" spans="1:5" x14ac:dyDescent="0.15">
      <c r="A189" s="73">
        <v>21</v>
      </c>
      <c r="B189" s="73"/>
      <c r="C189" s="73"/>
      <c r="D189" s="73"/>
      <c r="E189" s="73"/>
    </row>
    <row r="190" spans="1:5" x14ac:dyDescent="0.15">
      <c r="A190" s="73">
        <v>22</v>
      </c>
      <c r="B190" s="73"/>
      <c r="C190" s="73"/>
      <c r="D190" s="73"/>
      <c r="E190" s="73"/>
    </row>
    <row r="191" spans="1:5" x14ac:dyDescent="0.15">
      <c r="A191" s="73">
        <v>23</v>
      </c>
      <c r="B191" s="73"/>
      <c r="C191" s="73"/>
      <c r="D191" s="73"/>
      <c r="E191" s="73"/>
    </row>
    <row r="192" spans="1:5" x14ac:dyDescent="0.15">
      <c r="A192" s="73">
        <v>24</v>
      </c>
      <c r="B192" s="73"/>
      <c r="C192" s="73"/>
      <c r="D192" s="73"/>
      <c r="E192" s="73"/>
    </row>
    <row r="193" spans="1:5" x14ac:dyDescent="0.15">
      <c r="A193" s="73">
        <v>25</v>
      </c>
      <c r="B193" s="73"/>
      <c r="C193" s="73"/>
      <c r="D193" s="73"/>
      <c r="E193" s="73"/>
    </row>
  </sheetData>
  <mergeCells count="11">
    <mergeCell ref="B62:H64"/>
    <mergeCell ref="E67:H68"/>
    <mergeCell ref="B83:H86"/>
    <mergeCell ref="B104:H108"/>
    <mergeCell ref="A120:H122"/>
    <mergeCell ref="E59:H60"/>
    <mergeCell ref="A1:G1"/>
    <mergeCell ref="B40:H42"/>
    <mergeCell ref="E45:H46"/>
    <mergeCell ref="B51:H53"/>
    <mergeCell ref="E56:H57"/>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9204-D8A5-F140-A341-EB3647A1A10E}">
  <dimension ref="A1"/>
  <sheetViews>
    <sheetView workbookViewId="0"/>
  </sheetViews>
  <sheetFormatPr baseColWidth="10" defaultRowHeight="1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1380EE7F-06B7-4EB1-A046-DDE0938AC217}">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Funciones de texto</vt:lpstr>
      <vt:lpstr>Funciones de fecha</vt:lpstr>
      <vt:lpstr>Funciones financieras</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 Marimon Fàbregas</dc:creator>
  <cp:lastModifiedBy>jaume teodoro</cp:lastModifiedBy>
  <dcterms:created xsi:type="dcterms:W3CDTF">2017-10-19T16:31:00Z</dcterms:created>
  <dcterms:modified xsi:type="dcterms:W3CDTF">2023-02-14T16:06:25Z</dcterms:modified>
</cp:coreProperties>
</file>