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fyp\"/>
    </mc:Choice>
  </mc:AlternateContent>
  <xr:revisionPtr revIDLastSave="0" documentId="13_ncr:1_{3B731DFF-E8D2-436C-A4AA-54C1A5F328E5}" xr6:coauthVersionLast="47" xr6:coauthVersionMax="47" xr10:uidLastSave="{00000000-0000-0000-0000-000000000000}"/>
  <bookViews>
    <workbookView xWindow="11424" yWindow="0" windowWidth="11712" windowHeight="12336" activeTab="1" xr2:uid="{C82DD240-1313-4AD1-92EB-261F52B1E212}"/>
  </bookViews>
  <sheets>
    <sheet name="station 1" sheetId="2" r:id="rId1"/>
    <sheet name="LMRD STATION 1" sheetId="6" r:id="rId2"/>
    <sheet name="plotting position 1 " sheetId="5" r:id="rId3"/>
    <sheet name="station 2" sheetId="3" r:id="rId4"/>
    <sheet name="station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L2" i="2"/>
  <c r="K2" i="2"/>
  <c r="K2" i="3"/>
  <c r="D8" i="6"/>
  <c r="C2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D3" i="5"/>
  <c r="F3" i="5"/>
  <c r="E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D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P8" i="5"/>
  <c r="B3" i="5"/>
  <c r="H2" i="2"/>
  <c r="G2" i="2"/>
  <c r="F65" i="2"/>
  <c r="E65" i="2"/>
  <c r="I2" i="4"/>
  <c r="I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" i="2"/>
  <c r="J2" i="2"/>
  <c r="L2" i="4"/>
  <c r="L2" i="3"/>
  <c r="K2" i="4"/>
  <c r="J2" i="4"/>
  <c r="J2" i="3"/>
  <c r="H2" i="4"/>
  <c r="H2" i="3"/>
  <c r="G2" i="4"/>
  <c r="G2" i="3"/>
  <c r="D65" i="4"/>
  <c r="E65" i="4"/>
  <c r="F65" i="4"/>
  <c r="C6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E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2" i="4"/>
  <c r="D2" i="2"/>
  <c r="D65" i="3"/>
  <c r="E65" i="3"/>
  <c r="F6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  <c r="C65" i="3"/>
  <c r="D65" i="2"/>
  <c r="C65" i="2"/>
  <c r="E50" i="2"/>
  <c r="E35" i="2"/>
  <c r="E46" i="2"/>
  <c r="E53" i="2"/>
  <c r="E52" i="2"/>
  <c r="E7" i="2"/>
  <c r="E3" i="2"/>
  <c r="E19" i="2"/>
  <c r="E61" i="2"/>
  <c r="E30" i="2"/>
  <c r="E39" i="2"/>
  <c r="E31" i="2"/>
  <c r="E64" i="2"/>
  <c r="E63" i="2"/>
  <c r="E62" i="2"/>
  <c r="E15" i="2"/>
  <c r="E16" i="2"/>
  <c r="E24" i="2"/>
  <c r="E27" i="2"/>
  <c r="E17" i="2"/>
  <c r="E11" i="2"/>
  <c r="E48" i="2"/>
  <c r="E14" i="2"/>
  <c r="E41" i="2"/>
  <c r="E36" i="2"/>
  <c r="E55" i="2"/>
  <c r="E54" i="2"/>
  <c r="E44" i="2"/>
  <c r="E42" i="2"/>
  <c r="E59" i="2"/>
  <c r="E60" i="2"/>
  <c r="E43" i="2"/>
  <c r="E49" i="2"/>
  <c r="E47" i="2"/>
  <c r="E56" i="2"/>
  <c r="E32" i="2"/>
  <c r="E57" i="2"/>
  <c r="E58" i="2"/>
  <c r="E45" i="2"/>
  <c r="E23" i="2"/>
  <c r="E22" i="2"/>
  <c r="E25" i="2"/>
  <c r="E33" i="2"/>
  <c r="E37" i="2"/>
  <c r="E26" i="2"/>
  <c r="E29" i="2"/>
  <c r="E34" i="2"/>
  <c r="E8" i="2"/>
  <c r="E20" i="2"/>
  <c r="E38" i="2"/>
  <c r="E40" i="2"/>
  <c r="E21" i="2"/>
  <c r="E28" i="2"/>
  <c r="E4" i="2"/>
  <c r="E13" i="2"/>
  <c r="E9" i="2"/>
  <c r="E5" i="2"/>
  <c r="E10" i="2"/>
  <c r="E6" i="2"/>
  <c r="E18" i="2"/>
  <c r="E12" i="2"/>
  <c r="E51" i="2"/>
  <c r="D50" i="2"/>
  <c r="D35" i="2"/>
  <c r="D46" i="2"/>
  <c r="D53" i="2"/>
  <c r="D52" i="2"/>
  <c r="D7" i="2"/>
  <c r="D3" i="2"/>
  <c r="D19" i="2"/>
  <c r="D61" i="2"/>
  <c r="D30" i="2"/>
  <c r="D39" i="2"/>
  <c r="D31" i="2"/>
  <c r="D64" i="2"/>
  <c r="D63" i="2"/>
  <c r="D62" i="2"/>
  <c r="D15" i="2"/>
  <c r="D16" i="2"/>
  <c r="D24" i="2"/>
  <c r="D27" i="2"/>
  <c r="D17" i="2"/>
  <c r="D11" i="2"/>
  <c r="D48" i="2"/>
  <c r="D14" i="2"/>
  <c r="D41" i="2"/>
  <c r="D36" i="2"/>
  <c r="D55" i="2"/>
  <c r="D54" i="2"/>
  <c r="D44" i="2"/>
  <c r="D42" i="2"/>
  <c r="D59" i="2"/>
  <c r="D60" i="2"/>
  <c r="D43" i="2"/>
  <c r="D49" i="2"/>
  <c r="D47" i="2"/>
  <c r="D56" i="2"/>
  <c r="D32" i="2"/>
  <c r="D57" i="2"/>
  <c r="D58" i="2"/>
  <c r="D45" i="2"/>
  <c r="D23" i="2"/>
  <c r="D22" i="2"/>
  <c r="D25" i="2"/>
  <c r="D33" i="2"/>
  <c r="D37" i="2"/>
  <c r="D26" i="2"/>
  <c r="D29" i="2"/>
  <c r="D34" i="2"/>
  <c r="D8" i="2"/>
  <c r="D20" i="2"/>
  <c r="D38" i="2"/>
  <c r="D40" i="2"/>
  <c r="D21" i="2"/>
  <c r="D28" i="2"/>
  <c r="D4" i="2"/>
  <c r="D13" i="2"/>
  <c r="D9" i="2"/>
  <c r="D5" i="2"/>
  <c r="D10" i="2"/>
  <c r="D6" i="2"/>
  <c r="D18" i="2"/>
  <c r="D12" i="2"/>
  <c r="D51" i="2"/>
  <c r="N8" i="5" l="1"/>
  <c r="O8" i="5"/>
  <c r="I2" i="2"/>
</calcChain>
</file>

<file path=xl/sharedStrings.xml><?xml version="1.0" encoding="utf-8"?>
<sst xmlns="http://schemas.openxmlformats.org/spreadsheetml/2006/main" count="69" uniqueCount="38">
  <si>
    <t>YEAR</t>
  </si>
  <si>
    <t xml:space="preserve">PEAKFLOW READING </t>
  </si>
  <si>
    <t>l2</t>
  </si>
  <si>
    <t>l3</t>
  </si>
  <si>
    <t>l4</t>
  </si>
  <si>
    <t>t2</t>
  </si>
  <si>
    <t>t3</t>
  </si>
  <si>
    <t>t4</t>
  </si>
  <si>
    <t>GPA</t>
  </si>
  <si>
    <t>GEV</t>
  </si>
  <si>
    <t>GLO</t>
  </si>
  <si>
    <t>A0</t>
  </si>
  <si>
    <t>A1</t>
  </si>
  <si>
    <t>A2</t>
  </si>
  <si>
    <t>A3</t>
  </si>
  <si>
    <t>A4</t>
  </si>
  <si>
    <t>A5</t>
  </si>
  <si>
    <t>A6</t>
  </si>
  <si>
    <t>Period</t>
  </si>
  <si>
    <t>Year</t>
  </si>
  <si>
    <t>Peak Flow Reading</t>
  </si>
  <si>
    <t>Peakflow Reading</t>
  </si>
  <si>
    <t xml:space="preserve">Period </t>
  </si>
  <si>
    <t>L2</t>
  </si>
  <si>
    <t>L3</t>
  </si>
  <si>
    <t>L4</t>
  </si>
  <si>
    <t>T2</t>
  </si>
  <si>
    <t>T3</t>
  </si>
  <si>
    <t>T4</t>
  </si>
  <si>
    <t>Gringorten probabilities</t>
  </si>
  <si>
    <t>i</t>
  </si>
  <si>
    <t>scale/alpha</t>
  </si>
  <si>
    <t>location/xi</t>
  </si>
  <si>
    <t>k/shape</t>
  </si>
  <si>
    <t>10YEARS</t>
  </si>
  <si>
    <t xml:space="preserve">GEV </t>
  </si>
  <si>
    <t xml:space="preserve">Observed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</si>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</sst>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B5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L-Moment Ratio Diagram: L-Kurtosis vs L-Skewness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'LMRD STATION 1'!$C$1</c:f>
              <c:strCache>
                <c:ptCount val="1"/>
                <c:pt idx="0">
                  <c:v>GEV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'LMRD STATION 1'!$B$2:$B$22</c:f>
              <c:numCache>
                <c:formatCode>General</c:formatCode>
                <c:ptCount val="21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0.1411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'LMRD STATION 1'!$C$2:$C$22</c:f>
              <c:numCache>
                <c:formatCode>General</c:formatCode>
                <c:ptCount val="21"/>
                <c:pt idx="0">
                  <c:v>0.76585972544999992</c:v>
                </c:pt>
                <c:pt idx="1">
                  <c:v>0.60687407936000015</c:v>
                </c:pt>
                <c:pt idx="2">
                  <c:v>0.47323137712999996</c:v>
                </c:pt>
                <c:pt idx="3">
                  <c:v>0.36244820255999999</c:v>
                </c:pt>
                <c:pt idx="4">
                  <c:v>0.27274615624999998</c:v>
                </c:pt>
                <c:pt idx="5">
                  <c:v>0.20287069760000001</c:v>
                </c:pt>
                <c:pt idx="6">
                  <c:v>0.15193708041000001</c:v>
                </c:pt>
                <c:pt idx="7">
                  <c:v>0.11930338207999998</c:v>
                </c:pt>
                <c:pt idx="8">
                  <c:v>0.10447062640999999</c:v>
                </c:pt>
                <c:pt idx="9">
                  <c:v>0.10700999999999999</c:v>
                </c:pt>
                <c:pt idx="10">
                  <c:v>0.12651716224999998</c:v>
                </c:pt>
                <c:pt idx="11">
                  <c:v>0.13936150708624731</c:v>
                </c:pt>
                <c:pt idx="12">
                  <c:v>0.16259364896</c:v>
                </c:pt>
                <c:pt idx="13">
                  <c:v>0.21485536952999998</c:v>
                </c:pt>
                <c:pt idx="14">
                  <c:v>0.28296819775999998</c:v>
                </c:pt>
                <c:pt idx="15">
                  <c:v>0.36671065624999999</c:v>
                </c:pt>
                <c:pt idx="16">
                  <c:v>0.46606369439999995</c:v>
                </c:pt>
                <c:pt idx="17">
                  <c:v>0.58132756000999997</c:v>
                </c:pt>
                <c:pt idx="18">
                  <c:v>0.71326576448000012</c:v>
                </c:pt>
                <c:pt idx="19">
                  <c:v>0.86327614160999999</c:v>
                </c:pt>
                <c:pt idx="20">
                  <c:v>1.0335890000000001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D-4A37-8031-89C082774F82}"/>
            </c:ext>
          </c:extLst>
        </c:ser>
        <c:ser>
          <c:idx val="1"/>
          <c:order val="1"/>
          <c:tx>
            <c:strRef>
              <c:f>'LMRD STATION 1'!$D$1</c:f>
              <c:strCache>
                <c:ptCount val="1"/>
                <c:pt idx="0">
                  <c:v>GLO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'LMRD STATION 1'!$B$2:$B$22</c:f>
              <c:numCache>
                <c:formatCode>General</c:formatCode>
                <c:ptCount val="21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0.1411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'LMRD STATION 1'!$D$2:$D$22</c:f>
              <c:numCache>
                <c:formatCode>General</c:formatCode>
                <c:ptCount val="21"/>
                <c:pt idx="0">
                  <c:v>0.84166730000000001</c:v>
                </c:pt>
                <c:pt idx="1">
                  <c:v>0.7000012000000001</c:v>
                </c:pt>
                <c:pt idx="2">
                  <c:v>0.57500169999999995</c:v>
                </c:pt>
                <c:pt idx="3">
                  <c:v>0.46666879999999999</c:v>
                </c:pt>
                <c:pt idx="4">
                  <c:v>0.37500250000000002</c:v>
                </c:pt>
                <c:pt idx="5">
                  <c:v>0.30000280000000001</c:v>
                </c:pt>
                <c:pt idx="6">
                  <c:v>0.24166970000000002</c:v>
                </c:pt>
                <c:pt idx="7">
                  <c:v>0.20000320000000002</c:v>
                </c:pt>
                <c:pt idx="8">
                  <c:v>0.17500330000000003</c:v>
                </c:pt>
                <c:pt idx="9">
                  <c:v>0.16667000000000001</c:v>
                </c:pt>
                <c:pt idx="10">
                  <c:v>0.17500330000000003</c:v>
                </c:pt>
                <c:pt idx="11">
                  <c:v>0.18326094196930001</c:v>
                </c:pt>
                <c:pt idx="12">
                  <c:v>0.20000320000000002</c:v>
                </c:pt>
                <c:pt idx="13">
                  <c:v>0.24166970000000002</c:v>
                </c:pt>
                <c:pt idx="14">
                  <c:v>0.30000280000000001</c:v>
                </c:pt>
                <c:pt idx="15">
                  <c:v>0.37500250000000002</c:v>
                </c:pt>
                <c:pt idx="16">
                  <c:v>0.46666879999999999</c:v>
                </c:pt>
                <c:pt idx="17">
                  <c:v>0.57500169999999995</c:v>
                </c:pt>
                <c:pt idx="18">
                  <c:v>0.7000012000000001</c:v>
                </c:pt>
                <c:pt idx="19">
                  <c:v>0.84166730000000001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D-4A37-8031-89C082774F82}"/>
            </c:ext>
          </c:extLst>
        </c:ser>
        <c:ser>
          <c:idx val="2"/>
          <c:order val="2"/>
          <c:tx>
            <c:strRef>
              <c:f>'LMRD STATION 1'!$E$1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dash"/>
                <a:round/>
              </a:ln>
              <a:effectLst/>
            </c:spPr>
          </c:marker>
          <c:xVal>
            <c:numRef>
              <c:f>'LMRD STATION 1'!$B$2:$B$22</c:f>
              <c:numCache>
                <c:formatCode>General</c:formatCode>
                <c:ptCount val="21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0.1411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'LMRD STATION 1'!$E$2:$E$22</c:f>
              <c:numCache>
                <c:formatCode>General</c:formatCode>
                <c:ptCount val="21"/>
                <c:pt idx="0">
                  <c:v>0.768364461</c:v>
                </c:pt>
                <c:pt idx="1">
                  <c:v>0.57187097600000003</c:v>
                </c:pt>
                <c:pt idx="2">
                  <c:v>0.40733534099999991</c:v>
                </c:pt>
                <c:pt idx="3">
                  <c:v>0.27282081599999997</c:v>
                </c:pt>
                <c:pt idx="4">
                  <c:v>0.16648812500000001</c:v>
                </c:pt>
                <c:pt idx="5">
                  <c:v>8.6595456000000015E-2</c:v>
                </c:pt>
                <c:pt idx="6">
                  <c:v>3.1498460999999998E-2</c:v>
                </c:pt>
                <c:pt idx="7">
                  <c:v>-3.4974400000000014E-4</c:v>
                </c:pt>
                <c:pt idx="8">
                  <c:v>-1.0398579000000002E-2</c:v>
                </c:pt>
                <c:pt idx="9">
                  <c:v>0</c:v>
                </c:pt>
                <c:pt idx="10">
                  <c:v>2.9591501000000003E-2</c:v>
                </c:pt>
                <c:pt idx="11">
                  <c:v>4.704582872771533E-2</c:v>
                </c:pt>
                <c:pt idx="12">
                  <c:v>7.7218896000000009E-2</c:v>
                </c:pt>
                <c:pt idx="13">
                  <c:v>0.14182262099999998</c:v>
                </c:pt>
                <c:pt idx="14">
                  <c:v>0.22244057600000003</c:v>
                </c:pt>
                <c:pt idx="15">
                  <c:v>0.31820812500000001</c:v>
                </c:pt>
                <c:pt idx="16">
                  <c:v>0.42835809599999997</c:v>
                </c:pt>
                <c:pt idx="17">
                  <c:v>0.55222078099999994</c:v>
                </c:pt>
                <c:pt idx="18">
                  <c:v>0.68922393600000009</c:v>
                </c:pt>
                <c:pt idx="19">
                  <c:v>0.83889278099999998</c:v>
                </c:pt>
                <c:pt idx="20">
                  <c:v>1.00085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D-4A37-8031-89C082774F82}"/>
            </c:ext>
          </c:extLst>
        </c:ser>
        <c:ser>
          <c:idx val="3"/>
          <c:order val="3"/>
          <c:tx>
            <c:strRef>
              <c:f>'LMRD STATION 1'!$F$1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'LMRD STATION 1'!$B$2:$B$22</c:f>
              <c:numCache>
                <c:formatCode>General</c:formatCode>
                <c:ptCount val="21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0.1411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'LMRD STATION 1'!$F$2:$F$22</c:f>
              <c:numCache>
                <c:formatCode>General</c:formatCode>
                <c:ptCount val="21"/>
                <c:pt idx="11">
                  <c:v>0.14940000000000001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D-4A37-8031-89C08277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94015"/>
        <c:axId val="1205399663"/>
      </c:scatterChart>
      <c:valAx>
        <c:axId val="1209394015"/>
        <c:scaling>
          <c:orientation val="minMax"/>
          <c:max val="0.9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L-Skewness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399663"/>
        <c:crosses val="autoZero"/>
        <c:crossBetween val="midCat"/>
      </c:valAx>
      <c:valAx>
        <c:axId val="12053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L-Kurtosis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939401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Gringorten Plotting Position</a:t>
            </a:r>
          </a:p>
        </c:rich>
      </c:tx>
      <c:layout>
        <c:manualLayout>
          <c:xMode val="edge"/>
          <c:yMode val="edge"/>
          <c:x val="0.38145681828115785"/>
          <c:y val="5.2168190465952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38027790633215E-2"/>
          <c:y val="0.12216592081247202"/>
          <c:w val="0.84348325725412587"/>
          <c:h val="0.70358271498426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'plotting position 1 '!$C$2</c:f>
              <c:strCache>
                <c:ptCount val="1"/>
                <c:pt idx="0">
                  <c:v>Observed 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C00000">
                  <a:alpha val="63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'plotting position 1 '!$B$3:$B$65</c:f>
              <c:numCache>
                <c:formatCode>General</c:formatCode>
                <c:ptCount val="63"/>
                <c:pt idx="0">
                  <c:v>8.8719898605830183E-3</c:v>
                </c:pt>
                <c:pt idx="1">
                  <c:v>2.4714828897338406E-2</c:v>
                </c:pt>
                <c:pt idx="2">
                  <c:v>4.0557667934093794E-2</c:v>
                </c:pt>
                <c:pt idx="3">
                  <c:v>5.6400506970849182E-2</c:v>
                </c:pt>
                <c:pt idx="4">
                  <c:v>7.2243346007604556E-2</c:v>
                </c:pt>
                <c:pt idx="5">
                  <c:v>8.8086185044359944E-2</c:v>
                </c:pt>
                <c:pt idx="6">
                  <c:v>0.10392902408111533</c:v>
                </c:pt>
                <c:pt idx="7">
                  <c:v>0.11977186311787072</c:v>
                </c:pt>
                <c:pt idx="8">
                  <c:v>0.13561470215462612</c:v>
                </c:pt>
                <c:pt idx="9">
                  <c:v>0.15145754119138152</c:v>
                </c:pt>
                <c:pt idx="10">
                  <c:v>0.1673003802281369</c:v>
                </c:pt>
                <c:pt idx="11">
                  <c:v>0.18314321926489227</c:v>
                </c:pt>
                <c:pt idx="12">
                  <c:v>0.19898605830164767</c:v>
                </c:pt>
                <c:pt idx="13">
                  <c:v>0.21482889733840305</c:v>
                </c:pt>
                <c:pt idx="14">
                  <c:v>0.23067173637515845</c:v>
                </c:pt>
                <c:pt idx="15">
                  <c:v>0.24651457541191382</c:v>
                </c:pt>
                <c:pt idx="16">
                  <c:v>0.26235741444866917</c:v>
                </c:pt>
                <c:pt idx="17">
                  <c:v>0.2782002534854246</c:v>
                </c:pt>
                <c:pt idx="18">
                  <c:v>0.29404309252217997</c:v>
                </c:pt>
                <c:pt idx="19">
                  <c:v>0.30988593155893535</c:v>
                </c:pt>
                <c:pt idx="20">
                  <c:v>0.32572877059569072</c:v>
                </c:pt>
                <c:pt idx="21">
                  <c:v>0.34157160963244615</c:v>
                </c:pt>
                <c:pt idx="22">
                  <c:v>0.35741444866920152</c:v>
                </c:pt>
                <c:pt idx="23">
                  <c:v>0.3732572877059569</c:v>
                </c:pt>
                <c:pt idx="24">
                  <c:v>0.38910012674271227</c:v>
                </c:pt>
                <c:pt idx="25">
                  <c:v>0.4049429657794677</c:v>
                </c:pt>
                <c:pt idx="26">
                  <c:v>0.42078580481622307</c:v>
                </c:pt>
                <c:pt idx="27">
                  <c:v>0.43662864385297845</c:v>
                </c:pt>
                <c:pt idx="28">
                  <c:v>0.45247148288973382</c:v>
                </c:pt>
                <c:pt idx="29">
                  <c:v>0.46831432192648925</c:v>
                </c:pt>
                <c:pt idx="30">
                  <c:v>0.48415716096324463</c:v>
                </c:pt>
                <c:pt idx="31">
                  <c:v>0.5</c:v>
                </c:pt>
                <c:pt idx="32">
                  <c:v>0.51584283903675543</c:v>
                </c:pt>
                <c:pt idx="33">
                  <c:v>0.53168567807351086</c:v>
                </c:pt>
                <c:pt idx="34">
                  <c:v>0.54752851711026618</c:v>
                </c:pt>
                <c:pt idx="35">
                  <c:v>0.56337135614702161</c:v>
                </c:pt>
                <c:pt idx="36">
                  <c:v>0.57921419518377704</c:v>
                </c:pt>
                <c:pt idx="37">
                  <c:v>0.59505703422053235</c:v>
                </c:pt>
                <c:pt idx="38">
                  <c:v>0.61089987325728778</c:v>
                </c:pt>
                <c:pt idx="39">
                  <c:v>0.6267427122940431</c:v>
                </c:pt>
                <c:pt idx="40">
                  <c:v>0.64258555133079853</c:v>
                </c:pt>
                <c:pt idx="41">
                  <c:v>0.65842839036755396</c:v>
                </c:pt>
                <c:pt idx="42">
                  <c:v>0.67427122940430928</c:v>
                </c:pt>
                <c:pt idx="43">
                  <c:v>0.69011406844106471</c:v>
                </c:pt>
                <c:pt idx="44">
                  <c:v>0.70595690747782014</c:v>
                </c:pt>
                <c:pt idx="45">
                  <c:v>0.72179974651457546</c:v>
                </c:pt>
                <c:pt idx="46">
                  <c:v>0.73764258555133089</c:v>
                </c:pt>
                <c:pt idx="47">
                  <c:v>0.75348542458808621</c:v>
                </c:pt>
                <c:pt idx="48">
                  <c:v>0.76932826362484164</c:v>
                </c:pt>
                <c:pt idx="49">
                  <c:v>0.78517110266159706</c:v>
                </c:pt>
                <c:pt idx="50">
                  <c:v>0.80101394169835238</c:v>
                </c:pt>
                <c:pt idx="51">
                  <c:v>0.81685678073510781</c:v>
                </c:pt>
                <c:pt idx="52">
                  <c:v>0.83269961977186324</c:v>
                </c:pt>
                <c:pt idx="53">
                  <c:v>0.84854245880861856</c:v>
                </c:pt>
                <c:pt idx="54">
                  <c:v>0.86438529784537399</c:v>
                </c:pt>
                <c:pt idx="55">
                  <c:v>0.88022813688212931</c:v>
                </c:pt>
                <c:pt idx="56">
                  <c:v>0.89607097591888474</c:v>
                </c:pt>
                <c:pt idx="57">
                  <c:v>0.91191381495564017</c:v>
                </c:pt>
                <c:pt idx="58">
                  <c:v>0.92775665399239549</c:v>
                </c:pt>
                <c:pt idx="59">
                  <c:v>0.94359949302915092</c:v>
                </c:pt>
                <c:pt idx="60">
                  <c:v>0.95944233206590623</c:v>
                </c:pt>
                <c:pt idx="61">
                  <c:v>0.97528517110266166</c:v>
                </c:pt>
                <c:pt idx="62">
                  <c:v>0.99112801013941709</c:v>
                </c:pt>
              </c:numCache>
            </c:numRef>
          </c:xVal>
          <c:yVal>
            <c:numRef>
              <c:f>'plotting position 1 '!$C$3:$C$65</c:f>
              <c:numCache>
                <c:formatCode>General</c:formatCode>
                <c:ptCount val="63"/>
                <c:pt idx="0">
                  <c:v>0.21410000000000001</c:v>
                </c:pt>
                <c:pt idx="1">
                  <c:v>0.27489999999999998</c:v>
                </c:pt>
                <c:pt idx="2">
                  <c:v>0.62649999999999995</c:v>
                </c:pt>
                <c:pt idx="3">
                  <c:v>0.68220000000000003</c:v>
                </c:pt>
                <c:pt idx="4">
                  <c:v>0.72350000000000003</c:v>
                </c:pt>
                <c:pt idx="5">
                  <c:v>0.81</c:v>
                </c:pt>
                <c:pt idx="6">
                  <c:v>0.95379999999999998</c:v>
                </c:pt>
                <c:pt idx="7">
                  <c:v>0.95960000000000001</c:v>
                </c:pt>
                <c:pt idx="8">
                  <c:v>1.0278</c:v>
                </c:pt>
                <c:pt idx="9">
                  <c:v>1.1591</c:v>
                </c:pt>
                <c:pt idx="10">
                  <c:v>1.2815000000000001</c:v>
                </c:pt>
                <c:pt idx="11">
                  <c:v>1.2877000000000001</c:v>
                </c:pt>
                <c:pt idx="12">
                  <c:v>1.5979000000000001</c:v>
                </c:pt>
                <c:pt idx="13">
                  <c:v>1.9028</c:v>
                </c:pt>
                <c:pt idx="14">
                  <c:v>1.9407000000000001</c:v>
                </c:pt>
                <c:pt idx="15">
                  <c:v>2.0160999999999998</c:v>
                </c:pt>
                <c:pt idx="16">
                  <c:v>2.0179</c:v>
                </c:pt>
                <c:pt idx="17">
                  <c:v>2.0703</c:v>
                </c:pt>
                <c:pt idx="18">
                  <c:v>2.3778000000000001</c:v>
                </c:pt>
                <c:pt idx="19">
                  <c:v>2.4777999999999998</c:v>
                </c:pt>
                <c:pt idx="20">
                  <c:v>2.6642999999999999</c:v>
                </c:pt>
                <c:pt idx="21">
                  <c:v>2.7738</c:v>
                </c:pt>
                <c:pt idx="22">
                  <c:v>2.9196</c:v>
                </c:pt>
                <c:pt idx="23">
                  <c:v>2.9485999999999999</c:v>
                </c:pt>
                <c:pt idx="24">
                  <c:v>3.1406999999999998</c:v>
                </c:pt>
                <c:pt idx="25">
                  <c:v>3.2915000000000001</c:v>
                </c:pt>
                <c:pt idx="26">
                  <c:v>3.5173000000000001</c:v>
                </c:pt>
                <c:pt idx="27">
                  <c:v>3.702</c:v>
                </c:pt>
                <c:pt idx="28">
                  <c:v>4.2206999999999999</c:v>
                </c:pt>
                <c:pt idx="29">
                  <c:v>4.2247000000000003</c:v>
                </c:pt>
                <c:pt idx="30">
                  <c:v>4.3715000000000002</c:v>
                </c:pt>
                <c:pt idx="31">
                  <c:v>4.3715000000000002</c:v>
                </c:pt>
                <c:pt idx="32">
                  <c:v>4.3715000000000002</c:v>
                </c:pt>
                <c:pt idx="33">
                  <c:v>4.516</c:v>
                </c:pt>
                <c:pt idx="34">
                  <c:v>4.6730999999999998</c:v>
                </c:pt>
                <c:pt idx="35">
                  <c:v>5.0273000000000003</c:v>
                </c:pt>
                <c:pt idx="36">
                  <c:v>5.0335000000000001</c:v>
                </c:pt>
                <c:pt idx="37">
                  <c:v>5.1456999999999997</c:v>
                </c:pt>
                <c:pt idx="38">
                  <c:v>5.2305999999999999</c:v>
                </c:pt>
                <c:pt idx="39">
                  <c:v>5.3190999999999997</c:v>
                </c:pt>
                <c:pt idx="40">
                  <c:v>5.3742999999999999</c:v>
                </c:pt>
                <c:pt idx="41">
                  <c:v>5.4728000000000003</c:v>
                </c:pt>
                <c:pt idx="42">
                  <c:v>5.7697000000000003</c:v>
                </c:pt>
                <c:pt idx="43">
                  <c:v>5.7971000000000004</c:v>
                </c:pt>
                <c:pt idx="44">
                  <c:v>5.9724000000000004</c:v>
                </c:pt>
                <c:pt idx="45">
                  <c:v>5.9745999999999997</c:v>
                </c:pt>
                <c:pt idx="46">
                  <c:v>5.9938000000000002</c:v>
                </c:pt>
                <c:pt idx="47">
                  <c:v>6.0307000000000004</c:v>
                </c:pt>
                <c:pt idx="48">
                  <c:v>6.0987999999999998</c:v>
                </c:pt>
                <c:pt idx="49">
                  <c:v>6.1624999999999996</c:v>
                </c:pt>
                <c:pt idx="50">
                  <c:v>6.1715999999999998</c:v>
                </c:pt>
                <c:pt idx="51">
                  <c:v>6.2671000000000001</c:v>
                </c:pt>
                <c:pt idx="52">
                  <c:v>6.3796999999999997</c:v>
                </c:pt>
                <c:pt idx="53">
                  <c:v>6.5446999999999997</c:v>
                </c:pt>
                <c:pt idx="54">
                  <c:v>6.5545</c:v>
                </c:pt>
                <c:pt idx="55">
                  <c:v>6.5795000000000003</c:v>
                </c:pt>
                <c:pt idx="56">
                  <c:v>6.5811999999999999</c:v>
                </c:pt>
                <c:pt idx="57">
                  <c:v>6.7093999999999996</c:v>
                </c:pt>
                <c:pt idx="58">
                  <c:v>6.9935</c:v>
                </c:pt>
                <c:pt idx="59">
                  <c:v>8.1951000000000001</c:v>
                </c:pt>
                <c:pt idx="60">
                  <c:v>11.0364</c:v>
                </c:pt>
                <c:pt idx="61">
                  <c:v>12.486499999999999</c:v>
                </c:pt>
                <c:pt idx="62">
                  <c:v>18.395900000000001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7-4749-AE1A-5482599123C7}"/>
            </c:ext>
          </c:extLst>
        </c:ser>
        <c:ser>
          <c:idx val="1"/>
          <c:order val="1"/>
          <c:tx>
            <c:strRef>
              <c:f>'plotting position 1 '!$D$2</c:f>
              <c:strCache>
                <c:ptCount val="1"/>
                <c:pt idx="0">
                  <c:v>GEV 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2060">
                  <a:alpha val="58000"/>
                </a:srgbClr>
              </a:solidFill>
              <a:ln w="12700" cap="sq">
                <a:solidFill>
                  <a:schemeClr val="accent1"/>
                </a:solidFill>
              </a:ln>
              <a:effectLst/>
            </c:spPr>
          </c:marker>
          <c:xVal>
            <c:numRef>
              <c:f>'plotting position 1 '!$B$3:$B$65</c:f>
              <c:numCache>
                <c:formatCode>General</c:formatCode>
                <c:ptCount val="63"/>
                <c:pt idx="0">
                  <c:v>8.8719898605830183E-3</c:v>
                </c:pt>
                <c:pt idx="1">
                  <c:v>2.4714828897338406E-2</c:v>
                </c:pt>
                <c:pt idx="2">
                  <c:v>4.0557667934093794E-2</c:v>
                </c:pt>
                <c:pt idx="3">
                  <c:v>5.6400506970849182E-2</c:v>
                </c:pt>
                <c:pt idx="4">
                  <c:v>7.2243346007604556E-2</c:v>
                </c:pt>
                <c:pt idx="5">
                  <c:v>8.8086185044359944E-2</c:v>
                </c:pt>
                <c:pt idx="6">
                  <c:v>0.10392902408111533</c:v>
                </c:pt>
                <c:pt idx="7">
                  <c:v>0.11977186311787072</c:v>
                </c:pt>
                <c:pt idx="8">
                  <c:v>0.13561470215462612</c:v>
                </c:pt>
                <c:pt idx="9">
                  <c:v>0.15145754119138152</c:v>
                </c:pt>
                <c:pt idx="10">
                  <c:v>0.1673003802281369</c:v>
                </c:pt>
                <c:pt idx="11">
                  <c:v>0.18314321926489227</c:v>
                </c:pt>
                <c:pt idx="12">
                  <c:v>0.19898605830164767</c:v>
                </c:pt>
                <c:pt idx="13">
                  <c:v>0.21482889733840305</c:v>
                </c:pt>
                <c:pt idx="14">
                  <c:v>0.23067173637515845</c:v>
                </c:pt>
                <c:pt idx="15">
                  <c:v>0.24651457541191382</c:v>
                </c:pt>
                <c:pt idx="16">
                  <c:v>0.26235741444866917</c:v>
                </c:pt>
                <c:pt idx="17">
                  <c:v>0.2782002534854246</c:v>
                </c:pt>
                <c:pt idx="18">
                  <c:v>0.29404309252217997</c:v>
                </c:pt>
                <c:pt idx="19">
                  <c:v>0.30988593155893535</c:v>
                </c:pt>
                <c:pt idx="20">
                  <c:v>0.32572877059569072</c:v>
                </c:pt>
                <c:pt idx="21">
                  <c:v>0.34157160963244615</c:v>
                </c:pt>
                <c:pt idx="22">
                  <c:v>0.35741444866920152</c:v>
                </c:pt>
                <c:pt idx="23">
                  <c:v>0.3732572877059569</c:v>
                </c:pt>
                <c:pt idx="24">
                  <c:v>0.38910012674271227</c:v>
                </c:pt>
                <c:pt idx="25">
                  <c:v>0.4049429657794677</c:v>
                </c:pt>
                <c:pt idx="26">
                  <c:v>0.42078580481622307</c:v>
                </c:pt>
                <c:pt idx="27">
                  <c:v>0.43662864385297845</c:v>
                </c:pt>
                <c:pt idx="28">
                  <c:v>0.45247148288973382</c:v>
                </c:pt>
                <c:pt idx="29">
                  <c:v>0.46831432192648925</c:v>
                </c:pt>
                <c:pt idx="30">
                  <c:v>0.48415716096324463</c:v>
                </c:pt>
                <c:pt idx="31">
                  <c:v>0.5</c:v>
                </c:pt>
                <c:pt idx="32">
                  <c:v>0.51584283903675543</c:v>
                </c:pt>
                <c:pt idx="33">
                  <c:v>0.53168567807351086</c:v>
                </c:pt>
                <c:pt idx="34">
                  <c:v>0.54752851711026618</c:v>
                </c:pt>
                <c:pt idx="35">
                  <c:v>0.56337135614702161</c:v>
                </c:pt>
                <c:pt idx="36">
                  <c:v>0.57921419518377704</c:v>
                </c:pt>
                <c:pt idx="37">
                  <c:v>0.59505703422053235</c:v>
                </c:pt>
                <c:pt idx="38">
                  <c:v>0.61089987325728778</c:v>
                </c:pt>
                <c:pt idx="39">
                  <c:v>0.6267427122940431</c:v>
                </c:pt>
                <c:pt idx="40">
                  <c:v>0.64258555133079853</c:v>
                </c:pt>
                <c:pt idx="41">
                  <c:v>0.65842839036755396</c:v>
                </c:pt>
                <c:pt idx="42">
                  <c:v>0.67427122940430928</c:v>
                </c:pt>
                <c:pt idx="43">
                  <c:v>0.69011406844106471</c:v>
                </c:pt>
                <c:pt idx="44">
                  <c:v>0.70595690747782014</c:v>
                </c:pt>
                <c:pt idx="45">
                  <c:v>0.72179974651457546</c:v>
                </c:pt>
                <c:pt idx="46">
                  <c:v>0.73764258555133089</c:v>
                </c:pt>
                <c:pt idx="47">
                  <c:v>0.75348542458808621</c:v>
                </c:pt>
                <c:pt idx="48">
                  <c:v>0.76932826362484164</c:v>
                </c:pt>
                <c:pt idx="49">
                  <c:v>0.78517110266159706</c:v>
                </c:pt>
                <c:pt idx="50">
                  <c:v>0.80101394169835238</c:v>
                </c:pt>
                <c:pt idx="51">
                  <c:v>0.81685678073510781</c:v>
                </c:pt>
                <c:pt idx="52">
                  <c:v>0.83269961977186324</c:v>
                </c:pt>
                <c:pt idx="53">
                  <c:v>0.84854245880861856</c:v>
                </c:pt>
                <c:pt idx="54">
                  <c:v>0.86438529784537399</c:v>
                </c:pt>
                <c:pt idx="55">
                  <c:v>0.88022813688212931</c:v>
                </c:pt>
                <c:pt idx="56">
                  <c:v>0.89607097591888474</c:v>
                </c:pt>
                <c:pt idx="57">
                  <c:v>0.91191381495564017</c:v>
                </c:pt>
                <c:pt idx="58">
                  <c:v>0.92775665399239549</c:v>
                </c:pt>
                <c:pt idx="59">
                  <c:v>0.94359949302915092</c:v>
                </c:pt>
                <c:pt idx="60">
                  <c:v>0.95944233206590623</c:v>
                </c:pt>
                <c:pt idx="61">
                  <c:v>0.97528517110266166</c:v>
                </c:pt>
                <c:pt idx="62">
                  <c:v>0.99112801013941709</c:v>
                </c:pt>
              </c:numCache>
            </c:numRef>
          </c:xVal>
          <c:yVal>
            <c:numRef>
              <c:f>'plotting position 1 '!$D$3:$D$65</c:f>
              <c:numCache>
                <c:formatCode>General</c:formatCode>
                <c:ptCount val="63"/>
                <c:pt idx="0">
                  <c:v>-0.79485598439363914</c:v>
                </c:pt>
                <c:pt idx="1">
                  <c:v>-0.16606438777329879</c:v>
                </c:pt>
                <c:pt idx="2">
                  <c:v>2.2807267645753515</c:v>
                </c:pt>
                <c:pt idx="3">
                  <c:v>2.5457899259239616</c:v>
                </c:pt>
                <c:pt idx="4">
                  <c:v>2.7646063002100472</c:v>
                </c:pt>
                <c:pt idx="5">
                  <c:v>2.9545503579547305</c:v>
                </c:pt>
                <c:pt idx="6">
                  <c:v>3.1246767715835597</c:v>
                </c:pt>
                <c:pt idx="7">
                  <c:v>3.2803533557320899</c:v>
                </c:pt>
                <c:pt idx="8">
                  <c:v>3.4250479529062554</c:v>
                </c:pt>
                <c:pt idx="9">
                  <c:v>3.5611442683338947</c:v>
                </c:pt>
                <c:pt idx="10">
                  <c:v>3.6903600119060362</c:v>
                </c:pt>
                <c:pt idx="11">
                  <c:v>3.8139802065391866</c:v>
                </c:pt>
                <c:pt idx="12">
                  <c:v>3.9329961589950932</c:v>
                </c:pt>
                <c:pt idx="13">
                  <c:v>4.0481926619739816</c:v>
                </c:pt>
                <c:pt idx="14">
                  <c:v>4.1602050938375559</c:v>
                </c:pt>
                <c:pt idx="15">
                  <c:v>4.2695581652488563</c:v>
                </c:pt>
                <c:pt idx="16">
                  <c:v>4.3766930257912771</c:v>
                </c:pt>
                <c:pt idx="17">
                  <c:v>4.4819867381963086</c:v>
                </c:pt>
                <c:pt idx="18">
                  <c:v>4.5857666040813836</c:v>
                </c:pt>
                <c:pt idx="19">
                  <c:v>4.6883209315772287</c:v>
                </c:pt>
                <c:pt idx="20">
                  <c:v>4.7899072926943314</c:v>
                </c:pt>
                <c:pt idx="21">
                  <c:v>4.8907589787448451</c:v>
                </c:pt>
                <c:pt idx="22">
                  <c:v>4.991090143964465</c:v>
                </c:pt>
                <c:pt idx="23">
                  <c:v>5.0910999840391966</c:v>
                </c:pt>
                <c:pt idx="24">
                  <c:v>5.1909762000681399</c:v>
                </c:pt>
                <c:pt idx="25">
                  <c:v>5.2908979329616956</c:v>
                </c:pt>
                <c:pt idx="26">
                  <c:v>5.3910383080827469</c:v>
                </c:pt>
                <c:pt idx="27">
                  <c:v>5.4915666985719565</c:v>
                </c:pt>
                <c:pt idx="28">
                  <c:v>5.5926507940715888</c:v>
                </c:pt>
                <c:pt idx="29">
                  <c:v>5.6944585467603401</c:v>
                </c:pt>
                <c:pt idx="30">
                  <c:v>5.7971600569741026</c:v>
                </c:pt>
                <c:pt idx="31">
                  <c:v>5.9009294550965503</c:v>
                </c:pt>
                <c:pt idx="32">
                  <c:v>6.0059468341936419</c:v>
                </c:pt>
                <c:pt idx="33">
                  <c:v>6.1124002887169304</c:v>
                </c:pt>
                <c:pt idx="34">
                  <c:v>6.220488118476684</c:v>
                </c:pt>
                <c:pt idx="35">
                  <c:v>6.3304212642252171</c:v>
                </c:pt>
                <c:pt idx="36">
                  <c:v>6.4424260521242633</c:v>
                </c:pt>
                <c:pt idx="37">
                  <c:v>6.55674733998279</c:v>
                </c:pt>
                <c:pt idx="38">
                  <c:v>6.6736521797927733</c:v>
                </c:pt>
                <c:pt idx="39">
                  <c:v>6.7934341407532797</c:v>
                </c:pt>
                <c:pt idx="40">
                  <c:v>6.9164184775754247</c:v>
                </c:pt>
                <c:pt idx="41">
                  <c:v>7.0429683846886348</c:v>
                </c:pt>
                <c:pt idx="42">
                  <c:v>7.1734926543730477</c:v>
                </c:pt>
                <c:pt idx="43">
                  <c:v>7.3084551653611456</c:v>
                </c:pt>
                <c:pt idx="44">
                  <c:v>7.448386782629898</c:v>
                </c:pt>
                <c:pt idx="45">
                  <c:v>7.5939004715372374</c:v>
                </c:pt>
                <c:pt idx="46">
                  <c:v>7.7457107559534784</c:v>
                </c:pt>
                <c:pt idx="47">
                  <c:v>7.9046591386551768</c:v>
                </c:pt>
                <c:pt idx="48">
                  <c:v>8.0717478494958623</c:v>
                </c:pt>
                <c:pt idx="49">
                  <c:v>8.2481854577397726</c:v>
                </c:pt>
                <c:pt idx="50">
                  <c:v>8.4354497705226397</c:v>
                </c:pt>
                <c:pt idx="51">
                  <c:v>8.6353765717606734</c:v>
                </c:pt>
                <c:pt idx="52">
                  <c:v>8.8502881476655677</c:v>
                </c:pt>
                <c:pt idx="53">
                  <c:v>9.0831852155401442</c:v>
                </c:pt>
                <c:pt idx="54">
                  <c:v>9.3380440715863848</c:v>
                </c:pt>
                <c:pt idx="55">
                  <c:v>9.6202970358024071</c:v>
                </c:pt>
                <c:pt idx="56">
                  <c:v>9.9376516957400884</c:v>
                </c:pt>
                <c:pt idx="57">
                  <c:v>10.301584525593485</c:v>
                </c:pt>
                <c:pt idx="58">
                  <c:v>10.730311633568277</c:v>
                </c:pt>
                <c:pt idx="59">
                  <c:v>11.255441385600227</c:v>
                </c:pt>
                <c:pt idx="60">
                  <c:v>11.939689009335586</c:v>
                </c:pt>
                <c:pt idx="61">
                  <c:v>12.939604234004419</c:v>
                </c:pt>
                <c:pt idx="62">
                  <c:v>14.920163304497281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7-4749-AE1A-5482599123C7}"/>
            </c:ext>
          </c:extLst>
        </c:ser>
        <c:ser>
          <c:idx val="2"/>
          <c:order val="2"/>
          <c:tx>
            <c:strRef>
              <c:f>'plotting position 1 '!$E$2</c:f>
              <c:strCache>
                <c:ptCount val="1"/>
                <c:pt idx="0">
                  <c:v>GPA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53B553">
                  <a:alpha val="40000"/>
                </a:srgbClr>
              </a:solidFill>
              <a:ln w="15875">
                <a:solidFill>
                  <a:srgbClr val="53B553"/>
                </a:solidFill>
              </a:ln>
              <a:effectLst/>
            </c:spPr>
          </c:marker>
          <c:xVal>
            <c:numRef>
              <c:f>'plotting position 1 '!$B$3:$B$65</c:f>
              <c:numCache>
                <c:formatCode>General</c:formatCode>
                <c:ptCount val="63"/>
                <c:pt idx="0">
                  <c:v>8.8719898605830183E-3</c:v>
                </c:pt>
                <c:pt idx="1">
                  <c:v>2.4714828897338406E-2</c:v>
                </c:pt>
                <c:pt idx="2">
                  <c:v>4.0557667934093794E-2</c:v>
                </c:pt>
                <c:pt idx="3">
                  <c:v>5.6400506970849182E-2</c:v>
                </c:pt>
                <c:pt idx="4">
                  <c:v>7.2243346007604556E-2</c:v>
                </c:pt>
                <c:pt idx="5">
                  <c:v>8.8086185044359944E-2</c:v>
                </c:pt>
                <c:pt idx="6">
                  <c:v>0.10392902408111533</c:v>
                </c:pt>
                <c:pt idx="7">
                  <c:v>0.11977186311787072</c:v>
                </c:pt>
                <c:pt idx="8">
                  <c:v>0.13561470215462612</c:v>
                </c:pt>
                <c:pt idx="9">
                  <c:v>0.15145754119138152</c:v>
                </c:pt>
                <c:pt idx="10">
                  <c:v>0.1673003802281369</c:v>
                </c:pt>
                <c:pt idx="11">
                  <c:v>0.18314321926489227</c:v>
                </c:pt>
                <c:pt idx="12">
                  <c:v>0.19898605830164767</c:v>
                </c:pt>
                <c:pt idx="13">
                  <c:v>0.21482889733840305</c:v>
                </c:pt>
                <c:pt idx="14">
                  <c:v>0.23067173637515845</c:v>
                </c:pt>
                <c:pt idx="15">
                  <c:v>0.24651457541191382</c:v>
                </c:pt>
                <c:pt idx="16">
                  <c:v>0.26235741444866917</c:v>
                </c:pt>
                <c:pt idx="17">
                  <c:v>0.2782002534854246</c:v>
                </c:pt>
                <c:pt idx="18">
                  <c:v>0.29404309252217997</c:v>
                </c:pt>
                <c:pt idx="19">
                  <c:v>0.30988593155893535</c:v>
                </c:pt>
                <c:pt idx="20">
                  <c:v>0.32572877059569072</c:v>
                </c:pt>
                <c:pt idx="21">
                  <c:v>0.34157160963244615</c:v>
                </c:pt>
                <c:pt idx="22">
                  <c:v>0.35741444866920152</c:v>
                </c:pt>
                <c:pt idx="23">
                  <c:v>0.3732572877059569</c:v>
                </c:pt>
                <c:pt idx="24">
                  <c:v>0.38910012674271227</c:v>
                </c:pt>
                <c:pt idx="25">
                  <c:v>0.4049429657794677</c:v>
                </c:pt>
                <c:pt idx="26">
                  <c:v>0.42078580481622307</c:v>
                </c:pt>
                <c:pt idx="27">
                  <c:v>0.43662864385297845</c:v>
                </c:pt>
                <c:pt idx="28">
                  <c:v>0.45247148288973382</c:v>
                </c:pt>
                <c:pt idx="29">
                  <c:v>0.46831432192648925</c:v>
                </c:pt>
                <c:pt idx="30">
                  <c:v>0.48415716096324463</c:v>
                </c:pt>
                <c:pt idx="31">
                  <c:v>0.5</c:v>
                </c:pt>
                <c:pt idx="32">
                  <c:v>0.51584283903675543</c:v>
                </c:pt>
                <c:pt idx="33">
                  <c:v>0.53168567807351086</c:v>
                </c:pt>
                <c:pt idx="34">
                  <c:v>0.54752851711026618</c:v>
                </c:pt>
                <c:pt idx="35">
                  <c:v>0.56337135614702161</c:v>
                </c:pt>
                <c:pt idx="36">
                  <c:v>0.57921419518377704</c:v>
                </c:pt>
                <c:pt idx="37">
                  <c:v>0.59505703422053235</c:v>
                </c:pt>
                <c:pt idx="38">
                  <c:v>0.61089987325728778</c:v>
                </c:pt>
                <c:pt idx="39">
                  <c:v>0.6267427122940431</c:v>
                </c:pt>
                <c:pt idx="40">
                  <c:v>0.64258555133079853</c:v>
                </c:pt>
                <c:pt idx="41">
                  <c:v>0.65842839036755396</c:v>
                </c:pt>
                <c:pt idx="42">
                  <c:v>0.67427122940430928</c:v>
                </c:pt>
                <c:pt idx="43">
                  <c:v>0.69011406844106471</c:v>
                </c:pt>
                <c:pt idx="44">
                  <c:v>0.70595690747782014</c:v>
                </c:pt>
                <c:pt idx="45">
                  <c:v>0.72179974651457546</c:v>
                </c:pt>
                <c:pt idx="46">
                  <c:v>0.73764258555133089</c:v>
                </c:pt>
                <c:pt idx="47">
                  <c:v>0.75348542458808621</c:v>
                </c:pt>
                <c:pt idx="48">
                  <c:v>0.76932826362484164</c:v>
                </c:pt>
                <c:pt idx="49">
                  <c:v>0.78517110266159706</c:v>
                </c:pt>
                <c:pt idx="50">
                  <c:v>0.80101394169835238</c:v>
                </c:pt>
                <c:pt idx="51">
                  <c:v>0.81685678073510781</c:v>
                </c:pt>
                <c:pt idx="52">
                  <c:v>0.83269961977186324</c:v>
                </c:pt>
                <c:pt idx="53">
                  <c:v>0.84854245880861856</c:v>
                </c:pt>
                <c:pt idx="54">
                  <c:v>0.86438529784537399</c:v>
                </c:pt>
                <c:pt idx="55">
                  <c:v>0.88022813688212931</c:v>
                </c:pt>
                <c:pt idx="56">
                  <c:v>0.89607097591888474</c:v>
                </c:pt>
                <c:pt idx="57">
                  <c:v>0.91191381495564017</c:v>
                </c:pt>
                <c:pt idx="58">
                  <c:v>0.92775665399239549</c:v>
                </c:pt>
                <c:pt idx="59">
                  <c:v>0.94359949302915092</c:v>
                </c:pt>
                <c:pt idx="60">
                  <c:v>0.95944233206590623</c:v>
                </c:pt>
                <c:pt idx="61">
                  <c:v>0.97528517110266166</c:v>
                </c:pt>
                <c:pt idx="62">
                  <c:v>0.99112801013941709</c:v>
                </c:pt>
              </c:numCache>
            </c:numRef>
          </c:xVal>
          <c:yVal>
            <c:numRef>
              <c:f>'plotting position 1 '!$E$3:$E$65</c:f>
              <c:numCache>
                <c:formatCode>General</c:formatCode>
                <c:ptCount val="63"/>
                <c:pt idx="0">
                  <c:v>0.40363559480705824</c:v>
                </c:pt>
                <c:pt idx="1">
                  <c:v>0.50036672618897482</c:v>
                </c:pt>
                <c:pt idx="2">
                  <c:v>0.59787805289620233</c:v>
                </c:pt>
                <c:pt idx="3">
                  <c:v>0.69618890916611709</c:v>
                </c:pt>
                <c:pt idx="4">
                  <c:v>0.79531944247008135</c:v>
                </c:pt>
                <c:pt idx="5">
                  <c:v>0.89529066225585474</c:v>
                </c:pt>
                <c:pt idx="6">
                  <c:v>0.99612449251318747</c:v>
                </c:pt>
                <c:pt idx="7">
                  <c:v>1.0978438285357142</c:v>
                </c:pt>
                <c:pt idx="8">
                  <c:v>1.2004725982961071</c:v>
                </c:pt>
                <c:pt idx="9">
                  <c:v>1.3040358289012932</c:v>
                </c:pt>
                <c:pt idx="10">
                  <c:v>1.4085597186514414</c:v>
                </c:pt>
                <c:pt idx="11">
                  <c:v>1.5140717152914753</c:v>
                </c:pt>
                <c:pt idx="12">
                  <c:v>1.6206006011183729</c:v>
                </c:pt>
                <c:pt idx="13">
                  <c:v>1.7281765856931917</c:v>
                </c:pt>
                <c:pt idx="14">
                  <c:v>1.8368314070054121</c:v>
                </c:pt>
                <c:pt idx="15">
                  <c:v>1.9465984420511995</c:v>
                </c:pt>
                <c:pt idx="16">
                  <c:v>2.0575128279191879</c:v>
                </c:pt>
                <c:pt idx="17">
                  <c:v>2.1696115946308479</c:v>
                </c:pt>
                <c:pt idx="18">
                  <c:v>2.282933811161302</c:v>
                </c:pt>
                <c:pt idx="19">
                  <c:v>2.3975207462755259</c:v>
                </c:pt>
                <c:pt idx="20">
                  <c:v>2.5134160460601125</c:v>
                </c:pt>
                <c:pt idx="21">
                  <c:v>2.6306659303195343</c:v>
                </c:pt>
                <c:pt idx="22">
                  <c:v>2.7493194103469651</c:v>
                </c:pt>
                <c:pt idx="23">
                  <c:v>2.8694285309843193</c:v>
                </c:pt>
                <c:pt idx="24">
                  <c:v>2.9910486403679091</c:v>
                </c:pt>
                <c:pt idx="25">
                  <c:v>3.1142386913322757</c:v>
                </c:pt>
                <c:pt idx="26">
                  <c:v>3.2390615791365436</c:v>
                </c:pt>
                <c:pt idx="27">
                  <c:v>3.3655845210124249</c:v>
                </c:pt>
                <c:pt idx="28">
                  <c:v>3.493879484045145</c:v>
                </c:pt>
                <c:pt idx="29">
                  <c:v>3.624023669131748</c:v>
                </c:pt>
                <c:pt idx="30">
                  <c:v>3.7561000602723409</c:v>
                </c:pt>
                <c:pt idx="31">
                  <c:v>3.8901980503115809</c:v>
                </c:pt>
                <c:pt idx="32">
                  <c:v>4.0264141565555409</c:v>
                </c:pt>
                <c:pt idx="33">
                  <c:v>4.1648528425680729</c:v>
                </c:pt>
                <c:pt idx="34">
                  <c:v>4.3056274660667508</c:v>
                </c:pt>
                <c:pt idx="35">
                  <c:v>4.44886137741259</c:v>
                </c:pt>
                <c:pt idx="36">
                  <c:v>4.5946891990186565</c:v>
                </c:pt>
                <c:pt idx="37">
                  <c:v>4.7432583234966588</c:v>
                </c:pt>
                <c:pt idx="38">
                  <c:v>4.8947306780765212</c:v>
                </c:pt>
                <c:pt idx="39">
                  <c:v>5.04928481554958</c:v>
                </c:pt>
                <c:pt idx="40">
                  <c:v>5.2071184087965152</c:v>
                </c:pt>
                <c:pt idx="41">
                  <c:v>5.3684512484282427</c:v>
                </c:pt>
                <c:pt idx="42">
                  <c:v>5.533528873451675</c:v>
                </c:pt>
                <c:pt idx="43">
                  <c:v>5.7026270064907223</c:v>
                </c:pt>
                <c:pt idx="44">
                  <c:v>5.876057022901068</c:v>
                </c:pt>
                <c:pt idx="45">
                  <c:v>6.0541727646467294</c:v>
                </c:pt>
                <c:pt idx="46">
                  <c:v>6.2373791267337779</c:v>
                </c:pt>
                <c:pt idx="47">
                  <c:v>6.4261430148215251</c:v>
                </c:pt>
                <c:pt idx="48">
                  <c:v>6.6210075273741236</c:v>
                </c:pt>
                <c:pt idx="49">
                  <c:v>6.8226106044093555</c:v>
                </c:pt>
                <c:pt idx="50">
                  <c:v>7.0317099934648928</c:v>
                </c:pt>
                <c:pt idx="51">
                  <c:v>7.2492173644366096</c:v>
                </c:pt>
                <c:pt idx="52">
                  <c:v>7.4762460400911666</c:v>
                </c:pt>
                <c:pt idx="53">
                  <c:v>7.7141796415579353</c:v>
                </c:pt>
                <c:pt idx="54">
                  <c:v>7.9647740809297556</c:v>
                </c:pt>
                <c:pt idx="55">
                  <c:v>8.230315145274071</c:v>
                </c:pt>
                <c:pt idx="56">
                  <c:v>8.5138739255238018</c:v>
                </c:pt>
                <c:pt idx="57">
                  <c:v>8.8197465382289977</c:v>
                </c:pt>
                <c:pt idx="58">
                  <c:v>9.1542726491579067</c:v>
                </c:pt>
                <c:pt idx="59">
                  <c:v>9.5275297168626558</c:v>
                </c:pt>
                <c:pt idx="60">
                  <c:v>9.9574239986222324</c:v>
                </c:pt>
                <c:pt idx="61">
                  <c:v>10.482381447929148</c:v>
                </c:pt>
                <c:pt idx="62">
                  <c:v>11.228196833307365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7-4749-AE1A-5482599123C7}"/>
            </c:ext>
          </c:extLst>
        </c:ser>
        <c:ser>
          <c:idx val="3"/>
          <c:order val="3"/>
          <c:tx>
            <c:strRef>
              <c:f>'plotting position 1 '!$F$2</c:f>
              <c:strCache>
                <c:ptCount val="1"/>
                <c:pt idx="0">
                  <c:v>GLO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60000"/>
                  <a:lumOff val="40000"/>
                  <a:alpha val="83000"/>
                </a:schemeClr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'plotting position 1 '!$B$3:$B$65</c:f>
              <c:numCache>
                <c:formatCode>General</c:formatCode>
                <c:ptCount val="63"/>
                <c:pt idx="0">
                  <c:v>8.8719898605830183E-3</c:v>
                </c:pt>
                <c:pt idx="1">
                  <c:v>2.4714828897338406E-2</c:v>
                </c:pt>
                <c:pt idx="2">
                  <c:v>4.0557667934093794E-2</c:v>
                </c:pt>
                <c:pt idx="3">
                  <c:v>5.6400506970849182E-2</c:v>
                </c:pt>
                <c:pt idx="4">
                  <c:v>7.2243346007604556E-2</c:v>
                </c:pt>
                <c:pt idx="5">
                  <c:v>8.8086185044359944E-2</c:v>
                </c:pt>
                <c:pt idx="6">
                  <c:v>0.10392902408111533</c:v>
                </c:pt>
                <c:pt idx="7">
                  <c:v>0.11977186311787072</c:v>
                </c:pt>
                <c:pt idx="8">
                  <c:v>0.13561470215462612</c:v>
                </c:pt>
                <c:pt idx="9">
                  <c:v>0.15145754119138152</c:v>
                </c:pt>
                <c:pt idx="10">
                  <c:v>0.1673003802281369</c:v>
                </c:pt>
                <c:pt idx="11">
                  <c:v>0.18314321926489227</c:v>
                </c:pt>
                <c:pt idx="12">
                  <c:v>0.19898605830164767</c:v>
                </c:pt>
                <c:pt idx="13">
                  <c:v>0.21482889733840305</c:v>
                </c:pt>
                <c:pt idx="14">
                  <c:v>0.23067173637515845</c:v>
                </c:pt>
                <c:pt idx="15">
                  <c:v>0.24651457541191382</c:v>
                </c:pt>
                <c:pt idx="16">
                  <c:v>0.26235741444866917</c:v>
                </c:pt>
                <c:pt idx="17">
                  <c:v>0.2782002534854246</c:v>
                </c:pt>
                <c:pt idx="18">
                  <c:v>0.29404309252217997</c:v>
                </c:pt>
                <c:pt idx="19">
                  <c:v>0.30988593155893535</c:v>
                </c:pt>
                <c:pt idx="20">
                  <c:v>0.32572877059569072</c:v>
                </c:pt>
                <c:pt idx="21">
                  <c:v>0.34157160963244615</c:v>
                </c:pt>
                <c:pt idx="22">
                  <c:v>0.35741444866920152</c:v>
                </c:pt>
                <c:pt idx="23">
                  <c:v>0.3732572877059569</c:v>
                </c:pt>
                <c:pt idx="24">
                  <c:v>0.38910012674271227</c:v>
                </c:pt>
                <c:pt idx="25">
                  <c:v>0.4049429657794677</c:v>
                </c:pt>
                <c:pt idx="26">
                  <c:v>0.42078580481622307</c:v>
                </c:pt>
                <c:pt idx="27">
                  <c:v>0.43662864385297845</c:v>
                </c:pt>
                <c:pt idx="28">
                  <c:v>0.45247148288973382</c:v>
                </c:pt>
                <c:pt idx="29">
                  <c:v>0.46831432192648925</c:v>
                </c:pt>
                <c:pt idx="30">
                  <c:v>0.48415716096324463</c:v>
                </c:pt>
                <c:pt idx="31">
                  <c:v>0.5</c:v>
                </c:pt>
                <c:pt idx="32">
                  <c:v>0.51584283903675543</c:v>
                </c:pt>
                <c:pt idx="33">
                  <c:v>0.53168567807351086</c:v>
                </c:pt>
                <c:pt idx="34">
                  <c:v>0.54752851711026618</c:v>
                </c:pt>
                <c:pt idx="35">
                  <c:v>0.56337135614702161</c:v>
                </c:pt>
                <c:pt idx="36">
                  <c:v>0.57921419518377704</c:v>
                </c:pt>
                <c:pt idx="37">
                  <c:v>0.59505703422053235</c:v>
                </c:pt>
                <c:pt idx="38">
                  <c:v>0.61089987325728778</c:v>
                </c:pt>
                <c:pt idx="39">
                  <c:v>0.6267427122940431</c:v>
                </c:pt>
                <c:pt idx="40">
                  <c:v>0.64258555133079853</c:v>
                </c:pt>
                <c:pt idx="41">
                  <c:v>0.65842839036755396</c:v>
                </c:pt>
                <c:pt idx="42">
                  <c:v>0.67427122940430928</c:v>
                </c:pt>
                <c:pt idx="43">
                  <c:v>0.69011406844106471</c:v>
                </c:pt>
                <c:pt idx="44">
                  <c:v>0.70595690747782014</c:v>
                </c:pt>
                <c:pt idx="45">
                  <c:v>0.72179974651457546</c:v>
                </c:pt>
                <c:pt idx="46">
                  <c:v>0.73764258555133089</c:v>
                </c:pt>
                <c:pt idx="47">
                  <c:v>0.75348542458808621</c:v>
                </c:pt>
                <c:pt idx="48">
                  <c:v>0.76932826362484164</c:v>
                </c:pt>
                <c:pt idx="49">
                  <c:v>0.78517110266159706</c:v>
                </c:pt>
                <c:pt idx="50">
                  <c:v>0.80101394169835238</c:v>
                </c:pt>
                <c:pt idx="51">
                  <c:v>0.81685678073510781</c:v>
                </c:pt>
                <c:pt idx="52">
                  <c:v>0.83269961977186324</c:v>
                </c:pt>
                <c:pt idx="53">
                  <c:v>0.84854245880861856</c:v>
                </c:pt>
                <c:pt idx="54">
                  <c:v>0.86438529784537399</c:v>
                </c:pt>
                <c:pt idx="55">
                  <c:v>0.88022813688212931</c:v>
                </c:pt>
                <c:pt idx="56">
                  <c:v>0.89607097591888474</c:v>
                </c:pt>
                <c:pt idx="57">
                  <c:v>0.91191381495564017</c:v>
                </c:pt>
                <c:pt idx="58">
                  <c:v>0.92775665399239549</c:v>
                </c:pt>
                <c:pt idx="59">
                  <c:v>0.94359949302915092</c:v>
                </c:pt>
                <c:pt idx="60">
                  <c:v>0.95944233206590623</c:v>
                </c:pt>
                <c:pt idx="61">
                  <c:v>0.97528517110266166</c:v>
                </c:pt>
                <c:pt idx="62">
                  <c:v>0.99112801013941709</c:v>
                </c:pt>
              </c:numCache>
            </c:numRef>
          </c:xVal>
          <c:yVal>
            <c:numRef>
              <c:f>'plotting position 1 '!$F$3:$F$65</c:f>
              <c:numCache>
                <c:formatCode>General</c:formatCode>
                <c:ptCount val="63"/>
                <c:pt idx="0">
                  <c:v>-1.3461093633774537</c:v>
                </c:pt>
                <c:pt idx="1">
                  <c:v>-0.45120482430391284</c:v>
                </c:pt>
                <c:pt idx="2">
                  <c:v>3.943915241254814E-2</c:v>
                </c:pt>
                <c:pt idx="3">
                  <c:v>0.39227688045423603</c:v>
                </c:pt>
                <c:pt idx="4">
                  <c:v>0.67353728054997486</c:v>
                </c:pt>
                <c:pt idx="5">
                  <c:v>0.9105854364452397</c:v>
                </c:pt>
                <c:pt idx="6">
                  <c:v>1.1175282236555875</c:v>
                </c:pt>
                <c:pt idx="7">
                  <c:v>1.3026447551541116</c:v>
                </c:pt>
                <c:pt idx="8">
                  <c:v>1.4712329176669998</c:v>
                </c:pt>
                <c:pt idx="9">
                  <c:v>1.6269008756433156</c:v>
                </c:pt>
                <c:pt idx="10">
                  <c:v>1.7722251244468401</c:v>
                </c:pt>
                <c:pt idx="11">
                  <c:v>1.909115621142583</c:v>
                </c:pt>
                <c:pt idx="12">
                  <c:v>2.0390321214363571</c:v>
                </c:pt>
                <c:pt idx="13">
                  <c:v>2.1631192322669484</c:v>
                </c:pt>
                <c:pt idx="14">
                  <c:v>2.2822944010618849</c:v>
                </c:pt>
                <c:pt idx="15">
                  <c:v>2.3973073267591944</c:v>
                </c:pt>
                <c:pt idx="16">
                  <c:v>2.5087813144706601</c:v>
                </c:pt>
                <c:pt idx="17">
                  <c:v>2.6172428322631105</c:v>
                </c:pt>
                <c:pt idx="18">
                  <c:v>2.7231431351100466</c:v>
                </c:pt>
                <c:pt idx="19">
                  <c:v>2.8268744218977826</c:v>
                </c:pt>
                <c:pt idx="20">
                  <c:v>2.9287821443276374</c:v>
                </c:pt>
                <c:pt idx="21">
                  <c:v>3.0291745579156717</c:v>
                </c:pt>
                <c:pt idx="22">
                  <c:v>3.1283302664671577</c:v>
                </c:pt>
                <c:pt idx="23">
                  <c:v>3.2265042891278615</c:v>
                </c:pt>
                <c:pt idx="24">
                  <c:v>3.3239330303336594</c:v>
                </c:pt>
                <c:pt idx="25">
                  <c:v>3.4208384316921534</c:v>
                </c:pt>
                <c:pt idx="26">
                  <c:v>3.517431514950411</c:v>
                </c:pt>
                <c:pt idx="27">
                  <c:v>3.6139154765744204</c:v>
                </c:pt>
                <c:pt idx="28">
                  <c:v>3.7104884605648292</c:v>
                </c:pt>
                <c:pt idx="29">
                  <c:v>3.8073461127223402</c:v>
                </c:pt>
                <c:pt idx="30">
                  <c:v>3.9046840038936623</c:v>
                </c:pt>
                <c:pt idx="31">
                  <c:v>4.0026999999999999</c:v>
                </c:pt>
                <c:pt idx="32">
                  <c:v>4.1015966517861502</c:v>
                </c:pt>
                <c:pt idx="33">
                  <c:v>4.2015836766526578</c:v>
                </c:pt>
                <c:pt idx="34">
                  <c:v>4.3028806084851015</c:v>
                </c:pt>
                <c:pt idx="35">
                  <c:v>4.4057196992964087</c:v>
                </c:pt>
                <c:pt idx="36">
                  <c:v>4.5103491693764814</c:v>
                </c:pt>
                <c:pt idx="37">
                  <c:v>4.6170369216034786</c:v>
                </c:pt>
                <c:pt idx="38">
                  <c:v>4.7260748623414903</c:v>
                </c:pt>
                <c:pt idx="39">
                  <c:v>4.8377840085197663</c:v>
                </c:pt>
                <c:pt idx="40">
                  <c:v>4.9525206118924254</c:v>
                </c:pt>
                <c:pt idx="41">
                  <c:v>5.0706836027930109</c:v>
                </c:pt>
                <c:pt idx="42">
                  <c:v>5.1927237554088013</c:v>
                </c:pt>
                <c:pt idx="43">
                  <c:v>5.3191551175447316</c:v>
                </c:pt>
                <c:pt idx="44">
                  <c:v>5.4505694497660535</c:v>
                </c:pt>
                <c:pt idx="45">
                  <c:v>5.5876547126164464</c:v>
                </c:pt>
                <c:pt idx="46">
                  <c:v>5.7312190757249404</c:v>
                </c:pt>
                <c:pt idx="47">
                  <c:v>5.8822225798842922</c:v>
                </c:pt>
                <c:pt idx="48">
                  <c:v>6.0418195982824656</c:v>
                </c:pt>
                <c:pt idx="49">
                  <c:v>6.2114168502950085</c:v>
                </c:pt>
                <c:pt idx="50">
                  <c:v>6.3927543383851182</c:v>
                </c:pt>
                <c:pt idx="51">
                  <c:v>6.5880209781504036</c:v>
                </c:pt>
                <c:pt idx="52">
                  <c:v>6.8000243616999132</c:v>
                </c:pt>
                <c:pt idx="53">
                  <c:v>7.0324480422927991</c:v>
                </c:pt>
                <c:pt idx="54">
                  <c:v>7.2902563738508208</c:v>
                </c:pt>
                <c:pt idx="55">
                  <c:v>7.5803609154341549</c:v>
                </c:pt>
                <c:pt idx="56">
                  <c:v>7.9127797904371597</c:v>
                </c:pt>
                <c:pt idx="57">
                  <c:v>8.3028001052459661</c:v>
                </c:pt>
                <c:pt idx="58">
                  <c:v>8.7753940384616129</c:v>
                </c:pt>
                <c:pt idx="59">
                  <c:v>9.3754250179861582</c:v>
                </c:pt>
                <c:pt idx="60">
                  <c:v>10.195918802554893</c:v>
                </c:pt>
                <c:pt idx="61">
                  <c:v>11.483724646518411</c:v>
                </c:pt>
                <c:pt idx="62">
                  <c:v>14.407776053049869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7-4749-AE1A-54825991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72655"/>
        <c:axId val="478173135"/>
      </c:scatterChart>
      <c:valAx>
        <c:axId val="4781726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Exceedance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173135"/>
        <c:crosses val="autoZero"/>
        <c:crossBetween val="midCat"/>
        <c:majorUnit val="0.2"/>
      </c:valAx>
      <c:valAx>
        <c:axId val="478173135"/>
        <c:scaling>
          <c:orientation val="minMax"/>
          <c:max val="2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Peakflow</a:t>
                </a:r>
                <a:r>
                  <a:rPr lang="en-US" baseline="0"/>
                  <a:t> Discharge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759426436330461E-2"/>
              <c:y val="0.23654670018079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172655"/>
        <c:crosses val="autoZero"/>
        <c:crossBetween val="midCat"/>
        <c:majorUnit val="2"/>
      </c:valAx>
      <c:spPr>
        <a:noFill/>
        <a:ln w="0" cmpd="sng">
          <a:solidFill>
            <a:schemeClr val="bg2"/>
          </a:solidFill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144780</xdr:colOff>
      <xdr:row>11</xdr:row>
      <xdr:rowOff>163830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5F5B19-E95A-4436-B3C6-2EB6F847BECB}"/>
            </a:ext>
          </a:extLst>
        </xdr:cNvPr>
        <xdr:cNvSpPr txBox="1"/>
      </xdr:nvSpPr>
      <xdr:spPr>
        <a:xfrm>
          <a:off x="754380" y="116852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129688</xdr:colOff>
      <xdr:row>63</xdr:row>
      <xdr:rowOff>164051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AC61AA-B6C3-AA0E-F035-1AFF947354E1}"/>
                </a:ext>
              </a:extLst>
            </xdr:cNvPr>
            <xdr:cNvSpPr txBox="1"/>
          </xdr:nvSpPr>
          <xdr:spPr>
            <a:xfrm>
              <a:off x="1342970" y="11815993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AC61AA-B6C3-AA0E-F035-1AFF947354E1}"/>
                </a:ext>
              </a:extLst>
            </xdr:cNvPr>
            <xdr:cNvSpPr txBox="1"/>
          </xdr:nvSpPr>
          <xdr:spPr>
            <a:xfrm>
              <a:off x="1342970" y="11815993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𝑏_0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190130</xdr:colOff>
      <xdr:row>63</xdr:row>
      <xdr:rowOff>171634</xdr:rowOff>
    </xdr:from>
    <xdr:ext cx="16004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D70C8C9-2F17-E6F7-3F21-3D098364564F}"/>
                </a:ext>
              </a:extLst>
            </xdr:cNvPr>
            <xdr:cNvSpPr txBox="1"/>
          </xdr:nvSpPr>
          <xdr:spPr>
            <a:xfrm>
              <a:off x="2675878" y="11823576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D70C8C9-2F17-E6F7-3F21-3D098364564F}"/>
                </a:ext>
              </a:extLst>
            </xdr:cNvPr>
            <xdr:cNvSpPr txBox="1"/>
          </xdr:nvSpPr>
          <xdr:spPr>
            <a:xfrm>
              <a:off x="2675878" y="11823576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𝑏_1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4</xdr:col>
      <xdr:colOff>79160</xdr:colOff>
      <xdr:row>63</xdr:row>
      <xdr:rowOff>179033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B481FE9-F43C-39C1-39D1-62EEB94C0FD4}"/>
                </a:ext>
              </a:extLst>
            </xdr:cNvPr>
            <xdr:cNvSpPr txBox="1"/>
          </xdr:nvSpPr>
          <xdr:spPr>
            <a:xfrm>
              <a:off x="3534053" y="11830975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B481FE9-F43C-39C1-39D1-62EEB94C0FD4}"/>
                </a:ext>
              </a:extLst>
            </xdr:cNvPr>
            <xdr:cNvSpPr txBox="1"/>
          </xdr:nvSpPr>
          <xdr:spPr>
            <a:xfrm>
              <a:off x="3534053" y="11830975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5</xdr:col>
      <xdr:colOff>42170</xdr:colOff>
      <xdr:row>63</xdr:row>
      <xdr:rowOff>156838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B67DF08-6EAC-B350-6761-BBF97368799F}"/>
                </a:ext>
              </a:extLst>
            </xdr:cNvPr>
            <xdr:cNvSpPr txBox="1"/>
          </xdr:nvSpPr>
          <xdr:spPr>
            <a:xfrm>
              <a:off x="4288655" y="1180878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B67DF08-6EAC-B350-6761-BBF97368799F}"/>
                </a:ext>
              </a:extLst>
            </xdr:cNvPr>
            <xdr:cNvSpPr txBox="1"/>
          </xdr:nvSpPr>
          <xdr:spPr>
            <a:xfrm>
              <a:off x="4288655" y="1180878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𝑏_3</a:t>
              </a:r>
              <a:endParaRPr lang="en-US" sz="1100" kern="1200"/>
            </a:p>
          </xdr:txBody>
        </xdr:sp>
      </mc:Fallback>
    </mc:AlternateContent>
    <xdr:clientData/>
  </xdr:oneCellAnchor>
  <xdr:twoCellAnchor editAs="oneCell">
    <xdr:from>
      <xdr:col>6</xdr:col>
      <xdr:colOff>174339</xdr:colOff>
      <xdr:row>3</xdr:row>
      <xdr:rowOff>13026</xdr:rowOff>
    </xdr:from>
    <xdr:to>
      <xdr:col>9</xdr:col>
      <xdr:colOff>97693</xdr:colOff>
      <xdr:row>8</xdr:row>
      <xdr:rowOff>47261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5924C4-C145-A95C-00E1-6BBF3737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65" y="560103"/>
          <a:ext cx="3870123" cy="946030"/>
        </a:xfrm>
        <a:prstGeom prst="rect">
          <a:avLst/>
        </a:prstGeom>
      </xdr:spPr>
    </xdr:pic>
    <xdr:clientData/>
  </xdr:twoCellAnchor>
  <xdr:twoCellAnchor editAs="oneCell">
    <xdr:from>
      <xdr:col>6</xdr:col>
      <xdr:colOff>402066</xdr:colOff>
      <xdr:row>10</xdr:row>
      <xdr:rowOff>145141</xdr:rowOff>
    </xdr:from>
    <xdr:to>
      <xdr:col>9</xdr:col>
      <xdr:colOff>587671</xdr:colOff>
      <xdr:row>27</xdr:row>
      <xdr:rowOff>79337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77AAA0-3C7F-1C1A-06B9-15D88014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1971" y="1959427"/>
          <a:ext cx="4140748" cy="3018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472604</xdr:colOff>
      <xdr:row>1</xdr:row>
      <xdr:rowOff>88818</xdr:rowOff>
    </xdr:from>
    <xdr:to>
      <xdr:col>14</xdr:col>
      <xdr:colOff>409678</xdr:colOff>
      <xdr:row>18</xdr:row>
      <xdr:rowOff>73742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DD5A3-5D8A-9C29-9002-976D2EF3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144780</xdr:colOff>
      <xdr:row>12</xdr:row>
      <xdr:rowOff>163830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87573-3445-4204-8F7F-B8F0ECAD663A}"/>
            </a:ext>
          </a:extLst>
        </xdr:cNvPr>
        <xdr:cNvSpPr txBox="1"/>
      </xdr:nvSpPr>
      <xdr:spPr>
        <a:xfrm>
          <a:off x="1363980" y="21755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487038</xdr:colOff>
      <xdr:row>11</xdr:row>
      <xdr:rowOff>82349</xdr:rowOff>
    </xdr:from>
    <xdr:to>
      <xdr:col>23</xdr:col>
      <xdr:colOff>441158</xdr:colOff>
      <xdr:row>46</xdr:row>
      <xdr:rowOff>106949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F7D50-18E3-F212-45C7-F5EC3DDC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166146</xdr:colOff>
      <xdr:row>18</xdr:row>
      <xdr:rowOff>75791</xdr:rowOff>
    </xdr:from>
    <xdr:ext cx="172227" cy="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4E831D-C5DE-0F99-2343-2229D3291FE6}"/>
            </a:ext>
          </a:extLst>
        </xdr:cNvPr>
        <xdr:cNvSpPr txBox="1"/>
      </xdr:nvSpPr>
      <xdr:spPr>
        <a:xfrm rot="16200000">
          <a:off x="7293841" y="3294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 kern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</xdr:colOff>
      <xdr:row>63</xdr:row>
      <xdr:rowOff>171450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8363C2-8A4F-AAB9-5A38-C94596827C82}"/>
                </a:ext>
              </a:extLst>
            </xdr:cNvPr>
            <xdr:cNvSpPr txBox="1"/>
          </xdr:nvSpPr>
          <xdr:spPr>
            <a:xfrm>
              <a:off x="134112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8363C2-8A4F-AAB9-5A38-C94596827C82}"/>
                </a:ext>
              </a:extLst>
            </xdr:cNvPr>
            <xdr:cNvSpPr txBox="1"/>
          </xdr:nvSpPr>
          <xdr:spPr>
            <a:xfrm>
              <a:off x="134112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𝑏_0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114300</xdr:colOff>
      <xdr:row>64</xdr:row>
      <xdr:rowOff>3810</xdr:rowOff>
    </xdr:from>
    <xdr:ext cx="16004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BE66E0B-E5A9-2896-C722-07EB40FE8B5C}"/>
                </a:ext>
              </a:extLst>
            </xdr:cNvPr>
            <xdr:cNvSpPr txBox="1"/>
          </xdr:nvSpPr>
          <xdr:spPr>
            <a:xfrm>
              <a:off x="2430780" y="11708130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BE66E0B-E5A9-2896-C722-07EB40FE8B5C}"/>
                </a:ext>
              </a:extLst>
            </xdr:cNvPr>
            <xdr:cNvSpPr txBox="1"/>
          </xdr:nvSpPr>
          <xdr:spPr>
            <a:xfrm>
              <a:off x="2430780" y="11708130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𝑏_1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4</xdr:col>
      <xdr:colOff>38100</xdr:colOff>
      <xdr:row>63</xdr:row>
      <xdr:rowOff>179070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02EC96-87CB-E4E2-C2D2-8CC3531547E9}"/>
                </a:ext>
              </a:extLst>
            </xdr:cNvPr>
            <xdr:cNvSpPr txBox="1"/>
          </xdr:nvSpPr>
          <xdr:spPr>
            <a:xfrm>
              <a:off x="343662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02EC96-87CB-E4E2-C2D2-8CC3531547E9}"/>
                </a:ext>
              </a:extLst>
            </xdr:cNvPr>
            <xdr:cNvSpPr txBox="1"/>
          </xdr:nvSpPr>
          <xdr:spPr>
            <a:xfrm>
              <a:off x="343662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5</xdr:col>
      <xdr:colOff>38100</xdr:colOff>
      <xdr:row>63</xdr:row>
      <xdr:rowOff>179070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4A6EED2-2207-4041-C367-8298B0399D2A}"/>
                </a:ext>
              </a:extLst>
            </xdr:cNvPr>
            <xdr:cNvSpPr txBox="1"/>
          </xdr:nvSpPr>
          <xdr:spPr>
            <a:xfrm>
              <a:off x="440436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4A6EED2-2207-4041-C367-8298B0399D2A}"/>
                </a:ext>
              </a:extLst>
            </xdr:cNvPr>
            <xdr:cNvSpPr txBox="1"/>
          </xdr:nvSpPr>
          <xdr:spPr>
            <a:xfrm>
              <a:off x="440436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𝑏_3</a:t>
              </a:r>
              <a:endParaRPr lang="en-US" sz="1100" kern="1200"/>
            </a:p>
          </xdr:txBody>
        </xdr:sp>
      </mc:Fallback>
    </mc:AlternateContent>
    <xdr:clientData/>
  </xdr:oneCellAnchor>
  <xdr:twoCellAnchor editAs="oneCell">
    <xdr:from>
      <xdr:col>6</xdr:col>
      <xdr:colOff>358140</xdr:colOff>
      <xdr:row>3</xdr:row>
      <xdr:rowOff>60960</xdr:rowOff>
    </xdr:from>
    <xdr:to>
      <xdr:col>17</xdr:col>
      <xdr:colOff>220374</xdr:colOff>
      <xdr:row>11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64EF02-AEC4-5316-6BB4-620957F13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609600"/>
          <a:ext cx="6567834" cy="1447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5</xdr:row>
      <xdr:rowOff>30480</xdr:rowOff>
    </xdr:from>
    <xdr:to>
      <xdr:col>16</xdr:col>
      <xdr:colOff>238961</xdr:colOff>
      <xdr:row>12</xdr:row>
      <xdr:rowOff>122111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6782E3-B755-1865-0310-F8FB23100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4040" y="944880"/>
          <a:ext cx="5992061" cy="1371791"/>
        </a:xfrm>
        <a:prstGeom prst="rect">
          <a:avLst/>
        </a:prstGeom>
      </xdr:spPr>
    </xdr:pic>
    <xdr:clientData/>
  </xdr:twoCellAnchor>
  <xdr:oneCellAnchor>
    <xdr:from>
      <xdr:col>4</xdr:col>
      <xdr:colOff>91440</xdr:colOff>
      <xdr:row>63</xdr:row>
      <xdr:rowOff>179070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834C2F-7627-BD2C-444F-40E2F41BA524}"/>
                </a:ext>
              </a:extLst>
            </xdr:cNvPr>
            <xdr:cNvSpPr txBox="1"/>
          </xdr:nvSpPr>
          <xdr:spPr>
            <a:xfrm>
              <a:off x="336804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834C2F-7627-BD2C-444F-40E2F41BA524}"/>
                </a:ext>
              </a:extLst>
            </xdr:cNvPr>
            <xdr:cNvSpPr txBox="1"/>
          </xdr:nvSpPr>
          <xdr:spPr>
            <a:xfrm>
              <a:off x="3368040" y="1170051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2</xdr:col>
      <xdr:colOff>30480</xdr:colOff>
      <xdr:row>63</xdr:row>
      <xdr:rowOff>171450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C95B7-C434-C0EB-0DD1-3D16B6D6719C}"/>
                </a:ext>
              </a:extLst>
            </xdr:cNvPr>
            <xdr:cNvSpPr txBox="1"/>
          </xdr:nvSpPr>
          <xdr:spPr>
            <a:xfrm>
              <a:off x="124968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C95B7-C434-C0EB-0DD1-3D16B6D6719C}"/>
                </a:ext>
              </a:extLst>
            </xdr:cNvPr>
            <xdr:cNvSpPr txBox="1"/>
          </xdr:nvSpPr>
          <xdr:spPr>
            <a:xfrm>
              <a:off x="124968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𝑏_0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3</xdr:col>
      <xdr:colOff>121920</xdr:colOff>
      <xdr:row>63</xdr:row>
      <xdr:rowOff>163830</xdr:rowOff>
    </xdr:from>
    <xdr:ext cx="16004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22ACE3-94C0-A619-2658-D3A289EEED1E}"/>
                </a:ext>
              </a:extLst>
            </xdr:cNvPr>
            <xdr:cNvSpPr txBox="1"/>
          </xdr:nvSpPr>
          <xdr:spPr>
            <a:xfrm>
              <a:off x="2331720" y="11685270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22ACE3-94C0-A619-2658-D3A289EEED1E}"/>
                </a:ext>
              </a:extLst>
            </xdr:cNvPr>
            <xdr:cNvSpPr txBox="1"/>
          </xdr:nvSpPr>
          <xdr:spPr>
            <a:xfrm>
              <a:off x="2331720" y="11685270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𝑏_1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5</xdr:col>
      <xdr:colOff>60960</xdr:colOff>
      <xdr:row>63</xdr:row>
      <xdr:rowOff>171450</xdr:rowOff>
    </xdr:from>
    <xdr:ext cx="16331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AF1E2BF-3C41-9896-CEE7-EC28B34579FF}"/>
                </a:ext>
              </a:extLst>
            </xdr:cNvPr>
            <xdr:cNvSpPr txBox="1"/>
          </xdr:nvSpPr>
          <xdr:spPr>
            <a:xfrm>
              <a:off x="438912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AF1E2BF-3C41-9896-CEE7-EC28B34579FF}"/>
                </a:ext>
              </a:extLst>
            </xdr:cNvPr>
            <xdr:cNvSpPr txBox="1"/>
          </xdr:nvSpPr>
          <xdr:spPr>
            <a:xfrm>
              <a:off x="4389120" y="11692890"/>
              <a:ext cx="16331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𝑏_3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0D2D-5FA0-49F1-8B88-0D01FD6914D2}">
  <dimension ref="A1:S65"/>
  <sheetViews>
    <sheetView topLeftCell="C1" zoomScale="70" workbookViewId="0">
      <selection activeCell="O1" sqref="O1:T9"/>
    </sheetView>
  </sheetViews>
  <sheetFormatPr defaultRowHeight="14.4" x14ac:dyDescent="0.3"/>
  <cols>
    <col min="3" max="3" width="18.5546875" bestFit="1" customWidth="1"/>
    <col min="4" max="4" width="14.109375" customWidth="1"/>
    <col min="5" max="5" width="15.77734375" customWidth="1"/>
    <col min="6" max="6" width="19.109375" customWidth="1"/>
    <col min="7" max="7" width="19.21875" customWidth="1"/>
    <col min="8" max="8" width="15.44140625" bestFit="1" customWidth="1"/>
    <col min="9" max="9" width="22.88671875" customWidth="1"/>
    <col min="13" max="13" width="13" customWidth="1"/>
  </cols>
  <sheetData>
    <row r="1" spans="1:19" x14ac:dyDescent="0.3">
      <c r="A1" t="s">
        <v>18</v>
      </c>
      <c r="B1" t="s">
        <v>0</v>
      </c>
      <c r="C1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/>
      <c r="P1" s="1"/>
      <c r="Q1" s="1" t="s">
        <v>8</v>
      </c>
      <c r="R1" s="1" t="s">
        <v>9</v>
      </c>
      <c r="S1" s="1" t="s">
        <v>10</v>
      </c>
    </row>
    <row r="2" spans="1:19" x14ac:dyDescent="0.3">
      <c r="A2">
        <v>1</v>
      </c>
      <c r="B2">
        <v>1968</v>
      </c>
      <c r="C2">
        <v>0.21410000000000001</v>
      </c>
      <c r="D2" s="2">
        <f>((A2-1)/($A$64-1))*C2</f>
        <v>0</v>
      </c>
      <c r="E2" s="2">
        <f>(((A2-1)*(A2-2))/(($A$64-1)*($A$64-2)))*C2</f>
        <v>0</v>
      </c>
      <c r="F2" s="2">
        <f>((A2-1)*(A2-2)*(A2-3))/(($A$64-1)*($A$64-2)*($A$64-3))*C2</f>
        <v>0</v>
      </c>
      <c r="G2" s="3">
        <f>(2*($D$65))-$C$65</f>
        <v>1.6051485407066073</v>
      </c>
      <c r="H2" s="3">
        <f>(6*$E$65)-(6*$D$65)+$C$65</f>
        <v>0.22642573510278119</v>
      </c>
      <c r="I2" s="3">
        <f>(20*$F$65)-(30*$E$65)+(12*$D$65)-$C$65</f>
        <v>0.23977174250626732</v>
      </c>
      <c r="J2" s="3">
        <f>$G$2/$C$65</f>
        <v>0.36718177642860039</v>
      </c>
      <c r="K2" s="3">
        <f>$H$2/$G$2</f>
        <v>0.14106216923893264</v>
      </c>
      <c r="L2" s="3">
        <f>$I$2/$G$2</f>
        <v>0.14937666915282288</v>
      </c>
      <c r="P2" s="1" t="s">
        <v>11</v>
      </c>
      <c r="Q2" s="1">
        <v>0</v>
      </c>
      <c r="R2" s="1">
        <v>0.10700999999999999</v>
      </c>
      <c r="S2" s="1">
        <v>0.16667000000000001</v>
      </c>
    </row>
    <row r="3" spans="1:19" x14ac:dyDescent="0.3">
      <c r="A3">
        <v>2</v>
      </c>
      <c r="B3">
        <v>1969</v>
      </c>
      <c r="C3">
        <v>0.27489999999999998</v>
      </c>
      <c r="D3" s="2">
        <f t="shared" ref="D3:D33" si="0">((A3-1)/($A$64-1))*C3</f>
        <v>4.4338709677419347E-3</v>
      </c>
      <c r="E3" s="2">
        <f t="shared" ref="E3:E33" si="1">(((A3-1)*(A3-2))/(($A$64-1)*($A$64-2)))*C3</f>
        <v>0</v>
      </c>
      <c r="F3" s="2">
        <f t="shared" ref="F3:F64" si="2">((A3-1)*(A3-2)*(A3-3))/(($A$64-1)*($A$64-2)*($A$64-3))*C3</f>
        <v>0</v>
      </c>
      <c r="P3" s="1" t="s">
        <v>12</v>
      </c>
      <c r="Q3" s="1">
        <v>0.20196</v>
      </c>
      <c r="R3" s="1">
        <v>0.1109</v>
      </c>
      <c r="S3" s="1">
        <v>0</v>
      </c>
    </row>
    <row r="4" spans="1:19" x14ac:dyDescent="0.3">
      <c r="A4">
        <v>3</v>
      </c>
      <c r="B4">
        <v>2016</v>
      </c>
      <c r="C4">
        <v>0.62649999999999995</v>
      </c>
      <c r="D4" s="2">
        <f t="shared" si="0"/>
        <v>2.0209677419354838E-2</v>
      </c>
      <c r="E4" s="2">
        <f t="shared" si="1"/>
        <v>3.3130618720253832E-4</v>
      </c>
      <c r="F4" s="2">
        <f t="shared" si="2"/>
        <v>0</v>
      </c>
      <c r="P4" s="1" t="s">
        <v>13</v>
      </c>
      <c r="Q4" s="1">
        <v>0.95923999999999998</v>
      </c>
      <c r="R4" s="1">
        <v>0.84838000000000002</v>
      </c>
      <c r="S4" s="1">
        <v>0.83333000000000002</v>
      </c>
    </row>
    <row r="5" spans="1:19" x14ac:dyDescent="0.3">
      <c r="A5">
        <v>4</v>
      </c>
      <c r="B5">
        <v>2019</v>
      </c>
      <c r="C5">
        <v>0.68220000000000003</v>
      </c>
      <c r="D5" s="2">
        <f t="shared" si="0"/>
        <v>3.3009677419354837E-2</v>
      </c>
      <c r="E5" s="2">
        <f t="shared" si="1"/>
        <v>1.0822845055526178E-3</v>
      </c>
      <c r="F5" s="2">
        <f t="shared" si="2"/>
        <v>1.8038075092543629E-5</v>
      </c>
      <c r="P5" s="1" t="s">
        <v>14</v>
      </c>
      <c r="Q5" s="1">
        <v>-0.20096</v>
      </c>
      <c r="R5" s="1">
        <v>-6.6689999999999999E-2</v>
      </c>
      <c r="S5" s="1">
        <v>0</v>
      </c>
    </row>
    <row r="6" spans="1:19" x14ac:dyDescent="0.3">
      <c r="A6">
        <v>5</v>
      </c>
      <c r="B6">
        <v>2021</v>
      </c>
      <c r="C6">
        <v>0.72350000000000003</v>
      </c>
      <c r="D6" s="2">
        <f t="shared" si="0"/>
        <v>4.6677419354838712E-2</v>
      </c>
      <c r="E6" s="2">
        <f t="shared" si="1"/>
        <v>2.2956107879428876E-3</v>
      </c>
      <c r="F6" s="2">
        <f t="shared" si="2"/>
        <v>7.6520359598096247E-5</v>
      </c>
      <c r="P6" s="1" t="s">
        <v>15</v>
      </c>
      <c r="Q6" s="1">
        <v>0</v>
      </c>
      <c r="R6" s="1">
        <v>5.6699999999999997E-3</v>
      </c>
      <c r="S6" s="1">
        <v>0</v>
      </c>
    </row>
    <row r="7" spans="1:19" x14ac:dyDescent="0.3">
      <c r="A7">
        <v>6</v>
      </c>
      <c r="B7">
        <v>1967</v>
      </c>
      <c r="C7">
        <v>0.81</v>
      </c>
      <c r="D7" s="2">
        <f t="shared" si="0"/>
        <v>6.5322580645161291E-2</v>
      </c>
      <c r="E7" s="2">
        <f t="shared" si="1"/>
        <v>4.2834479111581178E-3</v>
      </c>
      <c r="F7" s="2">
        <f t="shared" si="2"/>
        <v>2.141723955579059E-4</v>
      </c>
      <c r="P7" s="1" t="s">
        <v>16</v>
      </c>
      <c r="Q7" s="1">
        <v>0</v>
      </c>
      <c r="R7" s="1">
        <v>-4.2079999999999999E-2</v>
      </c>
      <c r="S7" s="1">
        <v>0</v>
      </c>
    </row>
    <row r="8" spans="1:19" x14ac:dyDescent="0.3">
      <c r="A8">
        <v>7</v>
      </c>
      <c r="B8">
        <v>2010</v>
      </c>
      <c r="C8">
        <v>0.95379999999999998</v>
      </c>
      <c r="D8" s="2">
        <f t="shared" si="0"/>
        <v>9.2303225806451603E-2</v>
      </c>
      <c r="E8" s="2">
        <f t="shared" si="1"/>
        <v>7.5658381808566899E-3</v>
      </c>
      <c r="F8" s="2">
        <f t="shared" si="2"/>
        <v>5.0438921205711259E-4</v>
      </c>
      <c r="P8" s="1" t="s">
        <v>17</v>
      </c>
      <c r="Q8" s="1">
        <v>0</v>
      </c>
      <c r="R8" s="1">
        <v>3.7629999999999997E-2</v>
      </c>
      <c r="S8" s="1">
        <v>0</v>
      </c>
    </row>
    <row r="9" spans="1:19" x14ac:dyDescent="0.3">
      <c r="A9">
        <v>8</v>
      </c>
      <c r="B9">
        <v>2018</v>
      </c>
      <c r="C9">
        <v>0.95960000000000001</v>
      </c>
      <c r="D9" s="2">
        <f t="shared" si="0"/>
        <v>0.10834193548387097</v>
      </c>
      <c r="E9" s="2">
        <f t="shared" si="1"/>
        <v>1.0656583818085669E-2</v>
      </c>
      <c r="F9" s="2">
        <f t="shared" si="2"/>
        <v>8.8804865150713904E-4</v>
      </c>
    </row>
    <row r="10" spans="1:19" x14ac:dyDescent="0.3">
      <c r="A10">
        <v>9</v>
      </c>
      <c r="B10">
        <v>2020</v>
      </c>
      <c r="C10">
        <v>1.0278</v>
      </c>
      <c r="D10" s="2">
        <f t="shared" si="0"/>
        <v>0.13261935483870968</v>
      </c>
      <c r="E10" s="2">
        <f t="shared" si="1"/>
        <v>1.5218614489687997E-2</v>
      </c>
      <c r="F10" s="2">
        <f t="shared" si="2"/>
        <v>1.5218614489687996E-3</v>
      </c>
    </row>
    <row r="11" spans="1:19" x14ac:dyDescent="0.3">
      <c r="A11">
        <v>10</v>
      </c>
      <c r="B11">
        <v>1983</v>
      </c>
      <c r="C11">
        <v>1.1591</v>
      </c>
      <c r="D11" s="2">
        <f t="shared" si="0"/>
        <v>0.16825645161290323</v>
      </c>
      <c r="E11" s="2">
        <f t="shared" si="1"/>
        <v>2.2066419883659441E-2</v>
      </c>
      <c r="F11" s="2">
        <f t="shared" si="2"/>
        <v>2.5744156530936014E-3</v>
      </c>
    </row>
    <row r="12" spans="1:19" x14ac:dyDescent="0.3">
      <c r="A12">
        <v>11</v>
      </c>
      <c r="B12">
        <v>2023</v>
      </c>
      <c r="C12">
        <v>1.2815000000000001</v>
      </c>
      <c r="D12" s="2">
        <f t="shared" si="0"/>
        <v>0.20669354838709678</v>
      </c>
      <c r="E12" s="2">
        <f t="shared" si="1"/>
        <v>3.049576943416182E-2</v>
      </c>
      <c r="F12" s="2">
        <f t="shared" si="2"/>
        <v>4.0661025912215763E-3</v>
      </c>
    </row>
    <row r="13" spans="1:19" x14ac:dyDescent="0.3">
      <c r="A13">
        <v>12</v>
      </c>
      <c r="B13">
        <v>2017</v>
      </c>
      <c r="C13">
        <v>1.2877000000000001</v>
      </c>
      <c r="D13" s="2">
        <f t="shared" si="0"/>
        <v>0.22846290322580648</v>
      </c>
      <c r="E13" s="2">
        <f t="shared" si="1"/>
        <v>3.7452934955050241E-2</v>
      </c>
      <c r="F13" s="2">
        <f t="shared" si="2"/>
        <v>5.6179402432575357E-3</v>
      </c>
    </row>
    <row r="14" spans="1:19" x14ac:dyDescent="0.3">
      <c r="A14">
        <v>13</v>
      </c>
      <c r="B14">
        <v>1985</v>
      </c>
      <c r="C14">
        <v>1.5979000000000001</v>
      </c>
      <c r="D14" s="2">
        <f t="shared" si="0"/>
        <v>0.30927096774193552</v>
      </c>
      <c r="E14" s="2">
        <f t="shared" si="1"/>
        <v>5.5770174510840827E-2</v>
      </c>
      <c r="F14" s="2">
        <f t="shared" si="2"/>
        <v>9.2950290851401378E-3</v>
      </c>
    </row>
    <row r="15" spans="1:19" x14ac:dyDescent="0.3">
      <c r="A15">
        <v>14</v>
      </c>
      <c r="B15">
        <v>1978</v>
      </c>
      <c r="C15">
        <v>1.9028</v>
      </c>
      <c r="D15" s="2">
        <f t="shared" si="0"/>
        <v>0.39897419354838715</v>
      </c>
      <c r="E15" s="2">
        <f t="shared" si="1"/>
        <v>7.8486726599682713E-2</v>
      </c>
      <c r="F15" s="2">
        <f t="shared" si="2"/>
        <v>1.4389233209941831E-2</v>
      </c>
    </row>
    <row r="16" spans="1:19" x14ac:dyDescent="0.3">
      <c r="A16">
        <v>15</v>
      </c>
      <c r="B16">
        <v>1979</v>
      </c>
      <c r="C16">
        <v>1.9407000000000001</v>
      </c>
      <c r="D16" s="2">
        <f t="shared" si="0"/>
        <v>0.43822258064516129</v>
      </c>
      <c r="E16" s="2">
        <f t="shared" si="1"/>
        <v>9.3391697514542571E-2</v>
      </c>
      <c r="F16" s="2">
        <f t="shared" si="2"/>
        <v>1.8678339502908516E-2</v>
      </c>
    </row>
    <row r="17" spans="1:6" x14ac:dyDescent="0.3">
      <c r="A17">
        <v>16</v>
      </c>
      <c r="B17">
        <v>1982</v>
      </c>
      <c r="C17">
        <v>2.0160999999999998</v>
      </c>
      <c r="D17" s="2">
        <f t="shared" si="0"/>
        <v>0.48776612903225802</v>
      </c>
      <c r="E17" s="2">
        <f t="shared" si="1"/>
        <v>0.11194632469592808</v>
      </c>
      <c r="F17" s="2">
        <f t="shared" si="2"/>
        <v>2.4255037017451082E-2</v>
      </c>
    </row>
    <row r="18" spans="1:6" x14ac:dyDescent="0.3">
      <c r="A18">
        <v>17</v>
      </c>
      <c r="B18">
        <v>2022</v>
      </c>
      <c r="C18">
        <v>2.0179</v>
      </c>
      <c r="D18" s="2">
        <f t="shared" si="0"/>
        <v>0.52074838709677418</v>
      </c>
      <c r="E18" s="2">
        <f t="shared" si="1"/>
        <v>0.12805288207297727</v>
      </c>
      <c r="F18" s="2">
        <f t="shared" si="2"/>
        <v>2.9879005817028029E-2</v>
      </c>
    </row>
    <row r="19" spans="1:6" x14ac:dyDescent="0.3">
      <c r="A19">
        <v>18</v>
      </c>
      <c r="B19">
        <v>1970</v>
      </c>
      <c r="C19">
        <v>2.0703</v>
      </c>
      <c r="D19" s="2">
        <f t="shared" si="0"/>
        <v>0.56766290322580637</v>
      </c>
      <c r="E19" s="2">
        <f t="shared" si="1"/>
        <v>0.1488951877313591</v>
      </c>
      <c r="F19" s="2">
        <f t="shared" si="2"/>
        <v>3.7223796932839774E-2</v>
      </c>
    </row>
    <row r="20" spans="1:6" x14ac:dyDescent="0.3">
      <c r="A20">
        <v>19</v>
      </c>
      <c r="B20">
        <v>2011</v>
      </c>
      <c r="C20">
        <v>2.3778000000000001</v>
      </c>
      <c r="D20" s="2">
        <f t="shared" si="0"/>
        <v>0.69032903225806463</v>
      </c>
      <c r="E20" s="2">
        <f t="shared" si="1"/>
        <v>0.1923867794817557</v>
      </c>
      <c r="F20" s="2">
        <f t="shared" si="2"/>
        <v>5.1303141195134849E-2</v>
      </c>
    </row>
    <row r="21" spans="1:6" x14ac:dyDescent="0.3">
      <c r="A21">
        <v>20</v>
      </c>
      <c r="B21">
        <v>2014</v>
      </c>
      <c r="C21">
        <v>2.4777999999999998</v>
      </c>
      <c r="D21" s="2">
        <f t="shared" si="0"/>
        <v>0.75932580645161285</v>
      </c>
      <c r="E21" s="2">
        <f t="shared" si="1"/>
        <v>0.22406335272342673</v>
      </c>
      <c r="F21" s="2">
        <f t="shared" si="2"/>
        <v>6.3484616604970914E-2</v>
      </c>
    </row>
    <row r="22" spans="1:6" x14ac:dyDescent="0.3">
      <c r="A22">
        <v>21</v>
      </c>
      <c r="B22">
        <v>2003</v>
      </c>
      <c r="C22">
        <v>2.6642999999999999</v>
      </c>
      <c r="D22" s="2">
        <f t="shared" si="0"/>
        <v>0.85945161290322569</v>
      </c>
      <c r="E22" s="2">
        <f t="shared" si="1"/>
        <v>0.26769804336329983</v>
      </c>
      <c r="F22" s="2">
        <f t="shared" si="2"/>
        <v>8.0309413008989944E-2</v>
      </c>
    </row>
    <row r="23" spans="1:6" x14ac:dyDescent="0.3">
      <c r="A23">
        <v>22</v>
      </c>
      <c r="B23">
        <v>2002</v>
      </c>
      <c r="C23">
        <v>2.7738</v>
      </c>
      <c r="D23" s="2">
        <f t="shared" si="0"/>
        <v>0.93951290322580638</v>
      </c>
      <c r="E23" s="2">
        <f t="shared" si="1"/>
        <v>0.30803701745108408</v>
      </c>
      <c r="F23" s="2">
        <f t="shared" si="2"/>
        <v>9.7545055526176636E-2</v>
      </c>
    </row>
    <row r="24" spans="1:6" x14ac:dyDescent="0.3">
      <c r="A24">
        <v>23</v>
      </c>
      <c r="B24">
        <v>1980</v>
      </c>
      <c r="C24">
        <v>2.9196</v>
      </c>
      <c r="D24" s="2">
        <f t="shared" si="0"/>
        <v>1.0359870967741935</v>
      </c>
      <c r="E24" s="2">
        <f t="shared" si="1"/>
        <v>0.35665129561078796</v>
      </c>
      <c r="F24" s="2">
        <f t="shared" si="2"/>
        <v>0.11888376520359598</v>
      </c>
    </row>
    <row r="25" spans="1:6" x14ac:dyDescent="0.3">
      <c r="A25">
        <v>24</v>
      </c>
      <c r="B25">
        <v>2004</v>
      </c>
      <c r="C25">
        <v>2.9485999999999999</v>
      </c>
      <c r="D25" s="2">
        <f t="shared" si="0"/>
        <v>1.0938354838709676</v>
      </c>
      <c r="E25" s="2">
        <f t="shared" si="1"/>
        <v>0.3944980433632998</v>
      </c>
      <c r="F25" s="2">
        <f t="shared" si="2"/>
        <v>0.13807431517715493</v>
      </c>
    </row>
    <row r="26" spans="1:6" x14ac:dyDescent="0.3">
      <c r="A26">
        <v>25</v>
      </c>
      <c r="B26">
        <v>2007</v>
      </c>
      <c r="C26">
        <v>3.1406999999999998</v>
      </c>
      <c r="D26" s="2">
        <f t="shared" si="0"/>
        <v>1.2157548387096773</v>
      </c>
      <c r="E26" s="2">
        <f t="shared" si="1"/>
        <v>0.45839936541512422</v>
      </c>
      <c r="F26" s="2">
        <f t="shared" si="2"/>
        <v>0.16807976731887889</v>
      </c>
    </row>
    <row r="27" spans="1:6" x14ac:dyDescent="0.3">
      <c r="A27">
        <v>26</v>
      </c>
      <c r="B27">
        <v>1981</v>
      </c>
      <c r="C27">
        <v>3.2915000000000001</v>
      </c>
      <c r="D27" s="2">
        <f t="shared" si="0"/>
        <v>1.3272177419354838</v>
      </c>
      <c r="E27" s="2">
        <f t="shared" si="1"/>
        <v>0.52218402961396093</v>
      </c>
      <c r="F27" s="2">
        <f t="shared" si="2"/>
        <v>0.20017054468535167</v>
      </c>
    </row>
    <row r="28" spans="1:6" x14ac:dyDescent="0.3">
      <c r="A28">
        <v>27</v>
      </c>
      <c r="B28">
        <v>2015</v>
      </c>
      <c r="C28">
        <v>3.5173000000000001</v>
      </c>
      <c r="D28" s="2">
        <f t="shared" si="0"/>
        <v>1.4749967741935486</v>
      </c>
      <c r="E28" s="2">
        <f t="shared" si="1"/>
        <v>0.60450687466948705</v>
      </c>
      <c r="F28" s="2">
        <f t="shared" si="2"/>
        <v>0.24180274986779485</v>
      </c>
    </row>
    <row r="29" spans="1:6" x14ac:dyDescent="0.3">
      <c r="A29">
        <v>28</v>
      </c>
      <c r="B29">
        <v>2008</v>
      </c>
      <c r="C29">
        <v>3.702</v>
      </c>
      <c r="D29" s="2">
        <f t="shared" si="0"/>
        <v>1.6121612903225806</v>
      </c>
      <c r="E29" s="2">
        <f t="shared" si="1"/>
        <v>0.6871507139079851</v>
      </c>
      <c r="F29" s="2">
        <f t="shared" si="2"/>
        <v>0.2863127974616605</v>
      </c>
    </row>
    <row r="30" spans="1:6" x14ac:dyDescent="0.3">
      <c r="A30">
        <v>29</v>
      </c>
      <c r="B30">
        <v>1972</v>
      </c>
      <c r="C30">
        <v>4.2206999999999999</v>
      </c>
      <c r="D30" s="2">
        <f t="shared" si="0"/>
        <v>1.9061225806451612</v>
      </c>
      <c r="E30" s="2">
        <f t="shared" si="1"/>
        <v>0.8436936012691697</v>
      </c>
      <c r="F30" s="2">
        <f t="shared" si="2"/>
        <v>0.36560056054997353</v>
      </c>
    </row>
    <row r="31" spans="1:6" x14ac:dyDescent="0.3">
      <c r="A31">
        <v>30</v>
      </c>
      <c r="B31">
        <v>1974</v>
      </c>
      <c r="C31">
        <v>4.2247000000000003</v>
      </c>
      <c r="D31" s="2">
        <f t="shared" si="0"/>
        <v>1.9760693548387098</v>
      </c>
      <c r="E31" s="2">
        <f t="shared" si="1"/>
        <v>0.90704822845055533</v>
      </c>
      <c r="F31" s="2">
        <f t="shared" si="2"/>
        <v>0.40817170280274995</v>
      </c>
    </row>
    <row r="32" spans="1:6" x14ac:dyDescent="0.3">
      <c r="A32">
        <v>31</v>
      </c>
      <c r="B32">
        <v>1998</v>
      </c>
      <c r="C32">
        <v>4.3715000000000002</v>
      </c>
      <c r="D32" s="2">
        <f t="shared" si="0"/>
        <v>2.115241935483871</v>
      </c>
      <c r="E32" s="2">
        <f t="shared" si="1"/>
        <v>1.0056068217874141</v>
      </c>
      <c r="F32" s="2">
        <f t="shared" si="2"/>
        <v>0.46928318350079323</v>
      </c>
    </row>
    <row r="33" spans="1:6" x14ac:dyDescent="0.3">
      <c r="A33">
        <v>32</v>
      </c>
      <c r="B33">
        <v>2005</v>
      </c>
      <c r="C33">
        <v>4.3715000000000002</v>
      </c>
      <c r="D33" s="2">
        <f t="shared" si="0"/>
        <v>2.1857500000000001</v>
      </c>
      <c r="E33" s="2">
        <f t="shared" si="1"/>
        <v>1.0749590163934426</v>
      </c>
      <c r="F33" s="2">
        <f t="shared" si="2"/>
        <v>0.51956352459016397</v>
      </c>
    </row>
    <row r="34" spans="1:6" x14ac:dyDescent="0.3">
      <c r="A34">
        <v>33</v>
      </c>
      <c r="B34">
        <v>2009</v>
      </c>
      <c r="C34">
        <v>4.3715000000000002</v>
      </c>
      <c r="D34" s="2">
        <f t="shared" ref="D34:D64" si="3">((A34-1)/($A$64-1))*C34</f>
        <v>2.2562580645161292</v>
      </c>
      <c r="E34" s="2">
        <f t="shared" ref="E34:E64" si="4">(((A34-1)*(A34-2))/(($A$64-1)*($A$64-2)))*C34</f>
        <v>1.1466229508196721</v>
      </c>
      <c r="F34" s="2">
        <f t="shared" si="2"/>
        <v>0.57331147540983607</v>
      </c>
    </row>
    <row r="35" spans="1:6" x14ac:dyDescent="0.3">
      <c r="A35">
        <v>34</v>
      </c>
      <c r="B35">
        <v>1963</v>
      </c>
      <c r="C35">
        <v>4.516</v>
      </c>
      <c r="D35" s="2">
        <f t="shared" si="3"/>
        <v>2.4036774193548385</v>
      </c>
      <c r="E35" s="2">
        <f t="shared" si="4"/>
        <v>1.2609455314648335</v>
      </c>
      <c r="F35" s="2">
        <f t="shared" si="2"/>
        <v>0.65148852459016393</v>
      </c>
    </row>
    <row r="36" spans="1:6" x14ac:dyDescent="0.3">
      <c r="A36">
        <v>35</v>
      </c>
      <c r="B36">
        <v>1987</v>
      </c>
      <c r="C36">
        <v>4.6730999999999998</v>
      </c>
      <c r="D36" s="2">
        <f t="shared" si="3"/>
        <v>2.5626677419354835</v>
      </c>
      <c r="E36" s="2">
        <f t="shared" si="4"/>
        <v>1.3863612374405077</v>
      </c>
      <c r="F36" s="2">
        <f t="shared" si="2"/>
        <v>0.73939265996827075</v>
      </c>
    </row>
    <row r="37" spans="1:6" x14ac:dyDescent="0.3">
      <c r="A37">
        <v>36</v>
      </c>
      <c r="B37">
        <v>2006</v>
      </c>
      <c r="C37">
        <v>5.0273000000000003</v>
      </c>
      <c r="D37" s="2">
        <f t="shared" si="3"/>
        <v>2.8379919354838714</v>
      </c>
      <c r="E37" s="2">
        <f t="shared" si="4"/>
        <v>1.5818315705975676</v>
      </c>
      <c r="F37" s="2">
        <f t="shared" si="2"/>
        <v>0.87000736382866217</v>
      </c>
    </row>
    <row r="38" spans="1:6" x14ac:dyDescent="0.3">
      <c r="A38">
        <v>37</v>
      </c>
      <c r="B38">
        <v>2012</v>
      </c>
      <c r="C38">
        <v>5.0335000000000001</v>
      </c>
      <c r="D38" s="2">
        <f t="shared" si="3"/>
        <v>2.922677419354839</v>
      </c>
      <c r="E38" s="2">
        <f t="shared" si="4"/>
        <v>1.6769460602855633</v>
      </c>
      <c r="F38" s="2">
        <f t="shared" si="2"/>
        <v>0.95026943416181908</v>
      </c>
    </row>
    <row r="39" spans="1:6" x14ac:dyDescent="0.3">
      <c r="A39">
        <v>38</v>
      </c>
      <c r="B39">
        <v>1973</v>
      </c>
      <c r="C39">
        <v>5.1456999999999997</v>
      </c>
      <c r="D39" s="2">
        <f t="shared" si="3"/>
        <v>3.0708209677419354</v>
      </c>
      <c r="E39" s="2">
        <f t="shared" si="4"/>
        <v>1.8122877842411422</v>
      </c>
      <c r="F39" s="2">
        <f t="shared" si="2"/>
        <v>1.0571678741406663</v>
      </c>
    </row>
    <row r="40" spans="1:6" x14ac:dyDescent="0.3">
      <c r="A40">
        <v>39</v>
      </c>
      <c r="B40">
        <v>2013</v>
      </c>
      <c r="C40">
        <v>5.2305999999999999</v>
      </c>
      <c r="D40" s="2">
        <f t="shared" si="3"/>
        <v>3.205851612903226</v>
      </c>
      <c r="E40" s="2">
        <f t="shared" si="4"/>
        <v>1.9445329455314648</v>
      </c>
      <c r="F40" s="2">
        <f t="shared" si="2"/>
        <v>1.1667197673188787</v>
      </c>
    </row>
    <row r="41" spans="1:6" x14ac:dyDescent="0.3">
      <c r="A41">
        <v>40</v>
      </c>
      <c r="B41">
        <v>1986</v>
      </c>
      <c r="C41">
        <v>5.3190999999999997</v>
      </c>
      <c r="D41" s="2">
        <f t="shared" si="3"/>
        <v>3.3458854838709677</v>
      </c>
      <c r="E41" s="2">
        <f t="shared" si="4"/>
        <v>2.0843221047065046</v>
      </c>
      <c r="F41" s="2">
        <f t="shared" si="2"/>
        <v>1.2853319645690111</v>
      </c>
    </row>
    <row r="42" spans="1:6" x14ac:dyDescent="0.3">
      <c r="A42">
        <v>41</v>
      </c>
      <c r="B42">
        <v>1991</v>
      </c>
      <c r="C42">
        <v>5.3742999999999999</v>
      </c>
      <c r="D42" s="2">
        <f t="shared" si="3"/>
        <v>3.4672903225806451</v>
      </c>
      <c r="E42" s="2">
        <f t="shared" si="4"/>
        <v>2.2167921734531992</v>
      </c>
      <c r="F42" s="2">
        <f t="shared" si="2"/>
        <v>1.4039683765203594</v>
      </c>
    </row>
    <row r="43" spans="1:6" x14ac:dyDescent="0.3">
      <c r="A43">
        <v>42</v>
      </c>
      <c r="B43">
        <v>1994</v>
      </c>
      <c r="C43">
        <v>5.4728000000000003</v>
      </c>
      <c r="D43" s="2">
        <f t="shared" si="3"/>
        <v>3.6191096774193547</v>
      </c>
      <c r="E43" s="2">
        <f t="shared" si="4"/>
        <v>2.3731866737176097</v>
      </c>
      <c r="F43" s="2">
        <f t="shared" si="2"/>
        <v>1.5425713379164463</v>
      </c>
    </row>
    <row r="44" spans="1:6" x14ac:dyDescent="0.3">
      <c r="A44">
        <v>43</v>
      </c>
      <c r="B44">
        <v>1990</v>
      </c>
      <c r="C44">
        <v>5.7697000000000003</v>
      </c>
      <c r="D44" s="2">
        <f t="shared" si="3"/>
        <v>3.9085064516129031</v>
      </c>
      <c r="E44" s="2">
        <f t="shared" si="4"/>
        <v>2.6270289264939186</v>
      </c>
      <c r="F44" s="2">
        <f t="shared" si="2"/>
        <v>1.7513526176626124</v>
      </c>
    </row>
    <row r="45" spans="1:6" x14ac:dyDescent="0.3">
      <c r="A45">
        <v>44</v>
      </c>
      <c r="B45">
        <v>2001</v>
      </c>
      <c r="C45">
        <v>5.7971000000000004</v>
      </c>
      <c r="D45" s="2">
        <f t="shared" si="3"/>
        <v>4.0205693548387105</v>
      </c>
      <c r="E45" s="2">
        <f t="shared" si="4"/>
        <v>2.768260867265997</v>
      </c>
      <c r="F45" s="2">
        <f t="shared" si="2"/>
        <v>1.891644925965098</v>
      </c>
    </row>
    <row r="46" spans="1:6" x14ac:dyDescent="0.3">
      <c r="A46">
        <v>45</v>
      </c>
      <c r="B46">
        <v>1964</v>
      </c>
      <c r="C46">
        <v>5.9724000000000004</v>
      </c>
      <c r="D46" s="2">
        <f t="shared" si="3"/>
        <v>4.2384774193548393</v>
      </c>
      <c r="E46" s="2">
        <f t="shared" si="4"/>
        <v>2.9877791644632472</v>
      </c>
      <c r="F46" s="2">
        <f t="shared" si="2"/>
        <v>2.091445415124273</v>
      </c>
    </row>
    <row r="47" spans="1:6" x14ac:dyDescent="0.3">
      <c r="A47">
        <v>46</v>
      </c>
      <c r="B47">
        <v>1996</v>
      </c>
      <c r="C47">
        <v>5.9745999999999997</v>
      </c>
      <c r="D47" s="2">
        <f t="shared" si="3"/>
        <v>4.3364032258064515</v>
      </c>
      <c r="E47" s="2">
        <f t="shared" si="4"/>
        <v>3.1278974087784239</v>
      </c>
      <c r="F47" s="2">
        <f t="shared" si="2"/>
        <v>2.2416598096245375</v>
      </c>
    </row>
    <row r="48" spans="1:6" x14ac:dyDescent="0.3">
      <c r="A48">
        <v>47</v>
      </c>
      <c r="B48">
        <v>1984</v>
      </c>
      <c r="C48">
        <v>5.9938000000000002</v>
      </c>
      <c r="D48" s="2">
        <f t="shared" si="3"/>
        <v>4.447012903225807</v>
      </c>
      <c r="E48" s="2">
        <f t="shared" si="4"/>
        <v>3.2805832892649396</v>
      </c>
      <c r="F48" s="2">
        <f t="shared" si="2"/>
        <v>2.4057610787942889</v>
      </c>
    </row>
    <row r="49" spans="1:6" x14ac:dyDescent="0.3">
      <c r="A49">
        <v>48</v>
      </c>
      <c r="B49">
        <v>1995</v>
      </c>
      <c r="C49">
        <v>6.0307000000000004</v>
      </c>
      <c r="D49" s="2">
        <f t="shared" si="3"/>
        <v>4.5716596774193548</v>
      </c>
      <c r="E49" s="2">
        <f t="shared" si="4"/>
        <v>3.4474810682178747</v>
      </c>
      <c r="F49" s="2">
        <f t="shared" si="2"/>
        <v>2.5856108011634058</v>
      </c>
    </row>
    <row r="50" spans="1:6" x14ac:dyDescent="0.3">
      <c r="A50">
        <v>49</v>
      </c>
      <c r="B50">
        <v>1962</v>
      </c>
      <c r="C50">
        <v>6.0987999999999998</v>
      </c>
      <c r="D50" s="2">
        <f t="shared" si="3"/>
        <v>4.7216516129032255</v>
      </c>
      <c r="E50" s="2">
        <f t="shared" si="4"/>
        <v>3.6379938656795345</v>
      </c>
      <c r="F50" s="2">
        <f t="shared" si="2"/>
        <v>2.7891286303543099</v>
      </c>
    </row>
    <row r="51" spans="1:6" x14ac:dyDescent="0.3">
      <c r="A51">
        <v>50</v>
      </c>
      <c r="B51">
        <v>1961</v>
      </c>
      <c r="C51">
        <v>6.1624999999999996</v>
      </c>
      <c r="D51" s="2">
        <f t="shared" si="3"/>
        <v>4.8703629032258062</v>
      </c>
      <c r="E51" s="2">
        <f t="shared" si="4"/>
        <v>3.8324167107350608</v>
      </c>
      <c r="F51" s="2">
        <f t="shared" si="2"/>
        <v>3.0020597567424638</v>
      </c>
    </row>
    <row r="52" spans="1:6" x14ac:dyDescent="0.3">
      <c r="A52">
        <v>51</v>
      </c>
      <c r="B52">
        <v>1966</v>
      </c>
      <c r="C52">
        <v>6.1715999999999998</v>
      </c>
      <c r="D52" s="2">
        <f t="shared" si="3"/>
        <v>4.9770967741935479</v>
      </c>
      <c r="E52" s="2">
        <f t="shared" si="4"/>
        <v>3.9979957694341617</v>
      </c>
      <c r="F52" s="2">
        <f t="shared" si="2"/>
        <v>3.1983966155473293</v>
      </c>
    </row>
    <row r="53" spans="1:6" x14ac:dyDescent="0.3">
      <c r="A53">
        <v>52</v>
      </c>
      <c r="B53">
        <v>1965</v>
      </c>
      <c r="C53">
        <v>6.2671000000000001</v>
      </c>
      <c r="D53" s="2">
        <f t="shared" si="3"/>
        <v>5.1551951612903233</v>
      </c>
      <c r="E53" s="2">
        <f t="shared" si="4"/>
        <v>4.2255698043363301</v>
      </c>
      <c r="F53" s="2">
        <f t="shared" si="2"/>
        <v>3.4508820068746697</v>
      </c>
    </row>
    <row r="54" spans="1:6" x14ac:dyDescent="0.3">
      <c r="A54">
        <v>53</v>
      </c>
      <c r="B54">
        <v>1989</v>
      </c>
      <c r="C54">
        <v>6.3796999999999997</v>
      </c>
      <c r="D54" s="2">
        <f t="shared" si="3"/>
        <v>5.350716129032258</v>
      </c>
      <c r="E54" s="2">
        <f t="shared" si="4"/>
        <v>4.473549550502379</v>
      </c>
      <c r="F54" s="2">
        <f t="shared" si="2"/>
        <v>3.7279579587519831</v>
      </c>
    </row>
    <row r="55" spans="1:6" x14ac:dyDescent="0.3">
      <c r="A55">
        <v>54</v>
      </c>
      <c r="B55">
        <v>1988</v>
      </c>
      <c r="C55">
        <v>6.5446999999999997</v>
      </c>
      <c r="D55" s="2">
        <f t="shared" si="3"/>
        <v>5.5946629032258066</v>
      </c>
      <c r="E55" s="2">
        <f t="shared" si="4"/>
        <v>4.7692208355367534</v>
      </c>
      <c r="F55" s="2">
        <f t="shared" si="2"/>
        <v>4.0538377102062402</v>
      </c>
    </row>
    <row r="56" spans="1:6" x14ac:dyDescent="0.3">
      <c r="A56">
        <v>55</v>
      </c>
      <c r="B56">
        <v>1997</v>
      </c>
      <c r="C56">
        <v>6.5545</v>
      </c>
      <c r="D56" s="2">
        <f t="shared" si="3"/>
        <v>5.7087580645161289</v>
      </c>
      <c r="E56" s="2">
        <f t="shared" si="4"/>
        <v>4.9600684822845063</v>
      </c>
      <c r="F56" s="2">
        <f t="shared" si="2"/>
        <v>4.2987260179799049</v>
      </c>
    </row>
    <row r="57" spans="1:6" x14ac:dyDescent="0.3">
      <c r="A57">
        <v>56</v>
      </c>
      <c r="B57">
        <v>1999</v>
      </c>
      <c r="C57">
        <v>6.5795000000000003</v>
      </c>
      <c r="D57" s="2">
        <f t="shared" si="3"/>
        <v>5.8366532258064519</v>
      </c>
      <c r="E57" s="2">
        <f t="shared" si="4"/>
        <v>5.16687334743522</v>
      </c>
      <c r="F57" s="2">
        <f t="shared" si="2"/>
        <v>4.56407145690111</v>
      </c>
    </row>
    <row r="58" spans="1:6" x14ac:dyDescent="0.3">
      <c r="A58">
        <v>57</v>
      </c>
      <c r="B58">
        <v>2000</v>
      </c>
      <c r="C58">
        <v>6.5811999999999999</v>
      </c>
      <c r="D58" s="2">
        <f t="shared" si="3"/>
        <v>5.9443096774193549</v>
      </c>
      <c r="E58" s="2">
        <f t="shared" si="4"/>
        <v>5.3596234796404021</v>
      </c>
      <c r="F58" s="2">
        <f t="shared" si="2"/>
        <v>4.8236611316763618</v>
      </c>
    </row>
    <row r="59" spans="1:6" x14ac:dyDescent="0.3">
      <c r="A59">
        <v>58</v>
      </c>
      <c r="B59">
        <v>1992</v>
      </c>
      <c r="C59">
        <v>6.7093999999999996</v>
      </c>
      <c r="D59" s="2">
        <f t="shared" si="3"/>
        <v>6.168319354838709</v>
      </c>
      <c r="E59" s="2">
        <f t="shared" si="4"/>
        <v>5.6627194077207825</v>
      </c>
      <c r="F59" s="2">
        <f t="shared" si="2"/>
        <v>5.1908261237440509</v>
      </c>
    </row>
    <row r="60" spans="1:6" x14ac:dyDescent="0.3">
      <c r="A60">
        <v>59</v>
      </c>
      <c r="B60">
        <v>1993</v>
      </c>
      <c r="C60">
        <v>6.9935</v>
      </c>
      <c r="D60" s="2">
        <f t="shared" si="3"/>
        <v>6.5423064516129026</v>
      </c>
      <c r="E60" s="2">
        <f t="shared" si="4"/>
        <v>6.1133027498677945</v>
      </c>
      <c r="F60" s="2">
        <f t="shared" si="2"/>
        <v>5.705749233209942</v>
      </c>
    </row>
    <row r="61" spans="1:6" x14ac:dyDescent="0.3">
      <c r="A61">
        <v>60</v>
      </c>
      <c r="B61">
        <v>1971</v>
      </c>
      <c r="C61">
        <v>8.1951000000000001</v>
      </c>
      <c r="D61" s="2">
        <f t="shared" si="3"/>
        <v>7.7985629032258066</v>
      </c>
      <c r="E61" s="2">
        <f t="shared" si="4"/>
        <v>7.4150270227392907</v>
      </c>
      <c r="F61" s="2">
        <f t="shared" si="2"/>
        <v>7.0442756716023274</v>
      </c>
    </row>
    <row r="62" spans="1:6" x14ac:dyDescent="0.3">
      <c r="A62">
        <v>61</v>
      </c>
      <c r="B62">
        <v>1977</v>
      </c>
      <c r="C62">
        <v>11.0364</v>
      </c>
      <c r="D62" s="2">
        <f t="shared" si="3"/>
        <v>10.680387096774194</v>
      </c>
      <c r="E62" s="2">
        <f t="shared" si="4"/>
        <v>10.330210470650449</v>
      </c>
      <c r="F62" s="2">
        <f t="shared" si="2"/>
        <v>9.9858701216287677</v>
      </c>
    </row>
    <row r="63" spans="1:6" x14ac:dyDescent="0.3">
      <c r="A63">
        <v>62</v>
      </c>
      <c r="B63">
        <v>1976</v>
      </c>
      <c r="C63">
        <v>12.486499999999999</v>
      </c>
      <c r="D63" s="2">
        <f t="shared" si="3"/>
        <v>12.285104838709676</v>
      </c>
      <c r="E63" s="2">
        <f t="shared" si="4"/>
        <v>12.083709677419355</v>
      </c>
      <c r="F63" s="2">
        <f t="shared" si="2"/>
        <v>11.882314516129032</v>
      </c>
    </row>
    <row r="64" spans="1:6" x14ac:dyDescent="0.3">
      <c r="A64">
        <v>63</v>
      </c>
      <c r="B64">
        <v>1975</v>
      </c>
      <c r="C64">
        <v>18.395900000000001</v>
      </c>
      <c r="D64" s="2">
        <f t="shared" si="3"/>
        <v>18.395900000000001</v>
      </c>
      <c r="E64" s="2">
        <f t="shared" si="4"/>
        <v>18.395900000000001</v>
      </c>
      <c r="F64" s="2">
        <f t="shared" si="2"/>
        <v>18.395900000000001</v>
      </c>
    </row>
    <row r="65" spans="3:6" x14ac:dyDescent="0.3">
      <c r="C65" s="3">
        <f>AVERAGE(C2:C64)</f>
        <v>4.3715365079365078</v>
      </c>
      <c r="D65" s="2">
        <f>AVERAGE(D2:D64)</f>
        <v>2.9883425243215576</v>
      </c>
      <c r="E65" s="2">
        <f>AVERAGE(E2:E64)</f>
        <v>2.2974907288492696</v>
      </c>
      <c r="F65" s="2">
        <f>AVERAGE(F2:F64)</f>
        <v>1.883795991203109</v>
      </c>
    </row>
  </sheetData>
  <sortState xmlns:xlrd2="http://schemas.microsoft.com/office/spreadsheetml/2017/richdata2" ref="A2:L65">
    <sortCondition ref="C3:C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00B8-0992-463F-B12B-F48351A2BC65}">
  <dimension ref="B1:M28"/>
  <sheetViews>
    <sheetView tabSelected="1" zoomScaleNormal="100" workbookViewId="0">
      <selection activeCell="C25" sqref="C25"/>
    </sheetView>
  </sheetViews>
  <sheetFormatPr defaultRowHeight="14.4" x14ac:dyDescent="0.3"/>
  <sheetData>
    <row r="1" spans="2:6" x14ac:dyDescent="0.3">
      <c r="B1" s="1" t="s">
        <v>6</v>
      </c>
      <c r="C1" s="1" t="s">
        <v>9</v>
      </c>
      <c r="D1" s="1" t="s">
        <v>10</v>
      </c>
      <c r="E1" s="1" t="s">
        <v>8</v>
      </c>
      <c r="F1" s="1" t="s">
        <v>37</v>
      </c>
    </row>
    <row r="2" spans="2:6" x14ac:dyDescent="0.3">
      <c r="B2" s="1">
        <v>-0.9</v>
      </c>
      <c r="C2" s="1">
        <f>0.10701+0.1109*(B2)+(0.84838*(B2)^2)-(0.06669*(B2)^3)+(0.000567*(B2)^4)-(0.004208*(B2)^5)+(0.03763*(B2)^6)</f>
        <v>0.76585972544999992</v>
      </c>
      <c r="D2" s="1">
        <f>0.16667+(0.83333*(B2)^2)</f>
        <v>0.84166730000000001</v>
      </c>
      <c r="E2" s="1">
        <f>0.20196*(B2)+(0.95924*(B2)^2)-(0.20096*(B2)^3)+(0.04061*(B2)^4)</f>
        <v>0.768364461</v>
      </c>
      <c r="F2" s="1"/>
    </row>
    <row r="3" spans="2:6" x14ac:dyDescent="0.3">
      <c r="B3" s="1">
        <v>-0.8</v>
      </c>
      <c r="C3" s="1">
        <f t="shared" ref="C3:C22" si="0">0.10701+0.1109*(B3)+(0.84838*(B3)^2)-(0.06669*(B3)^3)+(0.000567*(B3)^4)-(0.004208*(B3)^5)+(0.03763*(B3)^6)</f>
        <v>0.60687407936000015</v>
      </c>
      <c r="D3" s="1">
        <f t="shared" ref="D3:D22" si="1">0.16667+(0.83333*(B3)^2)</f>
        <v>0.7000012000000001</v>
      </c>
      <c r="E3" s="1">
        <f t="shared" ref="E3:E22" si="2">0.20196*(B3)+(0.95924*(B3)^2)-(0.20096*(B3)^3)+(0.04061*(B3)^4)</f>
        <v>0.57187097600000003</v>
      </c>
      <c r="F3" s="1"/>
    </row>
    <row r="4" spans="2:6" x14ac:dyDescent="0.3">
      <c r="B4" s="1">
        <v>-0.7</v>
      </c>
      <c r="C4" s="1">
        <f t="shared" si="0"/>
        <v>0.47323137712999996</v>
      </c>
      <c r="D4" s="1">
        <f t="shared" si="1"/>
        <v>0.57500169999999995</v>
      </c>
      <c r="E4" s="1">
        <f t="shared" si="2"/>
        <v>0.40733534099999991</v>
      </c>
      <c r="F4" s="1"/>
    </row>
    <row r="5" spans="2:6" x14ac:dyDescent="0.3">
      <c r="B5" s="1">
        <v>-0.6</v>
      </c>
      <c r="C5" s="1">
        <f t="shared" si="0"/>
        <v>0.36244820255999999</v>
      </c>
      <c r="D5" s="1">
        <f t="shared" si="1"/>
        <v>0.46666879999999999</v>
      </c>
      <c r="E5" s="1">
        <f t="shared" si="2"/>
        <v>0.27282081599999997</v>
      </c>
      <c r="F5" s="1"/>
    </row>
    <row r="6" spans="2:6" x14ac:dyDescent="0.3">
      <c r="B6" s="1">
        <v>-0.5</v>
      </c>
      <c r="C6" s="1">
        <f t="shared" si="0"/>
        <v>0.27274615624999998</v>
      </c>
      <c r="D6" s="1">
        <f t="shared" si="1"/>
        <v>0.37500250000000002</v>
      </c>
      <c r="E6" s="1">
        <f t="shared" si="2"/>
        <v>0.16648812500000001</v>
      </c>
      <c r="F6" s="1"/>
    </row>
    <row r="7" spans="2:6" x14ac:dyDescent="0.3">
      <c r="B7" s="1">
        <v>-0.4</v>
      </c>
      <c r="C7" s="1">
        <f t="shared" si="0"/>
        <v>0.20287069760000001</v>
      </c>
      <c r="D7" s="1">
        <f t="shared" si="1"/>
        <v>0.30000280000000001</v>
      </c>
      <c r="E7" s="1">
        <f t="shared" si="2"/>
        <v>8.6595456000000015E-2</v>
      </c>
      <c r="F7" s="1"/>
    </row>
    <row r="8" spans="2:6" x14ac:dyDescent="0.3">
      <c r="B8" s="1">
        <v>-0.3</v>
      </c>
      <c r="C8" s="1">
        <f t="shared" si="0"/>
        <v>0.15193708041000001</v>
      </c>
      <c r="D8" s="1">
        <f>0.16667+(0.83333*(B8)^2)</f>
        <v>0.24166970000000002</v>
      </c>
      <c r="E8" s="1">
        <f t="shared" si="2"/>
        <v>3.1498460999999998E-2</v>
      </c>
      <c r="F8" s="1"/>
    </row>
    <row r="9" spans="2:6" x14ac:dyDescent="0.3">
      <c r="B9" s="1">
        <v>-0.2</v>
      </c>
      <c r="C9" s="1">
        <f t="shared" si="0"/>
        <v>0.11930338207999998</v>
      </c>
      <c r="D9" s="1">
        <f t="shared" si="1"/>
        <v>0.20000320000000002</v>
      </c>
      <c r="E9" s="1">
        <f t="shared" si="2"/>
        <v>-3.4974400000000014E-4</v>
      </c>
      <c r="F9" s="1"/>
    </row>
    <row r="10" spans="2:6" x14ac:dyDescent="0.3">
      <c r="B10" s="1">
        <v>-0.1</v>
      </c>
      <c r="C10" s="1">
        <f t="shared" si="0"/>
        <v>0.10447062640999999</v>
      </c>
      <c r="D10" s="1">
        <f t="shared" si="1"/>
        <v>0.17500330000000003</v>
      </c>
      <c r="E10" s="1">
        <f t="shared" si="2"/>
        <v>-1.0398579000000002E-2</v>
      </c>
      <c r="F10" s="1"/>
    </row>
    <row r="11" spans="2:6" x14ac:dyDescent="0.3">
      <c r="B11" s="1">
        <v>0</v>
      </c>
      <c r="C11" s="1">
        <f t="shared" si="0"/>
        <v>0.10700999999999999</v>
      </c>
      <c r="D11" s="1">
        <f t="shared" si="1"/>
        <v>0.16667000000000001</v>
      </c>
      <c r="E11" s="1">
        <f t="shared" si="2"/>
        <v>0</v>
      </c>
      <c r="F11" s="1"/>
    </row>
    <row r="12" spans="2:6" x14ac:dyDescent="0.3">
      <c r="B12" s="1">
        <v>0.1</v>
      </c>
      <c r="C12" s="1">
        <f t="shared" si="0"/>
        <v>0.12651716224999998</v>
      </c>
      <c r="D12" s="1">
        <f t="shared" si="1"/>
        <v>0.17500330000000003</v>
      </c>
      <c r="E12" s="1">
        <f t="shared" si="2"/>
        <v>2.9591501000000003E-2</v>
      </c>
      <c r="F12" s="1"/>
    </row>
    <row r="13" spans="2:6" s="3" customFormat="1" x14ac:dyDescent="0.3">
      <c r="B13" s="4">
        <v>0.1411</v>
      </c>
      <c r="C13" s="4">
        <f>0.10701+0.1109*(B13)+(0.84838*(B13)^2)-(0.06669*(B13)^3)+(0.000567*(B13)^4)-(0.004208*(B13)^5)+(0.03763*(B13)^6)</f>
        <v>0.13936150708624731</v>
      </c>
      <c r="D13" s="4">
        <f t="shared" si="1"/>
        <v>0.18326094196930001</v>
      </c>
      <c r="E13" s="4">
        <f t="shared" si="2"/>
        <v>4.704582872771533E-2</v>
      </c>
      <c r="F13" s="4">
        <v>0.14940000000000001</v>
      </c>
    </row>
    <row r="14" spans="2:6" x14ac:dyDescent="0.3">
      <c r="B14" s="1">
        <v>0.2</v>
      </c>
      <c r="C14" s="1">
        <f t="shared" si="0"/>
        <v>0.16259364896</v>
      </c>
      <c r="D14" s="1">
        <f t="shared" si="1"/>
        <v>0.20000320000000002</v>
      </c>
      <c r="E14" s="1">
        <f t="shared" si="2"/>
        <v>7.7218896000000009E-2</v>
      </c>
      <c r="F14" s="1"/>
    </row>
    <row r="15" spans="2:6" x14ac:dyDescent="0.3">
      <c r="B15" s="1">
        <v>0.3</v>
      </c>
      <c r="C15" s="1">
        <f t="shared" si="0"/>
        <v>0.21485536952999998</v>
      </c>
      <c r="D15" s="1">
        <f t="shared" si="1"/>
        <v>0.24166970000000002</v>
      </c>
      <c r="E15" s="1">
        <f t="shared" si="2"/>
        <v>0.14182262099999998</v>
      </c>
      <c r="F15" s="1"/>
    </row>
    <row r="16" spans="2:6" x14ac:dyDescent="0.3">
      <c r="B16" s="1">
        <v>0.4</v>
      </c>
      <c r="C16" s="1">
        <f t="shared" si="0"/>
        <v>0.28296819775999998</v>
      </c>
      <c r="D16" s="1">
        <f t="shared" si="1"/>
        <v>0.30000280000000001</v>
      </c>
      <c r="E16" s="1">
        <f t="shared" si="2"/>
        <v>0.22244057600000003</v>
      </c>
      <c r="F16" s="1"/>
    </row>
    <row r="17" spans="2:13" x14ac:dyDescent="0.3">
      <c r="B17" s="1">
        <v>0.5</v>
      </c>
      <c r="C17" s="1">
        <f t="shared" si="0"/>
        <v>0.36671065624999999</v>
      </c>
      <c r="D17" s="1">
        <f t="shared" si="1"/>
        <v>0.37500250000000002</v>
      </c>
      <c r="E17" s="1">
        <f t="shared" si="2"/>
        <v>0.31820812500000001</v>
      </c>
      <c r="F17" s="1"/>
    </row>
    <row r="18" spans="2:13" x14ac:dyDescent="0.3">
      <c r="B18" s="1">
        <v>0.6</v>
      </c>
      <c r="C18" s="1">
        <f t="shared" si="0"/>
        <v>0.46606369439999995</v>
      </c>
      <c r="D18" s="1">
        <f t="shared" si="1"/>
        <v>0.46666879999999999</v>
      </c>
      <c r="E18" s="1">
        <f t="shared" si="2"/>
        <v>0.42835809599999997</v>
      </c>
      <c r="F18" s="1"/>
    </row>
    <row r="19" spans="2:13" x14ac:dyDescent="0.3">
      <c r="B19" s="1">
        <v>0.7</v>
      </c>
      <c r="C19" s="1">
        <f t="shared" si="0"/>
        <v>0.58132756000999997</v>
      </c>
      <c r="D19" s="1">
        <f t="shared" si="1"/>
        <v>0.57500169999999995</v>
      </c>
      <c r="E19" s="1">
        <f t="shared" si="2"/>
        <v>0.55222078099999994</v>
      </c>
      <c r="F19" s="1"/>
    </row>
    <row r="20" spans="2:13" x14ac:dyDescent="0.3">
      <c r="B20" s="1">
        <v>0.8</v>
      </c>
      <c r="C20" s="1">
        <f t="shared" si="0"/>
        <v>0.71326576448000012</v>
      </c>
      <c r="D20" s="1">
        <f t="shared" si="1"/>
        <v>0.7000012000000001</v>
      </c>
      <c r="E20" s="1">
        <f t="shared" si="2"/>
        <v>0.68922393600000009</v>
      </c>
      <c r="F20" s="1"/>
    </row>
    <row r="21" spans="2:13" x14ac:dyDescent="0.3">
      <c r="B21" s="1">
        <v>0.9</v>
      </c>
      <c r="C21" s="1">
        <f t="shared" si="0"/>
        <v>0.86327614160999999</v>
      </c>
      <c r="D21" s="1">
        <f t="shared" si="1"/>
        <v>0.84166730000000001</v>
      </c>
      <c r="E21" s="1">
        <f t="shared" si="2"/>
        <v>0.83889278099999998</v>
      </c>
      <c r="F21" s="1"/>
      <c r="J21" s="1"/>
      <c r="K21" s="1" t="s">
        <v>8</v>
      </c>
      <c r="L21" s="1" t="s">
        <v>9</v>
      </c>
      <c r="M21" s="1" t="s">
        <v>10</v>
      </c>
    </row>
    <row r="22" spans="2:13" x14ac:dyDescent="0.3">
      <c r="B22" s="1">
        <v>1</v>
      </c>
      <c r="C22" s="1">
        <f t="shared" si="0"/>
        <v>1.0335890000000001</v>
      </c>
      <c r="D22" s="1">
        <f t="shared" si="1"/>
        <v>1</v>
      </c>
      <c r="E22" s="1">
        <f t="shared" si="2"/>
        <v>1.00085</v>
      </c>
      <c r="F22" s="1"/>
      <c r="J22" s="1" t="s">
        <v>11</v>
      </c>
      <c r="K22" s="1">
        <v>0</v>
      </c>
      <c r="L22" s="1">
        <v>0.10700999999999999</v>
      </c>
      <c r="M22" s="1">
        <v>0.16667000000000001</v>
      </c>
    </row>
    <row r="23" spans="2:13" x14ac:dyDescent="0.3">
      <c r="J23" s="1" t="s">
        <v>12</v>
      </c>
      <c r="K23" s="1">
        <v>0.20196</v>
      </c>
      <c r="L23" s="1">
        <v>0.1109</v>
      </c>
      <c r="M23" s="1">
        <v>0</v>
      </c>
    </row>
    <row r="24" spans="2:13" x14ac:dyDescent="0.3">
      <c r="B24" t="s">
        <v>7</v>
      </c>
      <c r="J24" s="1" t="s">
        <v>13</v>
      </c>
      <c r="K24" s="1">
        <v>0.95923999999999998</v>
      </c>
      <c r="L24" s="1">
        <v>0.84838000000000002</v>
      </c>
      <c r="M24" s="1">
        <v>0.83333000000000002</v>
      </c>
    </row>
    <row r="25" spans="2:13" x14ac:dyDescent="0.3">
      <c r="B25" t="s">
        <v>9</v>
      </c>
      <c r="J25" s="1" t="s">
        <v>14</v>
      </c>
      <c r="K25" s="1">
        <v>-0.20096</v>
      </c>
      <c r="L25" s="1">
        <v>-6.6689999999999999E-2</v>
      </c>
      <c r="M25" s="1">
        <v>0</v>
      </c>
    </row>
    <row r="26" spans="2:13" x14ac:dyDescent="0.3">
      <c r="J26" s="1" t="s">
        <v>15</v>
      </c>
      <c r="K26" s="1">
        <v>0</v>
      </c>
      <c r="L26" s="1">
        <v>5.6699999999999997E-3</v>
      </c>
      <c r="M26" s="1">
        <v>0</v>
      </c>
    </row>
    <row r="27" spans="2:13" x14ac:dyDescent="0.3">
      <c r="J27" s="1" t="s">
        <v>16</v>
      </c>
      <c r="K27" s="1">
        <v>0</v>
      </c>
      <c r="L27" s="1">
        <v>-4.2079999999999999E-2</v>
      </c>
      <c r="M27" s="1">
        <v>0</v>
      </c>
    </row>
    <row r="28" spans="2:13" x14ac:dyDescent="0.3">
      <c r="J28" s="1" t="s">
        <v>17</v>
      </c>
      <c r="K28" s="1">
        <v>0</v>
      </c>
      <c r="L28" s="1">
        <v>3.7629999999999997E-2</v>
      </c>
      <c r="M28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8784-BAC5-46C5-A7A7-DB4A81C8A999}">
  <dimension ref="A1:Q65"/>
  <sheetViews>
    <sheetView zoomScale="68" zoomScaleNormal="138" workbookViewId="0">
      <selection activeCell="Z32" sqref="Z32"/>
    </sheetView>
  </sheetViews>
  <sheetFormatPr defaultRowHeight="14.4" x14ac:dyDescent="0.3"/>
  <cols>
    <col min="2" max="2" width="20" bestFit="1" customWidth="1"/>
    <col min="3" max="3" width="18.5546875" bestFit="1" customWidth="1"/>
    <col min="4" max="4" width="13.21875" customWidth="1"/>
    <col min="5" max="6" width="12.21875" bestFit="1" customWidth="1"/>
    <col min="13" max="13" width="10.44140625" bestFit="1" customWidth="1"/>
  </cols>
  <sheetData>
    <row r="1" spans="1:17" x14ac:dyDescent="0.3">
      <c r="A1" t="s">
        <v>34</v>
      </c>
    </row>
    <row r="2" spans="1:17" x14ac:dyDescent="0.3">
      <c r="A2" t="s">
        <v>30</v>
      </c>
      <c r="B2" t="s">
        <v>29</v>
      </c>
      <c r="C2" t="s">
        <v>36</v>
      </c>
      <c r="D2" t="s">
        <v>35</v>
      </c>
      <c r="E2" t="s">
        <v>8</v>
      </c>
      <c r="F2" t="s">
        <v>10</v>
      </c>
    </row>
    <row r="3" spans="1:17" x14ac:dyDescent="0.3">
      <c r="A3">
        <v>1</v>
      </c>
      <c r="B3">
        <f>(A3-0.44)/($A$65+0.12)</f>
        <v>8.8719898605830183E-3</v>
      </c>
      <c r="C3">
        <v>0.21410000000000001</v>
      </c>
      <c r="D3">
        <f>$N$5+(($N$4/$N$6)*(1-(-LN(B3)^$N$6)))</f>
        <v>-0.79485598439363914</v>
      </c>
      <c r="E3">
        <f>$O$5+(($O$4/$O$6)*(1-(1-B3)^$O$6))</f>
        <v>0.40363559480705824</v>
      </c>
      <c r="F3">
        <f>$P$5+(($P$4/$P$6)*(1-((1-B3)/B3)^P$6))</f>
        <v>-1.3461093633774537</v>
      </c>
      <c r="N3" s="1" t="s">
        <v>9</v>
      </c>
      <c r="O3" s="1" t="s">
        <v>8</v>
      </c>
      <c r="P3" s="1" t="s">
        <v>10</v>
      </c>
      <c r="Q3" s="1" t="s">
        <v>10</v>
      </c>
    </row>
    <row r="4" spans="1:17" x14ac:dyDescent="0.3">
      <c r="A4">
        <v>2</v>
      </c>
      <c r="B4">
        <f t="shared" ref="B4:B65" si="0">(A4-0.44)/($A$65+0.12)</f>
        <v>2.4714828897338406E-2</v>
      </c>
      <c r="C4">
        <v>0.27489999999999998</v>
      </c>
      <c r="D4">
        <f>$N$5+(($N$4/$N$6)*(1-(-LN(B4)^$N$6)))</f>
        <v>-0.16606438777329879</v>
      </c>
      <c r="E4">
        <f t="shared" ref="E4:E65" si="1">$O$5+(($O$4/$O$6)*(1-(1-B4)^$O$6))</f>
        <v>0.50036672618897482</v>
      </c>
      <c r="F4">
        <f t="shared" ref="F4:F65" si="2">$P$5+(($P$4/$P$6)*(1-((1-B4)/B4)^P$6))</f>
        <v>-0.45120482430391284</v>
      </c>
      <c r="M4" s="1" t="s">
        <v>31</v>
      </c>
      <c r="N4" s="1">
        <v>2.4108999999999998</v>
      </c>
      <c r="O4" s="1">
        <v>6.0547000000000004</v>
      </c>
      <c r="P4" s="1">
        <v>1.5530999999999999</v>
      </c>
    </row>
    <row r="5" spans="1:17" x14ac:dyDescent="0.3">
      <c r="A5">
        <v>3</v>
      </c>
      <c r="B5">
        <f t="shared" si="0"/>
        <v>4.0557667934093794E-2</v>
      </c>
      <c r="C5">
        <v>0.62649999999999995</v>
      </c>
      <c r="D5">
        <f t="shared" ref="D5:D65" si="3">$N$5+($N$4/$N$6)*(1-(-LOG(B5)^$N$6))</f>
        <v>2.2807267645753515</v>
      </c>
      <c r="E5">
        <f t="shared" si="1"/>
        <v>0.59787805289620233</v>
      </c>
      <c r="F5">
        <f t="shared" si="2"/>
        <v>3.943915241254814E-2</v>
      </c>
      <c r="M5" s="1" t="s">
        <v>32</v>
      </c>
      <c r="N5" s="1">
        <v>3.0840000000000001</v>
      </c>
      <c r="O5" s="1">
        <v>0.3498</v>
      </c>
      <c r="P5" s="1">
        <v>4.0026999999999999</v>
      </c>
    </row>
    <row r="6" spans="1:17" x14ac:dyDescent="0.3">
      <c r="A6">
        <v>4</v>
      </c>
      <c r="B6">
        <f t="shared" si="0"/>
        <v>5.6400506970849182E-2</v>
      </c>
      <c r="C6">
        <v>0.68220000000000003</v>
      </c>
      <c r="D6">
        <f t="shared" si="3"/>
        <v>2.5457899259239616</v>
      </c>
      <c r="E6">
        <f t="shared" si="1"/>
        <v>0.69618890916611709</v>
      </c>
      <c r="F6">
        <f t="shared" si="2"/>
        <v>0.39227688045423603</v>
      </c>
      <c r="M6" s="1" t="s">
        <v>33</v>
      </c>
      <c r="N6" s="1">
        <v>4.5400000000000003E-2</v>
      </c>
      <c r="O6" s="1">
        <v>0.50549999999999995</v>
      </c>
      <c r="P6" s="1">
        <v>-0.1411</v>
      </c>
    </row>
    <row r="7" spans="1:17" x14ac:dyDescent="0.3">
      <c r="A7">
        <v>5</v>
      </c>
      <c r="B7">
        <f t="shared" si="0"/>
        <v>7.2243346007604556E-2</v>
      </c>
      <c r="C7">
        <v>0.72350000000000003</v>
      </c>
      <c r="D7">
        <f t="shared" si="3"/>
        <v>2.7646063002100472</v>
      </c>
      <c r="E7">
        <f t="shared" si="1"/>
        <v>0.79531944247008135</v>
      </c>
      <c r="F7">
        <f t="shared" si="2"/>
        <v>0.67353728054997486</v>
      </c>
      <c r="M7" s="1"/>
      <c r="N7" s="1"/>
      <c r="O7" s="1"/>
      <c r="P7" s="1"/>
    </row>
    <row r="8" spans="1:17" x14ac:dyDescent="0.3">
      <c r="A8">
        <v>6</v>
      </c>
      <c r="B8">
        <f t="shared" si="0"/>
        <v>8.8086185044359944E-2</v>
      </c>
      <c r="C8">
        <v>0.81</v>
      </c>
      <c r="D8">
        <f t="shared" si="3"/>
        <v>2.9545503579547305</v>
      </c>
      <c r="E8">
        <f t="shared" si="1"/>
        <v>0.89529066225585474</v>
      </c>
      <c r="F8">
        <f t="shared" si="2"/>
        <v>0.9105854364452397</v>
      </c>
      <c r="M8" s="1" t="s">
        <v>6</v>
      </c>
      <c r="N8" s="1">
        <f>2*(1-3^-N4)/(1-2^-N4)-3</f>
        <v>-0.71109111085116883</v>
      </c>
      <c r="O8" s="1">
        <f>(1-O4)/(3+O4)</f>
        <v>-0.55824047179917613</v>
      </c>
      <c r="P8" s="1">
        <f>-P4</f>
        <v>-1.5530999999999999</v>
      </c>
    </row>
    <row r="9" spans="1:17" x14ac:dyDescent="0.3">
      <c r="A9">
        <v>7</v>
      </c>
      <c r="B9">
        <f t="shared" si="0"/>
        <v>0.10392902408111533</v>
      </c>
      <c r="C9">
        <v>0.95379999999999998</v>
      </c>
      <c r="D9">
        <f t="shared" si="3"/>
        <v>3.1246767715835597</v>
      </c>
      <c r="E9">
        <f t="shared" si="1"/>
        <v>0.99612449251318747</v>
      </c>
      <c r="F9">
        <f t="shared" si="2"/>
        <v>1.1175282236555875</v>
      </c>
    </row>
    <row r="10" spans="1:17" x14ac:dyDescent="0.3">
      <c r="A10">
        <v>8</v>
      </c>
      <c r="B10">
        <f t="shared" si="0"/>
        <v>0.11977186311787072</v>
      </c>
      <c r="C10">
        <v>0.95960000000000001</v>
      </c>
      <c r="D10">
        <f t="shared" si="3"/>
        <v>3.2803533557320899</v>
      </c>
      <c r="E10">
        <f t="shared" si="1"/>
        <v>1.0978438285357142</v>
      </c>
      <c r="F10">
        <f t="shared" si="2"/>
        <v>1.3026447551541116</v>
      </c>
    </row>
    <row r="11" spans="1:17" x14ac:dyDescent="0.3">
      <c r="A11">
        <v>9</v>
      </c>
      <c r="B11">
        <f t="shared" si="0"/>
        <v>0.13561470215462612</v>
      </c>
      <c r="C11">
        <v>1.0278</v>
      </c>
      <c r="D11">
        <f t="shared" si="3"/>
        <v>3.4250479529062554</v>
      </c>
      <c r="E11">
        <f t="shared" si="1"/>
        <v>1.2004725982961071</v>
      </c>
      <c r="F11">
        <f t="shared" si="2"/>
        <v>1.4712329176669998</v>
      </c>
    </row>
    <row r="12" spans="1:17" x14ac:dyDescent="0.3">
      <c r="A12">
        <v>10</v>
      </c>
      <c r="B12">
        <f t="shared" si="0"/>
        <v>0.15145754119138152</v>
      </c>
      <c r="C12">
        <v>1.1591</v>
      </c>
      <c r="D12">
        <f t="shared" si="3"/>
        <v>3.5611442683338947</v>
      </c>
      <c r="E12">
        <f t="shared" si="1"/>
        <v>1.3040358289012932</v>
      </c>
      <c r="F12">
        <f t="shared" si="2"/>
        <v>1.6269008756433156</v>
      </c>
    </row>
    <row r="13" spans="1:17" x14ac:dyDescent="0.3">
      <c r="A13">
        <v>11</v>
      </c>
      <c r="B13">
        <f t="shared" si="0"/>
        <v>0.1673003802281369</v>
      </c>
      <c r="C13">
        <v>1.2815000000000001</v>
      </c>
      <c r="D13">
        <f t="shared" si="3"/>
        <v>3.6903600119060362</v>
      </c>
      <c r="E13">
        <f t="shared" si="1"/>
        <v>1.4085597186514414</v>
      </c>
      <c r="F13">
        <f t="shared" si="2"/>
        <v>1.7722251244468401</v>
      </c>
    </row>
    <row r="14" spans="1:17" x14ac:dyDescent="0.3">
      <c r="A14">
        <v>12</v>
      </c>
      <c r="B14">
        <f t="shared" si="0"/>
        <v>0.18314321926489227</v>
      </c>
      <c r="C14">
        <v>1.2877000000000001</v>
      </c>
      <c r="D14">
        <f t="shared" si="3"/>
        <v>3.8139802065391866</v>
      </c>
      <c r="E14">
        <f t="shared" si="1"/>
        <v>1.5140717152914753</v>
      </c>
      <c r="F14">
        <f t="shared" si="2"/>
        <v>1.909115621142583</v>
      </c>
    </row>
    <row r="15" spans="1:17" x14ac:dyDescent="0.3">
      <c r="A15">
        <v>13</v>
      </c>
      <c r="B15">
        <f t="shared" si="0"/>
        <v>0.19898605830164767</v>
      </c>
      <c r="C15">
        <v>1.5979000000000001</v>
      </c>
      <c r="D15">
        <f t="shared" si="3"/>
        <v>3.9329961589950932</v>
      </c>
      <c r="E15">
        <f t="shared" si="1"/>
        <v>1.6206006011183729</v>
      </c>
      <c r="F15">
        <f t="shared" si="2"/>
        <v>2.0390321214363571</v>
      </c>
    </row>
    <row r="16" spans="1:17" x14ac:dyDescent="0.3">
      <c r="A16">
        <v>14</v>
      </c>
      <c r="B16">
        <f t="shared" si="0"/>
        <v>0.21482889733840305</v>
      </c>
      <c r="C16">
        <v>1.9028</v>
      </c>
      <c r="D16">
        <f t="shared" si="3"/>
        <v>4.0481926619739816</v>
      </c>
      <c r="E16">
        <f t="shared" si="1"/>
        <v>1.7281765856931917</v>
      </c>
      <c r="F16">
        <f t="shared" si="2"/>
        <v>2.1631192322669484</v>
      </c>
    </row>
    <row r="17" spans="1:6" x14ac:dyDescent="0.3">
      <c r="A17">
        <v>15</v>
      </c>
      <c r="B17">
        <f t="shared" si="0"/>
        <v>0.23067173637515845</v>
      </c>
      <c r="C17">
        <v>1.9407000000000001</v>
      </c>
      <c r="D17">
        <f t="shared" si="3"/>
        <v>4.1602050938375559</v>
      </c>
      <c r="E17">
        <f t="shared" si="1"/>
        <v>1.8368314070054121</v>
      </c>
      <c r="F17">
        <f t="shared" si="2"/>
        <v>2.2822944010618849</v>
      </c>
    </row>
    <row r="18" spans="1:6" x14ac:dyDescent="0.3">
      <c r="A18">
        <v>16</v>
      </c>
      <c r="B18">
        <f t="shared" si="0"/>
        <v>0.24651457541191382</v>
      </c>
      <c r="C18">
        <v>2.0160999999999998</v>
      </c>
      <c r="D18">
        <f t="shared" si="3"/>
        <v>4.2695581652488563</v>
      </c>
      <c r="E18">
        <f t="shared" si="1"/>
        <v>1.9465984420511995</v>
      </c>
      <c r="F18">
        <f t="shared" si="2"/>
        <v>2.3973073267591944</v>
      </c>
    </row>
    <row r="19" spans="1:6" x14ac:dyDescent="0.3">
      <c r="A19">
        <v>17</v>
      </c>
      <c r="B19">
        <f t="shared" si="0"/>
        <v>0.26235741444866917</v>
      </c>
      <c r="C19">
        <v>2.0179</v>
      </c>
      <c r="D19">
        <f t="shared" si="3"/>
        <v>4.3766930257912771</v>
      </c>
      <c r="E19">
        <f t="shared" si="1"/>
        <v>2.0575128279191879</v>
      </c>
      <c r="F19">
        <f t="shared" si="2"/>
        <v>2.5087813144706601</v>
      </c>
    </row>
    <row r="20" spans="1:6" x14ac:dyDescent="0.3">
      <c r="A20">
        <v>18</v>
      </c>
      <c r="B20">
        <f t="shared" si="0"/>
        <v>0.2782002534854246</v>
      </c>
      <c r="C20">
        <v>2.0703</v>
      </c>
      <c r="D20">
        <f t="shared" si="3"/>
        <v>4.4819867381963086</v>
      </c>
      <c r="E20">
        <f t="shared" si="1"/>
        <v>2.1696115946308479</v>
      </c>
      <c r="F20">
        <f t="shared" si="2"/>
        <v>2.6172428322631105</v>
      </c>
    </row>
    <row r="21" spans="1:6" x14ac:dyDescent="0.3">
      <c r="A21">
        <v>19</v>
      </c>
      <c r="B21">
        <f t="shared" si="0"/>
        <v>0.29404309252217997</v>
      </c>
      <c r="C21">
        <v>2.3778000000000001</v>
      </c>
      <c r="D21">
        <f t="shared" si="3"/>
        <v>4.5857666040813836</v>
      </c>
      <c r="E21">
        <f t="shared" si="1"/>
        <v>2.282933811161302</v>
      </c>
      <c r="F21">
        <f t="shared" si="2"/>
        <v>2.7231431351100466</v>
      </c>
    </row>
    <row r="22" spans="1:6" x14ac:dyDescent="0.3">
      <c r="A22">
        <v>20</v>
      </c>
      <c r="B22">
        <f t="shared" si="0"/>
        <v>0.30988593155893535</v>
      </c>
      <c r="C22">
        <v>2.4777999999999998</v>
      </c>
      <c r="D22">
        <f t="shared" si="3"/>
        <v>4.6883209315772287</v>
      </c>
      <c r="E22">
        <f t="shared" si="1"/>
        <v>2.3975207462755259</v>
      </c>
      <c r="F22">
        <f t="shared" si="2"/>
        <v>2.8268744218977826</v>
      </c>
    </row>
    <row r="23" spans="1:6" x14ac:dyDescent="0.3">
      <c r="A23">
        <v>21</v>
      </c>
      <c r="B23">
        <f t="shared" si="0"/>
        <v>0.32572877059569072</v>
      </c>
      <c r="C23">
        <v>2.6642999999999999</v>
      </c>
      <c r="D23">
        <f t="shared" si="3"/>
        <v>4.7899072926943314</v>
      </c>
      <c r="E23">
        <f t="shared" si="1"/>
        <v>2.5134160460601125</v>
      </c>
      <c r="F23">
        <f t="shared" si="2"/>
        <v>2.9287821443276374</v>
      </c>
    </row>
    <row r="24" spans="1:6" x14ac:dyDescent="0.3">
      <c r="A24">
        <v>22</v>
      </c>
      <c r="B24">
        <f t="shared" si="0"/>
        <v>0.34157160963244615</v>
      </c>
      <c r="C24">
        <v>2.7738</v>
      </c>
      <c r="D24">
        <f t="shared" si="3"/>
        <v>4.8907589787448451</v>
      </c>
      <c r="E24">
        <f t="shared" si="1"/>
        <v>2.6306659303195343</v>
      </c>
      <c r="F24">
        <f t="shared" si="2"/>
        <v>3.0291745579156717</v>
      </c>
    </row>
    <row r="25" spans="1:6" x14ac:dyDescent="0.3">
      <c r="A25">
        <v>23</v>
      </c>
      <c r="B25">
        <f t="shared" si="0"/>
        <v>0.35741444866920152</v>
      </c>
      <c r="C25">
        <v>2.9196</v>
      </c>
      <c r="D25">
        <f t="shared" si="3"/>
        <v>4.991090143964465</v>
      </c>
      <c r="E25">
        <f t="shared" si="1"/>
        <v>2.7493194103469651</v>
      </c>
      <c r="F25">
        <f t="shared" si="2"/>
        <v>3.1283302664671577</v>
      </c>
    </row>
    <row r="26" spans="1:6" x14ac:dyDescent="0.3">
      <c r="A26">
        <v>24</v>
      </c>
      <c r="B26">
        <f t="shared" si="0"/>
        <v>0.3732572877059569</v>
      </c>
      <c r="C26">
        <v>2.9485999999999999</v>
      </c>
      <c r="D26">
        <f t="shared" si="3"/>
        <v>5.0910999840391966</v>
      </c>
      <c r="E26">
        <f t="shared" si="1"/>
        <v>2.8694285309843193</v>
      </c>
      <c r="F26">
        <f t="shared" si="2"/>
        <v>3.2265042891278615</v>
      </c>
    </row>
    <row r="27" spans="1:6" x14ac:dyDescent="0.3">
      <c r="A27">
        <v>25</v>
      </c>
      <c r="B27">
        <f t="shared" si="0"/>
        <v>0.38910012674271227</v>
      </c>
      <c r="C27">
        <v>3.1406999999999998</v>
      </c>
      <c r="D27">
        <f t="shared" si="3"/>
        <v>5.1909762000681399</v>
      </c>
      <c r="E27">
        <f t="shared" si="1"/>
        <v>2.9910486403679091</v>
      </c>
      <c r="F27">
        <f t="shared" si="2"/>
        <v>3.3239330303336594</v>
      </c>
    </row>
    <row r="28" spans="1:6" x14ac:dyDescent="0.3">
      <c r="A28">
        <v>26</v>
      </c>
      <c r="B28">
        <f t="shared" si="0"/>
        <v>0.4049429657794677</v>
      </c>
      <c r="C28">
        <v>3.2915000000000001</v>
      </c>
      <c r="D28">
        <f t="shared" si="3"/>
        <v>5.2908979329616956</v>
      </c>
      <c r="E28">
        <f t="shared" si="1"/>
        <v>3.1142386913322757</v>
      </c>
      <c r="F28">
        <f t="shared" si="2"/>
        <v>3.4208384316921534</v>
      </c>
    </row>
    <row r="29" spans="1:6" x14ac:dyDescent="0.3">
      <c r="A29">
        <v>27</v>
      </c>
      <c r="B29">
        <f t="shared" si="0"/>
        <v>0.42078580481622307</v>
      </c>
      <c r="C29">
        <v>3.5173000000000001</v>
      </c>
      <c r="D29">
        <f t="shared" si="3"/>
        <v>5.3910383080827469</v>
      </c>
      <c r="E29">
        <f t="shared" si="1"/>
        <v>3.2390615791365436</v>
      </c>
      <c r="F29">
        <f t="shared" si="2"/>
        <v>3.517431514950411</v>
      </c>
    </row>
    <row r="30" spans="1:6" x14ac:dyDescent="0.3">
      <c r="A30">
        <v>28</v>
      </c>
      <c r="B30">
        <f t="shared" si="0"/>
        <v>0.43662864385297845</v>
      </c>
      <c r="C30">
        <v>3.702</v>
      </c>
      <c r="D30">
        <f t="shared" si="3"/>
        <v>5.4915666985719565</v>
      </c>
      <c r="E30">
        <f t="shared" si="1"/>
        <v>3.3655845210124249</v>
      </c>
      <c r="F30">
        <f t="shared" si="2"/>
        <v>3.6139154765744204</v>
      </c>
    </row>
    <row r="31" spans="1:6" x14ac:dyDescent="0.3">
      <c r="A31">
        <v>29</v>
      </c>
      <c r="B31">
        <f t="shared" si="0"/>
        <v>0.45247148288973382</v>
      </c>
      <c r="C31">
        <v>4.2206999999999999</v>
      </c>
      <c r="D31">
        <f t="shared" si="3"/>
        <v>5.5926507940715888</v>
      </c>
      <c r="E31">
        <f t="shared" si="1"/>
        <v>3.493879484045145</v>
      </c>
      <c r="F31">
        <f t="shared" si="2"/>
        <v>3.7104884605648292</v>
      </c>
    </row>
    <row r="32" spans="1:6" x14ac:dyDescent="0.3">
      <c r="A32">
        <v>30</v>
      </c>
      <c r="B32">
        <f t="shared" si="0"/>
        <v>0.46831432192648925</v>
      </c>
      <c r="C32">
        <v>4.2247000000000003</v>
      </c>
      <c r="D32">
        <f t="shared" si="3"/>
        <v>5.6944585467603401</v>
      </c>
      <c r="E32">
        <f t="shared" si="1"/>
        <v>3.624023669131748</v>
      </c>
      <c r="F32">
        <f t="shared" si="2"/>
        <v>3.8073461127223402</v>
      </c>
    </row>
    <row r="33" spans="1:6" x14ac:dyDescent="0.3">
      <c r="A33">
        <v>31</v>
      </c>
      <c r="B33">
        <f t="shared" si="0"/>
        <v>0.48415716096324463</v>
      </c>
      <c r="C33">
        <v>4.3715000000000002</v>
      </c>
      <c r="D33">
        <f t="shared" si="3"/>
        <v>5.7971600569741026</v>
      </c>
      <c r="E33">
        <f t="shared" si="1"/>
        <v>3.7561000602723409</v>
      </c>
      <c r="F33">
        <f t="shared" si="2"/>
        <v>3.9046840038936623</v>
      </c>
    </row>
    <row r="34" spans="1:6" x14ac:dyDescent="0.3">
      <c r="A34">
        <v>32</v>
      </c>
      <c r="B34">
        <f t="shared" si="0"/>
        <v>0.5</v>
      </c>
      <c r="C34">
        <v>4.3715000000000002</v>
      </c>
      <c r="D34">
        <f t="shared" si="3"/>
        <v>5.9009294550965503</v>
      </c>
      <c r="E34">
        <f t="shared" si="1"/>
        <v>3.8901980503115809</v>
      </c>
      <c r="F34">
        <f t="shared" si="2"/>
        <v>4.0026999999999999</v>
      </c>
    </row>
    <row r="35" spans="1:6" x14ac:dyDescent="0.3">
      <c r="A35">
        <v>33</v>
      </c>
      <c r="B35">
        <f t="shared" si="0"/>
        <v>0.51584283903675543</v>
      </c>
      <c r="C35">
        <v>4.3715000000000002</v>
      </c>
      <c r="D35">
        <f t="shared" si="3"/>
        <v>6.0059468341936419</v>
      </c>
      <c r="E35">
        <f t="shared" si="1"/>
        <v>4.0264141565555409</v>
      </c>
      <c r="F35">
        <f t="shared" si="2"/>
        <v>4.1015966517861502</v>
      </c>
    </row>
    <row r="36" spans="1:6" x14ac:dyDescent="0.3">
      <c r="A36">
        <v>34</v>
      </c>
      <c r="B36">
        <f t="shared" si="0"/>
        <v>0.53168567807351086</v>
      </c>
      <c r="C36">
        <v>4.516</v>
      </c>
      <c r="D36">
        <f t="shared" si="3"/>
        <v>6.1124002887169304</v>
      </c>
      <c r="E36">
        <f t="shared" si="1"/>
        <v>4.1648528425680729</v>
      </c>
      <c r="F36">
        <f t="shared" si="2"/>
        <v>4.2015836766526578</v>
      </c>
    </row>
    <row r="37" spans="1:6" x14ac:dyDescent="0.3">
      <c r="A37">
        <v>35</v>
      </c>
      <c r="B37">
        <f t="shared" si="0"/>
        <v>0.54752851711026618</v>
      </c>
      <c r="C37">
        <v>4.6730999999999998</v>
      </c>
      <c r="D37">
        <f t="shared" si="3"/>
        <v>6.220488118476684</v>
      </c>
      <c r="E37">
        <f t="shared" si="1"/>
        <v>4.3056274660667508</v>
      </c>
      <c r="F37">
        <f t="shared" si="2"/>
        <v>4.3028806084851015</v>
      </c>
    </row>
    <row r="38" spans="1:6" x14ac:dyDescent="0.3">
      <c r="A38">
        <v>36</v>
      </c>
      <c r="B38">
        <f t="shared" si="0"/>
        <v>0.56337135614702161</v>
      </c>
      <c r="C38">
        <v>5.0273000000000003</v>
      </c>
      <c r="D38">
        <f t="shared" si="3"/>
        <v>6.3304212642252171</v>
      </c>
      <c r="E38">
        <f t="shared" si="1"/>
        <v>4.44886137741259</v>
      </c>
      <c r="F38">
        <f t="shared" si="2"/>
        <v>4.4057196992964087</v>
      </c>
    </row>
    <row r="39" spans="1:6" x14ac:dyDescent="0.3">
      <c r="A39">
        <v>37</v>
      </c>
      <c r="B39">
        <f t="shared" si="0"/>
        <v>0.57921419518377704</v>
      </c>
      <c r="C39">
        <v>5.0335000000000001</v>
      </c>
      <c r="D39">
        <f t="shared" si="3"/>
        <v>6.4424260521242633</v>
      </c>
      <c r="E39">
        <f t="shared" si="1"/>
        <v>4.5946891990186565</v>
      </c>
      <c r="F39">
        <f t="shared" si="2"/>
        <v>4.5103491693764814</v>
      </c>
    </row>
    <row r="40" spans="1:6" x14ac:dyDescent="0.3">
      <c r="A40">
        <v>38</v>
      </c>
      <c r="B40">
        <f t="shared" si="0"/>
        <v>0.59505703422053235</v>
      </c>
      <c r="C40">
        <v>5.1456999999999997</v>
      </c>
      <c r="D40">
        <f t="shared" si="3"/>
        <v>6.55674733998279</v>
      </c>
      <c r="E40">
        <f t="shared" si="1"/>
        <v>4.7432583234966588</v>
      </c>
      <c r="F40">
        <f t="shared" si="2"/>
        <v>4.6170369216034786</v>
      </c>
    </row>
    <row r="41" spans="1:6" x14ac:dyDescent="0.3">
      <c r="A41">
        <v>39</v>
      </c>
      <c r="B41">
        <f t="shared" si="0"/>
        <v>0.61089987325728778</v>
      </c>
      <c r="C41">
        <v>5.2305999999999999</v>
      </c>
      <c r="D41">
        <f t="shared" si="3"/>
        <v>6.6736521797927733</v>
      </c>
      <c r="E41">
        <f t="shared" si="1"/>
        <v>4.8947306780765212</v>
      </c>
      <c r="F41">
        <f t="shared" si="2"/>
        <v>4.7260748623414903</v>
      </c>
    </row>
    <row r="42" spans="1:6" x14ac:dyDescent="0.3">
      <c r="A42">
        <v>40</v>
      </c>
      <c r="B42">
        <f t="shared" si="0"/>
        <v>0.6267427122940431</v>
      </c>
      <c r="C42">
        <v>5.3190999999999997</v>
      </c>
      <c r="D42">
        <f t="shared" si="3"/>
        <v>6.7934341407532797</v>
      </c>
      <c r="E42">
        <f t="shared" si="1"/>
        <v>5.04928481554958</v>
      </c>
      <c r="F42">
        <f t="shared" si="2"/>
        <v>4.8377840085197663</v>
      </c>
    </row>
    <row r="43" spans="1:6" x14ac:dyDescent="0.3">
      <c r="A43">
        <v>41</v>
      </c>
      <c r="B43">
        <f t="shared" si="0"/>
        <v>0.64258555133079853</v>
      </c>
      <c r="C43">
        <v>5.3742999999999999</v>
      </c>
      <c r="D43">
        <f t="shared" si="3"/>
        <v>6.9164184775754247</v>
      </c>
      <c r="E43">
        <f t="shared" si="1"/>
        <v>5.2071184087965152</v>
      </c>
      <c r="F43">
        <f t="shared" si="2"/>
        <v>4.9525206118924254</v>
      </c>
    </row>
    <row r="44" spans="1:6" x14ac:dyDescent="0.3">
      <c r="A44">
        <v>42</v>
      </c>
      <c r="B44">
        <f t="shared" si="0"/>
        <v>0.65842839036755396</v>
      </c>
      <c r="C44">
        <v>5.4728000000000003</v>
      </c>
      <c r="D44">
        <f t="shared" si="3"/>
        <v>7.0429683846886348</v>
      </c>
      <c r="E44">
        <f t="shared" si="1"/>
        <v>5.3684512484282427</v>
      </c>
      <c r="F44">
        <f t="shared" si="2"/>
        <v>5.0706836027930109</v>
      </c>
    </row>
    <row r="45" spans="1:6" x14ac:dyDescent="0.3">
      <c r="A45">
        <v>43</v>
      </c>
      <c r="B45">
        <f t="shared" si="0"/>
        <v>0.67427122940430928</v>
      </c>
      <c r="C45">
        <v>5.7697000000000003</v>
      </c>
      <c r="D45">
        <f t="shared" si="3"/>
        <v>7.1734926543730477</v>
      </c>
      <c r="E45">
        <f t="shared" si="1"/>
        <v>5.533528873451675</v>
      </c>
      <c r="F45">
        <f t="shared" si="2"/>
        <v>5.1927237554088013</v>
      </c>
    </row>
    <row r="46" spans="1:6" x14ac:dyDescent="0.3">
      <c r="A46">
        <v>44</v>
      </c>
      <c r="B46">
        <f t="shared" si="0"/>
        <v>0.69011406844106471</v>
      </c>
      <c r="C46">
        <v>5.7971000000000004</v>
      </c>
      <c r="D46">
        <f t="shared" si="3"/>
        <v>7.3084551653611456</v>
      </c>
      <c r="E46">
        <f t="shared" si="1"/>
        <v>5.7026270064907223</v>
      </c>
      <c r="F46">
        <f t="shared" si="2"/>
        <v>5.3191551175447316</v>
      </c>
    </row>
    <row r="47" spans="1:6" x14ac:dyDescent="0.3">
      <c r="A47">
        <v>45</v>
      </c>
      <c r="B47">
        <f t="shared" si="0"/>
        <v>0.70595690747782014</v>
      </c>
      <c r="C47">
        <v>5.9724000000000004</v>
      </c>
      <c r="D47">
        <f t="shared" si="3"/>
        <v>7.448386782629898</v>
      </c>
      <c r="E47">
        <f t="shared" si="1"/>
        <v>5.876057022901068</v>
      </c>
      <c r="F47">
        <f t="shared" si="2"/>
        <v>5.4505694497660535</v>
      </c>
    </row>
    <row r="48" spans="1:6" x14ac:dyDescent="0.3">
      <c r="A48">
        <v>46</v>
      </c>
      <c r="B48">
        <f t="shared" si="0"/>
        <v>0.72179974651457546</v>
      </c>
      <c r="C48">
        <v>5.9745999999999997</v>
      </c>
      <c r="D48">
        <f t="shared" si="3"/>
        <v>7.5939004715372374</v>
      </c>
      <c r="E48">
        <f t="shared" si="1"/>
        <v>6.0541727646467294</v>
      </c>
      <c r="F48">
        <f t="shared" si="2"/>
        <v>5.5876547126164464</v>
      </c>
    </row>
    <row r="49" spans="1:6" x14ac:dyDescent="0.3">
      <c r="A49">
        <v>47</v>
      </c>
      <c r="B49">
        <f t="shared" si="0"/>
        <v>0.73764258555133089</v>
      </c>
      <c r="C49">
        <v>5.9938000000000002</v>
      </c>
      <c r="D49">
        <f t="shared" si="3"/>
        <v>7.7457107559534784</v>
      </c>
      <c r="E49">
        <f t="shared" si="1"/>
        <v>6.2373791267337779</v>
      </c>
      <c r="F49">
        <f t="shared" si="2"/>
        <v>5.7312190757249404</v>
      </c>
    </row>
    <row r="50" spans="1:6" x14ac:dyDescent="0.3">
      <c r="A50">
        <v>48</v>
      </c>
      <c r="B50">
        <f t="shared" si="0"/>
        <v>0.75348542458808621</v>
      </c>
      <c r="C50">
        <v>6.0307000000000004</v>
      </c>
      <c r="D50">
        <f t="shared" si="3"/>
        <v>7.9046591386551768</v>
      </c>
      <c r="E50">
        <f t="shared" si="1"/>
        <v>6.4261430148215251</v>
      </c>
      <c r="F50">
        <f t="shared" si="2"/>
        <v>5.8822225798842922</v>
      </c>
    </row>
    <row r="51" spans="1:6" x14ac:dyDescent="0.3">
      <c r="A51">
        <v>49</v>
      </c>
      <c r="B51">
        <f t="shared" si="0"/>
        <v>0.76932826362484164</v>
      </c>
      <c r="C51">
        <v>6.0987999999999998</v>
      </c>
      <c r="D51">
        <f t="shared" si="3"/>
        <v>8.0717478494958623</v>
      </c>
      <c r="E51">
        <f t="shared" si="1"/>
        <v>6.6210075273741236</v>
      </c>
      <c r="F51">
        <f t="shared" si="2"/>
        <v>6.0418195982824656</v>
      </c>
    </row>
    <row r="52" spans="1:6" x14ac:dyDescent="0.3">
      <c r="A52">
        <v>50</v>
      </c>
      <c r="B52">
        <f t="shared" si="0"/>
        <v>0.78517110266159706</v>
      </c>
      <c r="C52">
        <v>6.1624999999999996</v>
      </c>
      <c r="D52">
        <f t="shared" si="3"/>
        <v>8.2481854577397726</v>
      </c>
      <c r="E52">
        <f t="shared" si="1"/>
        <v>6.8226106044093555</v>
      </c>
      <c r="F52">
        <f t="shared" si="2"/>
        <v>6.2114168502950085</v>
      </c>
    </row>
    <row r="53" spans="1:6" x14ac:dyDescent="0.3">
      <c r="A53">
        <v>51</v>
      </c>
      <c r="B53">
        <f t="shared" si="0"/>
        <v>0.80101394169835238</v>
      </c>
      <c r="C53">
        <v>6.1715999999999998</v>
      </c>
      <c r="D53">
        <f t="shared" si="3"/>
        <v>8.4354497705226397</v>
      </c>
      <c r="E53">
        <f t="shared" si="1"/>
        <v>7.0317099934648928</v>
      </c>
      <c r="F53">
        <f t="shared" si="2"/>
        <v>6.3927543383851182</v>
      </c>
    </row>
    <row r="54" spans="1:6" x14ac:dyDescent="0.3">
      <c r="A54">
        <v>52</v>
      </c>
      <c r="B54">
        <f t="shared" si="0"/>
        <v>0.81685678073510781</v>
      </c>
      <c r="C54">
        <v>6.2671000000000001</v>
      </c>
      <c r="D54">
        <f t="shared" si="3"/>
        <v>8.6353765717606734</v>
      </c>
      <c r="E54">
        <f t="shared" si="1"/>
        <v>7.2492173644366096</v>
      </c>
      <c r="F54">
        <f t="shared" si="2"/>
        <v>6.5880209781504036</v>
      </c>
    </row>
    <row r="55" spans="1:6" x14ac:dyDescent="0.3">
      <c r="A55">
        <v>53</v>
      </c>
      <c r="B55">
        <f t="shared" si="0"/>
        <v>0.83269961977186324</v>
      </c>
      <c r="C55">
        <v>6.3796999999999997</v>
      </c>
      <c r="D55">
        <f t="shared" si="3"/>
        <v>8.8502881476655677</v>
      </c>
      <c r="E55">
        <f t="shared" si="1"/>
        <v>7.4762460400911666</v>
      </c>
      <c r="F55">
        <f t="shared" si="2"/>
        <v>6.8000243616999132</v>
      </c>
    </row>
    <row r="56" spans="1:6" x14ac:dyDescent="0.3">
      <c r="A56">
        <v>54</v>
      </c>
      <c r="B56">
        <f t="shared" si="0"/>
        <v>0.84854245880861856</v>
      </c>
      <c r="C56">
        <v>6.5446999999999997</v>
      </c>
      <c r="D56">
        <f t="shared" si="3"/>
        <v>9.0831852155401442</v>
      </c>
      <c r="E56">
        <f t="shared" si="1"/>
        <v>7.7141796415579353</v>
      </c>
      <c r="F56">
        <f t="shared" si="2"/>
        <v>7.0324480422927991</v>
      </c>
    </row>
    <row r="57" spans="1:6" x14ac:dyDescent="0.3">
      <c r="A57">
        <v>55</v>
      </c>
      <c r="B57">
        <f t="shared" si="0"/>
        <v>0.86438529784537399</v>
      </c>
      <c r="C57">
        <v>6.5545</v>
      </c>
      <c r="D57">
        <f t="shared" si="3"/>
        <v>9.3380440715863848</v>
      </c>
      <c r="E57">
        <f t="shared" si="1"/>
        <v>7.9647740809297556</v>
      </c>
      <c r="F57">
        <f t="shared" si="2"/>
        <v>7.2902563738508208</v>
      </c>
    </row>
    <row r="58" spans="1:6" x14ac:dyDescent="0.3">
      <c r="A58">
        <v>56</v>
      </c>
      <c r="B58">
        <f t="shared" si="0"/>
        <v>0.88022813688212931</v>
      </c>
      <c r="C58">
        <v>6.5795000000000003</v>
      </c>
      <c r="D58">
        <f t="shared" si="3"/>
        <v>9.6202970358024071</v>
      </c>
      <c r="E58">
        <f t="shared" si="1"/>
        <v>8.230315145274071</v>
      </c>
      <c r="F58">
        <f t="shared" si="2"/>
        <v>7.5803609154341549</v>
      </c>
    </row>
    <row r="59" spans="1:6" x14ac:dyDescent="0.3">
      <c r="A59">
        <v>57</v>
      </c>
      <c r="B59">
        <f t="shared" si="0"/>
        <v>0.89607097591888474</v>
      </c>
      <c r="C59">
        <v>6.5811999999999999</v>
      </c>
      <c r="D59">
        <f t="shared" si="3"/>
        <v>9.9376516957400884</v>
      </c>
      <c r="E59">
        <f t="shared" si="1"/>
        <v>8.5138739255238018</v>
      </c>
      <c r="F59">
        <f t="shared" si="2"/>
        <v>7.9127797904371597</v>
      </c>
    </row>
    <row r="60" spans="1:6" x14ac:dyDescent="0.3">
      <c r="A60">
        <v>58</v>
      </c>
      <c r="B60">
        <f t="shared" si="0"/>
        <v>0.91191381495564017</v>
      </c>
      <c r="C60">
        <v>6.7093999999999996</v>
      </c>
      <c r="D60">
        <f t="shared" si="3"/>
        <v>10.301584525593485</v>
      </c>
      <c r="E60">
        <f t="shared" si="1"/>
        <v>8.8197465382289977</v>
      </c>
      <c r="F60">
        <f t="shared" si="2"/>
        <v>8.3028001052459661</v>
      </c>
    </row>
    <row r="61" spans="1:6" x14ac:dyDescent="0.3">
      <c r="A61">
        <v>59</v>
      </c>
      <c r="B61">
        <f t="shared" si="0"/>
        <v>0.92775665399239549</v>
      </c>
      <c r="C61">
        <v>6.9935</v>
      </c>
      <c r="D61">
        <f t="shared" si="3"/>
        <v>10.730311633568277</v>
      </c>
      <c r="E61">
        <f t="shared" si="1"/>
        <v>9.1542726491579067</v>
      </c>
      <c r="F61">
        <f t="shared" si="2"/>
        <v>8.7753940384616129</v>
      </c>
    </row>
    <row r="62" spans="1:6" x14ac:dyDescent="0.3">
      <c r="A62">
        <v>60</v>
      </c>
      <c r="B62">
        <f t="shared" si="0"/>
        <v>0.94359949302915092</v>
      </c>
      <c r="C62">
        <v>8.1951000000000001</v>
      </c>
      <c r="D62">
        <f t="shared" si="3"/>
        <v>11.255441385600227</v>
      </c>
      <c r="E62">
        <f t="shared" si="1"/>
        <v>9.5275297168626558</v>
      </c>
      <c r="F62">
        <f t="shared" si="2"/>
        <v>9.3754250179861582</v>
      </c>
    </row>
    <row r="63" spans="1:6" x14ac:dyDescent="0.3">
      <c r="A63">
        <v>61</v>
      </c>
      <c r="B63">
        <f t="shared" si="0"/>
        <v>0.95944233206590623</v>
      </c>
      <c r="C63">
        <v>11.0364</v>
      </c>
      <c r="D63">
        <f t="shared" si="3"/>
        <v>11.939689009335586</v>
      </c>
      <c r="E63">
        <f t="shared" si="1"/>
        <v>9.9574239986222324</v>
      </c>
      <c r="F63">
        <f t="shared" si="2"/>
        <v>10.195918802554893</v>
      </c>
    </row>
    <row r="64" spans="1:6" x14ac:dyDescent="0.3">
      <c r="A64">
        <v>62</v>
      </c>
      <c r="B64">
        <f t="shared" si="0"/>
        <v>0.97528517110266166</v>
      </c>
      <c r="C64">
        <v>12.486499999999999</v>
      </c>
      <c r="D64">
        <f t="shared" si="3"/>
        <v>12.939604234004419</v>
      </c>
      <c r="E64">
        <f t="shared" si="1"/>
        <v>10.482381447929148</v>
      </c>
      <c r="F64">
        <f t="shared" si="2"/>
        <v>11.483724646518411</v>
      </c>
    </row>
    <row r="65" spans="1:6" x14ac:dyDescent="0.3">
      <c r="A65">
        <v>63</v>
      </c>
      <c r="B65">
        <f t="shared" si="0"/>
        <v>0.99112801013941709</v>
      </c>
      <c r="C65">
        <v>18.395900000000001</v>
      </c>
      <c r="D65">
        <f t="shared" si="3"/>
        <v>14.920163304497281</v>
      </c>
      <c r="E65">
        <f t="shared" si="1"/>
        <v>11.228196833307365</v>
      </c>
      <c r="F65">
        <f t="shared" si="2"/>
        <v>14.407776053049869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F1B2-99E3-4296-BDF6-F929FDDF34FF}">
  <dimension ref="A1:L65"/>
  <sheetViews>
    <sheetView topLeftCell="C1" zoomScale="94" workbookViewId="0">
      <selection activeCell="K3" sqref="K3"/>
    </sheetView>
  </sheetViews>
  <sheetFormatPr defaultRowHeight="14.4" x14ac:dyDescent="0.3"/>
  <cols>
    <col min="3" max="3" width="16" bestFit="1" customWidth="1"/>
    <col min="4" max="4" width="15.77734375" customWidth="1"/>
    <col min="5" max="5" width="14.109375" customWidth="1"/>
    <col min="6" max="6" width="14.44140625" customWidth="1"/>
  </cols>
  <sheetData>
    <row r="1" spans="1:12" x14ac:dyDescent="0.3">
      <c r="A1" t="s">
        <v>22</v>
      </c>
      <c r="B1" t="s">
        <v>19</v>
      </c>
      <c r="C1" t="s">
        <v>20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</row>
    <row r="2" spans="1:12" x14ac:dyDescent="0.3">
      <c r="A2">
        <v>1</v>
      </c>
      <c r="B2">
        <v>1968</v>
      </c>
      <c r="C2">
        <v>2.3483000000000001</v>
      </c>
      <c r="D2">
        <f>((A2-1)/($A$64-1))*C2</f>
        <v>0</v>
      </c>
      <c r="E2">
        <f>(((A2-1)*(A2-2))/(($A$64-1)*($A$64-2)))*C2</f>
        <v>0</v>
      </c>
      <c r="F2">
        <f>(((A2-1)*(A2-2)*(A2-3))/(($A$64-1)*($A$64-2)*($A$64-3)))*C2</f>
        <v>0</v>
      </c>
      <c r="G2" s="3">
        <f>(2*($D$65))-$C$65</f>
        <v>2.896093394777262</v>
      </c>
      <c r="H2" s="3">
        <f>(6*$E$65)-(6*$D$65)+$C$65</f>
        <v>0.47627839641408443</v>
      </c>
      <c r="I2" s="3">
        <f>(20*$F$65)-(30*$E$65)+(12*$D$65)-$C$65</f>
        <v>0.69117391235011283</v>
      </c>
      <c r="J2" s="3">
        <f>$G$2/$C$65</f>
        <v>0.24801660115465948</v>
      </c>
      <c r="K2" s="3">
        <f>$H$2/$G$2</f>
        <v>0.16445546862300514</v>
      </c>
      <c r="L2" s="3">
        <f>$I$2/$G$2</f>
        <v>0.23865732838469833</v>
      </c>
    </row>
    <row r="3" spans="1:12" x14ac:dyDescent="0.3">
      <c r="A3">
        <v>2</v>
      </c>
      <c r="B3">
        <v>1966</v>
      </c>
      <c r="C3">
        <v>2.4308000000000001</v>
      </c>
      <c r="D3">
        <f t="shared" ref="D3:D64" si="0">((A3-1)/($A$64-1))*C3</f>
        <v>3.9206451612903225E-2</v>
      </c>
      <c r="E3">
        <f t="shared" ref="E3:E64" si="1">(((A3-1)*(A3-2))/(($A$64-1)*($A$64-2)))*C3</f>
        <v>0</v>
      </c>
      <c r="F3">
        <f t="shared" ref="F3:F64" si="2">(((A3-1)*(A3-2)*(A3-3))/(($A$64-1)*($A$64-2)*($A$64-3)))*C3</f>
        <v>0</v>
      </c>
    </row>
    <row r="4" spans="1:12" x14ac:dyDescent="0.3">
      <c r="A4">
        <v>3</v>
      </c>
      <c r="B4">
        <v>1967</v>
      </c>
      <c r="C4">
        <v>3.0402</v>
      </c>
      <c r="D4">
        <f t="shared" si="0"/>
        <v>9.807096774193548E-2</v>
      </c>
      <c r="E4">
        <f t="shared" si="1"/>
        <v>1.60772078265468E-3</v>
      </c>
      <c r="F4">
        <f t="shared" si="2"/>
        <v>0</v>
      </c>
    </row>
    <row r="5" spans="1:12" x14ac:dyDescent="0.3">
      <c r="A5">
        <v>4</v>
      </c>
      <c r="B5">
        <v>2014</v>
      </c>
      <c r="C5">
        <v>4.42</v>
      </c>
      <c r="D5">
        <f t="shared" si="0"/>
        <v>0.21387096774193548</v>
      </c>
      <c r="E5">
        <f t="shared" si="1"/>
        <v>7.0121628767847695E-3</v>
      </c>
      <c r="F5">
        <f t="shared" si="2"/>
        <v>1.1686938127974616E-4</v>
      </c>
    </row>
    <row r="6" spans="1:12" x14ac:dyDescent="0.3">
      <c r="A6">
        <v>5</v>
      </c>
      <c r="B6">
        <v>2013</v>
      </c>
      <c r="C6">
        <v>5.3749000000000002</v>
      </c>
      <c r="D6">
        <f t="shared" si="0"/>
        <v>0.34676774193548388</v>
      </c>
      <c r="E6">
        <f t="shared" si="1"/>
        <v>1.7054151242728716E-2</v>
      </c>
      <c r="F6">
        <f t="shared" si="2"/>
        <v>5.6847170809095715E-4</v>
      </c>
    </row>
    <row r="7" spans="1:12" x14ac:dyDescent="0.3">
      <c r="A7">
        <v>6</v>
      </c>
      <c r="B7">
        <v>2015</v>
      </c>
      <c r="C7">
        <v>5.835</v>
      </c>
      <c r="D7">
        <f t="shared" si="0"/>
        <v>0.47056451612903222</v>
      </c>
      <c r="E7">
        <f t="shared" si="1"/>
        <v>3.0856689582231624E-2</v>
      </c>
      <c r="F7">
        <f t="shared" si="2"/>
        <v>1.5428344791115812E-3</v>
      </c>
    </row>
    <row r="8" spans="1:12" x14ac:dyDescent="0.3">
      <c r="A8">
        <v>7</v>
      </c>
      <c r="B8">
        <v>1983</v>
      </c>
      <c r="C8">
        <v>5.9477000000000002</v>
      </c>
      <c r="D8">
        <f t="shared" si="0"/>
        <v>0.575583870967742</v>
      </c>
      <c r="E8">
        <f t="shared" si="1"/>
        <v>4.7179005817028032E-2</v>
      </c>
      <c r="F8">
        <f t="shared" si="2"/>
        <v>3.1452670544685354E-3</v>
      </c>
    </row>
    <row r="9" spans="1:12" x14ac:dyDescent="0.3">
      <c r="A9">
        <v>8</v>
      </c>
      <c r="B9">
        <v>2012</v>
      </c>
      <c r="C9">
        <v>6.1603000000000003</v>
      </c>
      <c r="D9">
        <f t="shared" si="0"/>
        <v>0.69551774193548388</v>
      </c>
      <c r="E9">
        <f t="shared" si="1"/>
        <v>6.8411581173982022E-2</v>
      </c>
      <c r="F9">
        <f t="shared" si="2"/>
        <v>5.7009650978318352E-3</v>
      </c>
    </row>
    <row r="10" spans="1:12" x14ac:dyDescent="0.3">
      <c r="A10">
        <v>9</v>
      </c>
      <c r="B10">
        <v>2004</v>
      </c>
      <c r="C10">
        <v>6.2633000000000001</v>
      </c>
      <c r="D10">
        <f t="shared" si="0"/>
        <v>0.80816774193548391</v>
      </c>
      <c r="E10">
        <f t="shared" si="1"/>
        <v>9.2740560549973566E-2</v>
      </c>
      <c r="F10">
        <f t="shared" si="2"/>
        <v>9.2740560549973566E-3</v>
      </c>
    </row>
    <row r="11" spans="1:12" x14ac:dyDescent="0.3">
      <c r="A11">
        <v>10</v>
      </c>
      <c r="B11">
        <v>2011</v>
      </c>
      <c r="C11">
        <v>6.5616000000000003</v>
      </c>
      <c r="D11">
        <f t="shared" si="0"/>
        <v>0.95249032258064525</v>
      </c>
      <c r="E11">
        <f t="shared" si="1"/>
        <v>0.1249167636171338</v>
      </c>
      <c r="F11">
        <f t="shared" si="2"/>
        <v>1.4573622421998942E-2</v>
      </c>
    </row>
    <row r="12" spans="1:12" x14ac:dyDescent="0.3">
      <c r="A12">
        <v>11</v>
      </c>
      <c r="B12">
        <v>2003</v>
      </c>
      <c r="C12">
        <v>6.8703000000000003</v>
      </c>
      <c r="D12">
        <f t="shared" si="0"/>
        <v>1.1081129032258066</v>
      </c>
      <c r="E12">
        <f t="shared" si="1"/>
        <v>0.16349206768905342</v>
      </c>
      <c r="F12">
        <f t="shared" si="2"/>
        <v>2.1798942358540456E-2</v>
      </c>
    </row>
    <row r="13" spans="1:12" x14ac:dyDescent="0.3">
      <c r="A13">
        <v>12</v>
      </c>
      <c r="B13">
        <v>2016</v>
      </c>
      <c r="C13">
        <v>7.0193000000000003</v>
      </c>
      <c r="D13">
        <f t="shared" si="0"/>
        <v>1.2453596774193549</v>
      </c>
      <c r="E13">
        <f t="shared" si="1"/>
        <v>0.20415732416710736</v>
      </c>
      <c r="F13">
        <f t="shared" si="2"/>
        <v>3.0623598625066101E-2</v>
      </c>
    </row>
    <row r="14" spans="1:12" x14ac:dyDescent="0.3">
      <c r="A14">
        <v>13</v>
      </c>
      <c r="B14">
        <v>2002</v>
      </c>
      <c r="C14">
        <v>7.1021000000000001</v>
      </c>
      <c r="D14">
        <f t="shared" si="0"/>
        <v>1.3746</v>
      </c>
      <c r="E14">
        <f t="shared" si="1"/>
        <v>0.24787868852459016</v>
      </c>
      <c r="F14">
        <f t="shared" si="2"/>
        <v>4.1313114754098358E-2</v>
      </c>
    </row>
    <row r="15" spans="1:12" x14ac:dyDescent="0.3">
      <c r="A15">
        <v>14</v>
      </c>
      <c r="B15">
        <v>1980</v>
      </c>
      <c r="C15">
        <v>7.2435999999999998</v>
      </c>
      <c r="D15">
        <f t="shared" si="0"/>
        <v>1.5188193548387097</v>
      </c>
      <c r="E15">
        <f t="shared" si="1"/>
        <v>0.29878413537810683</v>
      </c>
      <c r="F15">
        <f t="shared" si="2"/>
        <v>5.4777091485986251E-2</v>
      </c>
    </row>
    <row r="16" spans="1:12" x14ac:dyDescent="0.3">
      <c r="A16">
        <v>15</v>
      </c>
      <c r="B16">
        <v>2006</v>
      </c>
      <c r="C16">
        <v>7.5044000000000004</v>
      </c>
      <c r="D16">
        <f t="shared" si="0"/>
        <v>1.6945419354838711</v>
      </c>
      <c r="E16">
        <f t="shared" si="1"/>
        <v>0.36113188789000533</v>
      </c>
      <c r="F16">
        <f t="shared" si="2"/>
        <v>7.2226377578001072E-2</v>
      </c>
    </row>
    <row r="17" spans="1:6" x14ac:dyDescent="0.3">
      <c r="A17">
        <v>16</v>
      </c>
      <c r="B17">
        <v>1965</v>
      </c>
      <c r="C17">
        <v>7.5749000000000004</v>
      </c>
      <c r="D17">
        <f t="shared" si="0"/>
        <v>1.8326370967741936</v>
      </c>
      <c r="E17">
        <f t="shared" si="1"/>
        <v>0.42060523532522481</v>
      </c>
      <c r="F17">
        <f t="shared" si="2"/>
        <v>9.1131134320465365E-2</v>
      </c>
    </row>
    <row r="18" spans="1:6" x14ac:dyDescent="0.3">
      <c r="A18">
        <v>17</v>
      </c>
      <c r="B18">
        <v>1977</v>
      </c>
      <c r="C18">
        <v>8.6056000000000008</v>
      </c>
      <c r="D18">
        <f t="shared" si="0"/>
        <v>2.2208000000000001</v>
      </c>
      <c r="E18">
        <f t="shared" si="1"/>
        <v>0.5460983606557378</v>
      </c>
      <c r="F18">
        <f t="shared" si="2"/>
        <v>0.12742295081967214</v>
      </c>
    </row>
    <row r="19" spans="1:6" x14ac:dyDescent="0.3">
      <c r="A19">
        <v>18</v>
      </c>
      <c r="B19">
        <v>1981</v>
      </c>
      <c r="C19">
        <v>8.6359999999999992</v>
      </c>
      <c r="D19">
        <f t="shared" si="0"/>
        <v>2.3679354838709674</v>
      </c>
      <c r="E19">
        <f t="shared" si="1"/>
        <v>0.62109783183500789</v>
      </c>
      <c r="F19">
        <f t="shared" si="2"/>
        <v>0.15527445795875197</v>
      </c>
    </row>
    <row r="20" spans="1:6" x14ac:dyDescent="0.3">
      <c r="A20">
        <v>19</v>
      </c>
      <c r="B20">
        <v>1993</v>
      </c>
      <c r="C20">
        <v>9.4570000000000007</v>
      </c>
      <c r="D20">
        <f t="shared" si="0"/>
        <v>2.7455806451612905</v>
      </c>
      <c r="E20">
        <f t="shared" si="1"/>
        <v>0.7651618191433105</v>
      </c>
      <c r="F20">
        <f t="shared" si="2"/>
        <v>0.20404315177154947</v>
      </c>
    </row>
    <row r="21" spans="1:6" x14ac:dyDescent="0.3">
      <c r="A21">
        <v>20</v>
      </c>
      <c r="B21">
        <v>1979</v>
      </c>
      <c r="C21">
        <v>9.4896999999999991</v>
      </c>
      <c r="D21">
        <f t="shared" si="0"/>
        <v>2.9081338709677418</v>
      </c>
      <c r="E21">
        <f t="shared" si="1"/>
        <v>0.85813786356425159</v>
      </c>
      <c r="F21">
        <f t="shared" si="2"/>
        <v>0.24313906134320465</v>
      </c>
    </row>
    <row r="22" spans="1:6" x14ac:dyDescent="0.3">
      <c r="A22">
        <v>21</v>
      </c>
      <c r="B22">
        <v>1997</v>
      </c>
      <c r="C22">
        <v>9.7004999999999999</v>
      </c>
      <c r="D22">
        <f t="shared" si="0"/>
        <v>3.1291935483870965</v>
      </c>
      <c r="E22">
        <f t="shared" si="1"/>
        <v>0.97466684294024319</v>
      </c>
      <c r="F22">
        <f t="shared" si="2"/>
        <v>0.29240005288207299</v>
      </c>
    </row>
    <row r="23" spans="1:6" x14ac:dyDescent="0.3">
      <c r="A23">
        <v>22</v>
      </c>
      <c r="B23">
        <v>2007</v>
      </c>
      <c r="C23">
        <v>9.7685999999999993</v>
      </c>
      <c r="D23">
        <f t="shared" si="0"/>
        <v>3.308719354838709</v>
      </c>
      <c r="E23">
        <f t="shared" si="1"/>
        <v>1.0848260179799047</v>
      </c>
      <c r="F23">
        <f t="shared" si="2"/>
        <v>0.34352823902696988</v>
      </c>
    </row>
    <row r="24" spans="1:6" x14ac:dyDescent="0.3">
      <c r="A24">
        <v>23</v>
      </c>
      <c r="B24">
        <v>2008</v>
      </c>
      <c r="C24">
        <v>9.8079000000000001</v>
      </c>
      <c r="D24">
        <f t="shared" si="0"/>
        <v>3.4802225806451617</v>
      </c>
      <c r="E24">
        <f t="shared" si="1"/>
        <v>1.19810941300899</v>
      </c>
      <c r="F24">
        <f t="shared" si="2"/>
        <v>0.39936980433632996</v>
      </c>
    </row>
    <row r="25" spans="1:6" x14ac:dyDescent="0.3">
      <c r="A25">
        <v>24</v>
      </c>
      <c r="B25">
        <v>1994</v>
      </c>
      <c r="C25">
        <v>10.3611</v>
      </c>
      <c r="D25">
        <f t="shared" si="0"/>
        <v>3.843633870967742</v>
      </c>
      <c r="E25">
        <f t="shared" si="1"/>
        <v>1.3862286092014808</v>
      </c>
      <c r="F25">
        <f t="shared" si="2"/>
        <v>0.48518001322051829</v>
      </c>
    </row>
    <row r="26" spans="1:6" x14ac:dyDescent="0.3">
      <c r="A26">
        <v>25</v>
      </c>
      <c r="B26">
        <v>1988</v>
      </c>
      <c r="C26">
        <v>10.4678</v>
      </c>
      <c r="D26">
        <f t="shared" si="0"/>
        <v>4.0520516129032256</v>
      </c>
      <c r="E26">
        <f t="shared" si="1"/>
        <v>1.5278227392913803</v>
      </c>
      <c r="F26">
        <f t="shared" si="2"/>
        <v>0.56020167107350605</v>
      </c>
    </row>
    <row r="27" spans="1:6" x14ac:dyDescent="0.3">
      <c r="A27">
        <v>26</v>
      </c>
      <c r="B27">
        <v>2001</v>
      </c>
      <c r="C27">
        <v>10.729200000000001</v>
      </c>
      <c r="D27">
        <f t="shared" si="0"/>
        <v>4.3262903225806451</v>
      </c>
      <c r="E27">
        <f t="shared" si="1"/>
        <v>1.702147012162877</v>
      </c>
      <c r="F27">
        <f t="shared" si="2"/>
        <v>0.65248968799576945</v>
      </c>
    </row>
    <row r="28" spans="1:6" x14ac:dyDescent="0.3">
      <c r="A28">
        <v>27</v>
      </c>
      <c r="B28">
        <v>1991</v>
      </c>
      <c r="C28">
        <v>10.867800000000001</v>
      </c>
      <c r="D28">
        <f t="shared" si="0"/>
        <v>4.5574645161290324</v>
      </c>
      <c r="E28">
        <f t="shared" si="1"/>
        <v>1.8678133262823904</v>
      </c>
      <c r="F28">
        <f t="shared" si="2"/>
        <v>0.74712533051295626</v>
      </c>
    </row>
    <row r="29" spans="1:6" x14ac:dyDescent="0.3">
      <c r="A29">
        <v>28</v>
      </c>
      <c r="B29">
        <v>1989</v>
      </c>
      <c r="C29">
        <v>10.9756</v>
      </c>
      <c r="D29">
        <f t="shared" si="0"/>
        <v>4.7796967741935488</v>
      </c>
      <c r="E29">
        <f t="shared" si="1"/>
        <v>2.0372478053939713</v>
      </c>
      <c r="F29">
        <f t="shared" si="2"/>
        <v>0.84885325224748809</v>
      </c>
    </row>
    <row r="30" spans="1:6" x14ac:dyDescent="0.3">
      <c r="A30">
        <v>29</v>
      </c>
      <c r="B30">
        <v>1992</v>
      </c>
      <c r="C30">
        <v>11.105499999999999</v>
      </c>
      <c r="D30">
        <f t="shared" si="0"/>
        <v>5.0153870967741927</v>
      </c>
      <c r="E30">
        <f t="shared" si="1"/>
        <v>2.2199254362771019</v>
      </c>
      <c r="F30">
        <f t="shared" si="2"/>
        <v>0.96196768905341079</v>
      </c>
    </row>
    <row r="31" spans="1:6" x14ac:dyDescent="0.3">
      <c r="A31">
        <v>30</v>
      </c>
      <c r="B31">
        <v>2023</v>
      </c>
      <c r="C31">
        <v>11.1213</v>
      </c>
      <c r="D31">
        <f t="shared" si="0"/>
        <v>5.2018983870967741</v>
      </c>
      <c r="E31">
        <f t="shared" si="1"/>
        <v>2.3877566367001584</v>
      </c>
      <c r="F31">
        <f t="shared" si="2"/>
        <v>1.0744904865150715</v>
      </c>
    </row>
    <row r="32" spans="1:6" x14ac:dyDescent="0.3">
      <c r="A32">
        <v>31</v>
      </c>
      <c r="B32">
        <v>1996</v>
      </c>
      <c r="C32">
        <v>11.2745</v>
      </c>
      <c r="D32">
        <f t="shared" si="0"/>
        <v>5.4554032258064513</v>
      </c>
      <c r="E32">
        <f t="shared" si="1"/>
        <v>2.5935523532522473</v>
      </c>
      <c r="F32">
        <f t="shared" si="2"/>
        <v>1.2103244315177153</v>
      </c>
    </row>
    <row r="33" spans="1:6" x14ac:dyDescent="0.3">
      <c r="A33">
        <v>32</v>
      </c>
      <c r="B33">
        <v>2019</v>
      </c>
      <c r="C33">
        <v>11.300700000000001</v>
      </c>
      <c r="D33">
        <f t="shared" si="0"/>
        <v>5.6503500000000004</v>
      </c>
      <c r="E33">
        <f t="shared" si="1"/>
        <v>2.7788606557377049</v>
      </c>
      <c r="F33">
        <f t="shared" si="2"/>
        <v>1.3431159836065574</v>
      </c>
    </row>
    <row r="34" spans="1:6" x14ac:dyDescent="0.3">
      <c r="A34">
        <v>33</v>
      </c>
      <c r="B34">
        <v>2020</v>
      </c>
      <c r="C34">
        <v>11.378</v>
      </c>
      <c r="D34">
        <f t="shared" si="0"/>
        <v>5.8725161290322578</v>
      </c>
      <c r="E34">
        <f t="shared" si="1"/>
        <v>2.984393442622951</v>
      </c>
      <c r="F34">
        <f t="shared" si="2"/>
        <v>1.4921967213114755</v>
      </c>
    </row>
    <row r="35" spans="1:6" x14ac:dyDescent="0.3">
      <c r="A35">
        <v>34</v>
      </c>
      <c r="B35">
        <v>2010</v>
      </c>
      <c r="C35">
        <v>11.6005</v>
      </c>
      <c r="D35">
        <f t="shared" si="0"/>
        <v>6.174459677419355</v>
      </c>
      <c r="E35">
        <f t="shared" si="1"/>
        <v>3.2390608143839237</v>
      </c>
      <c r="F35">
        <f t="shared" si="2"/>
        <v>1.6735147540983608</v>
      </c>
    </row>
    <row r="36" spans="1:6" x14ac:dyDescent="0.3">
      <c r="A36">
        <v>35</v>
      </c>
      <c r="B36">
        <v>1982</v>
      </c>
      <c r="C36">
        <v>11.6442</v>
      </c>
      <c r="D36">
        <f t="shared" si="0"/>
        <v>6.3855290322580638</v>
      </c>
      <c r="E36">
        <f t="shared" si="1"/>
        <v>3.4544665256478058</v>
      </c>
      <c r="F36">
        <f t="shared" si="2"/>
        <v>1.8423821470121629</v>
      </c>
    </row>
    <row r="37" spans="1:6" x14ac:dyDescent="0.3">
      <c r="A37">
        <v>36</v>
      </c>
      <c r="B37">
        <v>1998</v>
      </c>
      <c r="C37">
        <v>11.677</v>
      </c>
      <c r="D37">
        <f t="shared" si="0"/>
        <v>6.5918548387096783</v>
      </c>
      <c r="E37">
        <f t="shared" si="1"/>
        <v>3.6741485986250662</v>
      </c>
      <c r="F37">
        <f t="shared" si="2"/>
        <v>2.0207817292437862</v>
      </c>
    </row>
    <row r="38" spans="1:6" x14ac:dyDescent="0.3">
      <c r="A38">
        <v>37</v>
      </c>
      <c r="B38">
        <v>1999</v>
      </c>
      <c r="C38">
        <v>11.677</v>
      </c>
      <c r="D38">
        <f t="shared" si="0"/>
        <v>6.7801935483870972</v>
      </c>
      <c r="E38">
        <f t="shared" si="1"/>
        <v>3.8902749867794819</v>
      </c>
      <c r="F38">
        <f t="shared" si="2"/>
        <v>2.2044891591750395</v>
      </c>
    </row>
    <row r="39" spans="1:6" x14ac:dyDescent="0.3">
      <c r="A39">
        <v>38</v>
      </c>
      <c r="B39">
        <v>2000</v>
      </c>
      <c r="C39">
        <v>11.677</v>
      </c>
      <c r="D39">
        <f t="shared" si="0"/>
        <v>6.9685322580645161</v>
      </c>
      <c r="E39">
        <f t="shared" si="1"/>
        <v>4.112576414595452</v>
      </c>
      <c r="F39">
        <f t="shared" si="2"/>
        <v>2.3990029085140137</v>
      </c>
    </row>
    <row r="40" spans="1:6" x14ac:dyDescent="0.3">
      <c r="A40">
        <v>39</v>
      </c>
      <c r="B40">
        <v>2009</v>
      </c>
      <c r="C40">
        <v>11.677</v>
      </c>
      <c r="D40">
        <f t="shared" si="0"/>
        <v>7.1568709677419351</v>
      </c>
      <c r="E40">
        <f t="shared" si="1"/>
        <v>4.3410528820729768</v>
      </c>
      <c r="F40">
        <f t="shared" si="2"/>
        <v>2.6046317292437862</v>
      </c>
    </row>
    <row r="41" spans="1:6" x14ac:dyDescent="0.3">
      <c r="A41">
        <v>40</v>
      </c>
      <c r="B41">
        <v>1986</v>
      </c>
      <c r="C41">
        <v>11.761699999999999</v>
      </c>
      <c r="D41">
        <f t="shared" si="0"/>
        <v>7.3984887096774186</v>
      </c>
      <c r="E41">
        <f t="shared" si="1"/>
        <v>4.6088946060285565</v>
      </c>
      <c r="F41">
        <f t="shared" si="2"/>
        <v>2.8421516737176096</v>
      </c>
    </row>
    <row r="42" spans="1:6" x14ac:dyDescent="0.3">
      <c r="A42">
        <v>41</v>
      </c>
      <c r="B42">
        <v>2021</v>
      </c>
      <c r="C42">
        <v>11.8178</v>
      </c>
      <c r="D42">
        <f t="shared" si="0"/>
        <v>7.6243870967741936</v>
      </c>
      <c r="E42">
        <f t="shared" si="1"/>
        <v>4.8746081438392386</v>
      </c>
      <c r="F42">
        <f t="shared" si="2"/>
        <v>3.0872518244315175</v>
      </c>
    </row>
    <row r="43" spans="1:6" x14ac:dyDescent="0.3">
      <c r="A43">
        <v>42</v>
      </c>
      <c r="B43">
        <v>2022</v>
      </c>
      <c r="C43">
        <v>11.8857</v>
      </c>
      <c r="D43">
        <f t="shared" si="0"/>
        <v>7.8598983870967736</v>
      </c>
      <c r="E43">
        <f t="shared" si="1"/>
        <v>5.1540317292437861</v>
      </c>
      <c r="F43">
        <f t="shared" si="2"/>
        <v>3.3501206240084609</v>
      </c>
    </row>
    <row r="44" spans="1:6" x14ac:dyDescent="0.3">
      <c r="A44">
        <v>43</v>
      </c>
      <c r="B44">
        <v>1976</v>
      </c>
      <c r="C44">
        <v>11.929500000000001</v>
      </c>
      <c r="D44">
        <f t="shared" si="0"/>
        <v>8.0812741935483867</v>
      </c>
      <c r="E44">
        <f t="shared" si="1"/>
        <v>5.4316760973030149</v>
      </c>
      <c r="F44">
        <f t="shared" si="2"/>
        <v>3.6211173982020095</v>
      </c>
    </row>
    <row r="45" spans="1:6" x14ac:dyDescent="0.3">
      <c r="A45">
        <v>44</v>
      </c>
      <c r="B45">
        <v>2017</v>
      </c>
      <c r="C45">
        <v>12.3802</v>
      </c>
      <c r="D45">
        <f t="shared" si="0"/>
        <v>8.5862677419354849</v>
      </c>
      <c r="E45">
        <f t="shared" si="1"/>
        <v>5.9118564780539398</v>
      </c>
      <c r="F45">
        <f t="shared" si="2"/>
        <v>4.0397685933368592</v>
      </c>
    </row>
    <row r="46" spans="1:6" x14ac:dyDescent="0.3">
      <c r="A46">
        <v>45</v>
      </c>
      <c r="B46">
        <v>1995</v>
      </c>
      <c r="C46">
        <v>12.6775</v>
      </c>
      <c r="D46">
        <f t="shared" si="0"/>
        <v>8.9969354838709688</v>
      </c>
      <c r="E46">
        <f t="shared" si="1"/>
        <v>6.3421020624008468</v>
      </c>
      <c r="F46">
        <f t="shared" si="2"/>
        <v>4.439471443680592</v>
      </c>
    </row>
    <row r="47" spans="1:6" x14ac:dyDescent="0.3">
      <c r="A47">
        <v>46</v>
      </c>
      <c r="B47">
        <v>1969</v>
      </c>
      <c r="C47">
        <v>12.8461</v>
      </c>
      <c r="D47">
        <f t="shared" si="0"/>
        <v>9.3237822580645169</v>
      </c>
      <c r="E47">
        <f t="shared" si="1"/>
        <v>6.7253511369645693</v>
      </c>
      <c r="F47">
        <f t="shared" si="2"/>
        <v>4.8198349814912751</v>
      </c>
    </row>
    <row r="48" spans="1:6" x14ac:dyDescent="0.3">
      <c r="A48">
        <v>47</v>
      </c>
      <c r="B48">
        <v>1987</v>
      </c>
      <c r="C48">
        <v>13.0223</v>
      </c>
      <c r="D48">
        <f t="shared" si="0"/>
        <v>9.6617064516129023</v>
      </c>
      <c r="E48">
        <f t="shared" si="1"/>
        <v>7.127488365943945</v>
      </c>
      <c r="F48">
        <f t="shared" si="2"/>
        <v>5.2268248016922261</v>
      </c>
    </row>
    <row r="49" spans="1:6" x14ac:dyDescent="0.3">
      <c r="A49">
        <v>48</v>
      </c>
      <c r="B49">
        <v>2018</v>
      </c>
      <c r="C49">
        <v>13.328900000000001</v>
      </c>
      <c r="D49">
        <f t="shared" si="0"/>
        <v>10.104166129032258</v>
      </c>
      <c r="E49">
        <f t="shared" si="1"/>
        <v>7.6195351136964584</v>
      </c>
      <c r="F49">
        <f t="shared" si="2"/>
        <v>5.7146513352723431</v>
      </c>
    </row>
    <row r="50" spans="1:6" x14ac:dyDescent="0.3">
      <c r="A50">
        <v>49</v>
      </c>
      <c r="B50">
        <v>1985</v>
      </c>
      <c r="C50">
        <v>13.71</v>
      </c>
      <c r="D50">
        <f t="shared" si="0"/>
        <v>10.614193548387098</v>
      </c>
      <c r="E50">
        <f t="shared" si="1"/>
        <v>8.1781491274457956</v>
      </c>
      <c r="F50">
        <f t="shared" si="2"/>
        <v>6.269914331041778</v>
      </c>
    </row>
    <row r="51" spans="1:6" x14ac:dyDescent="0.3">
      <c r="A51">
        <v>50</v>
      </c>
      <c r="B51">
        <v>1990</v>
      </c>
      <c r="C51">
        <v>14.242900000000001</v>
      </c>
      <c r="D51">
        <f t="shared" si="0"/>
        <v>11.256485483870968</v>
      </c>
      <c r="E51">
        <f t="shared" si="1"/>
        <v>8.8575623479640413</v>
      </c>
      <c r="F51">
        <f t="shared" si="2"/>
        <v>6.9384238392384985</v>
      </c>
    </row>
    <row r="52" spans="1:6" x14ac:dyDescent="0.3">
      <c r="A52">
        <v>51</v>
      </c>
      <c r="B52">
        <v>1984</v>
      </c>
      <c r="C52">
        <v>14.5749</v>
      </c>
      <c r="D52">
        <f t="shared" si="0"/>
        <v>11.753951612903224</v>
      </c>
      <c r="E52">
        <f t="shared" si="1"/>
        <v>9.4416988365943944</v>
      </c>
      <c r="F52">
        <f t="shared" si="2"/>
        <v>7.5533590692755155</v>
      </c>
    </row>
    <row r="53" spans="1:6" x14ac:dyDescent="0.3">
      <c r="A53">
        <v>52</v>
      </c>
      <c r="B53">
        <v>1974</v>
      </c>
      <c r="C53">
        <v>14.678100000000001</v>
      </c>
      <c r="D53">
        <f t="shared" si="0"/>
        <v>12.073920967741937</v>
      </c>
      <c r="E53">
        <f t="shared" si="1"/>
        <v>9.8966565309360135</v>
      </c>
      <c r="F53">
        <f t="shared" si="2"/>
        <v>8.0822695002644114</v>
      </c>
    </row>
    <row r="54" spans="1:6" x14ac:dyDescent="0.3">
      <c r="A54">
        <v>53</v>
      </c>
      <c r="B54">
        <v>1978</v>
      </c>
      <c r="C54">
        <v>14.74</v>
      </c>
      <c r="D54">
        <f t="shared" si="0"/>
        <v>12.362580645161291</v>
      </c>
      <c r="E54">
        <f t="shared" si="1"/>
        <v>10.335928080380752</v>
      </c>
      <c r="F54">
        <f t="shared" si="2"/>
        <v>8.6132734003172935</v>
      </c>
    </row>
    <row r="55" spans="1:6" x14ac:dyDescent="0.3">
      <c r="A55">
        <v>54</v>
      </c>
      <c r="B55">
        <v>1963</v>
      </c>
      <c r="C55">
        <v>15.4864</v>
      </c>
      <c r="D55">
        <f t="shared" si="0"/>
        <v>13.238374193548387</v>
      </c>
      <c r="E55">
        <f t="shared" si="1"/>
        <v>11.285171443680593</v>
      </c>
      <c r="F55">
        <f t="shared" si="2"/>
        <v>9.592395727128503</v>
      </c>
    </row>
    <row r="56" spans="1:6" x14ac:dyDescent="0.3">
      <c r="A56">
        <v>55</v>
      </c>
      <c r="B56">
        <v>1973</v>
      </c>
      <c r="C56">
        <v>17.410499999999999</v>
      </c>
      <c r="D56">
        <f t="shared" si="0"/>
        <v>15.163983870967741</v>
      </c>
      <c r="E56">
        <f t="shared" si="1"/>
        <v>13.175264674775251</v>
      </c>
      <c r="F56">
        <f t="shared" si="2"/>
        <v>11.418562718138549</v>
      </c>
    </row>
    <row r="57" spans="1:6" x14ac:dyDescent="0.3">
      <c r="A57">
        <v>56</v>
      </c>
      <c r="B57">
        <v>2005</v>
      </c>
      <c r="C57">
        <v>19.302900000000001</v>
      </c>
      <c r="D57">
        <f t="shared" si="0"/>
        <v>17.123540322580645</v>
      </c>
      <c r="E57">
        <f t="shared" si="1"/>
        <v>15.158543892120573</v>
      </c>
      <c r="F57">
        <f t="shared" si="2"/>
        <v>13.390047104706504</v>
      </c>
    </row>
    <row r="58" spans="1:6" x14ac:dyDescent="0.3">
      <c r="A58">
        <v>57</v>
      </c>
      <c r="B58">
        <v>1961</v>
      </c>
      <c r="C58">
        <v>20.256699999999999</v>
      </c>
      <c r="D58">
        <f t="shared" si="0"/>
        <v>18.296374193548385</v>
      </c>
      <c r="E58">
        <f t="shared" si="1"/>
        <v>16.496730830248545</v>
      </c>
      <c r="F58">
        <f t="shared" si="2"/>
        <v>14.84705774722369</v>
      </c>
    </row>
    <row r="59" spans="1:6" x14ac:dyDescent="0.3">
      <c r="A59">
        <v>58</v>
      </c>
      <c r="B59">
        <v>1972</v>
      </c>
      <c r="C59">
        <v>20.8474</v>
      </c>
      <c r="D59">
        <f t="shared" si="0"/>
        <v>19.166158064516129</v>
      </c>
      <c r="E59">
        <f t="shared" si="1"/>
        <v>17.595161501850875</v>
      </c>
      <c r="F59">
        <f t="shared" si="2"/>
        <v>16.1288980433633</v>
      </c>
    </row>
    <row r="60" spans="1:6" x14ac:dyDescent="0.3">
      <c r="A60">
        <v>59</v>
      </c>
      <c r="B60">
        <v>1970</v>
      </c>
      <c r="C60">
        <v>21.200099999999999</v>
      </c>
      <c r="D60">
        <f t="shared" si="0"/>
        <v>19.832351612903224</v>
      </c>
      <c r="E60">
        <f t="shared" si="1"/>
        <v>18.531869539925964</v>
      </c>
      <c r="F60">
        <f t="shared" si="2"/>
        <v>17.296411570597567</v>
      </c>
    </row>
    <row r="61" spans="1:6" x14ac:dyDescent="0.3">
      <c r="A61">
        <v>60</v>
      </c>
      <c r="B61">
        <v>1975</v>
      </c>
      <c r="C61">
        <v>22.0474</v>
      </c>
      <c r="D61">
        <f t="shared" si="0"/>
        <v>20.980590322580646</v>
      </c>
      <c r="E61">
        <f t="shared" si="1"/>
        <v>19.948758011634055</v>
      </c>
      <c r="F61">
        <f t="shared" si="2"/>
        <v>18.951320111052354</v>
      </c>
    </row>
    <row r="62" spans="1:6" x14ac:dyDescent="0.3">
      <c r="A62">
        <v>61</v>
      </c>
      <c r="B62">
        <v>1962</v>
      </c>
      <c r="C62">
        <v>23.957000000000001</v>
      </c>
      <c r="D62">
        <f t="shared" si="0"/>
        <v>23.1841935483871</v>
      </c>
      <c r="E62">
        <f t="shared" si="1"/>
        <v>22.424056054997358</v>
      </c>
      <c r="F62">
        <f t="shared" si="2"/>
        <v>21.676587519830775</v>
      </c>
    </row>
    <row r="63" spans="1:6" x14ac:dyDescent="0.3">
      <c r="A63">
        <v>62</v>
      </c>
      <c r="B63">
        <v>1964</v>
      </c>
      <c r="C63">
        <v>26.625399999999999</v>
      </c>
      <c r="D63">
        <f t="shared" si="0"/>
        <v>26.195958064516127</v>
      </c>
      <c r="E63">
        <f t="shared" si="1"/>
        <v>25.766516129032258</v>
      </c>
      <c r="F63">
        <f t="shared" si="2"/>
        <v>25.337074193548386</v>
      </c>
    </row>
    <row r="64" spans="1:6" x14ac:dyDescent="0.3">
      <c r="A64">
        <v>63</v>
      </c>
      <c r="B64">
        <v>1971</v>
      </c>
      <c r="C64">
        <v>28.226299999999998</v>
      </c>
      <c r="D64">
        <f t="shared" si="0"/>
        <v>28.226299999999998</v>
      </c>
      <c r="E64">
        <f t="shared" si="1"/>
        <v>28.226299999999998</v>
      </c>
      <c r="F64">
        <f t="shared" si="2"/>
        <v>28.226299999999998</v>
      </c>
    </row>
    <row r="65" spans="3:6" x14ac:dyDescent="0.3">
      <c r="C65" s="3">
        <f>AVERAGE(C2:C64)</f>
        <v>11.677014285714289</v>
      </c>
      <c r="D65">
        <f t="shared" ref="D65:F65" si="3">AVERAGE(D2:D64)</f>
        <v>7.2865538402457757</v>
      </c>
      <c r="E65">
        <f t="shared" si="3"/>
        <v>5.4197645253624085</v>
      </c>
      <c r="F65">
        <f t="shared" si="3"/>
        <v>4.3761238937993676</v>
      </c>
    </row>
  </sheetData>
  <sortState xmlns:xlrd2="http://schemas.microsoft.com/office/spreadsheetml/2017/richdata2" ref="B2:C64">
    <sortCondition ref="C1:C6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9BE3-B28F-4318-824B-62BE91650CBD}">
  <dimension ref="A1:L65"/>
  <sheetViews>
    <sheetView topLeftCell="E1" zoomScale="114" workbookViewId="0">
      <selection activeCell="I3" sqref="I3"/>
    </sheetView>
  </sheetViews>
  <sheetFormatPr defaultRowHeight="14.4" x14ac:dyDescent="0.3"/>
  <cols>
    <col min="3" max="3" width="14.44140625" customWidth="1"/>
    <col min="4" max="4" width="15.5546875" customWidth="1"/>
    <col min="5" max="5" width="15.33203125" customWidth="1"/>
    <col min="6" max="6" width="14.33203125" customWidth="1"/>
  </cols>
  <sheetData>
    <row r="1" spans="1:12" x14ac:dyDescent="0.3">
      <c r="A1" t="s">
        <v>22</v>
      </c>
      <c r="B1" t="s">
        <v>19</v>
      </c>
      <c r="C1" t="s">
        <v>21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</row>
    <row r="2" spans="1:12" x14ac:dyDescent="0.3">
      <c r="A2">
        <v>1</v>
      </c>
      <c r="B2">
        <v>1988</v>
      </c>
      <c r="C2">
        <v>0.50990000000000002</v>
      </c>
      <c r="D2">
        <f>((A2-1)/($A$64-1))*C2</f>
        <v>0</v>
      </c>
      <c r="E2">
        <f>(((A2-1)*(A2-2))/(($A$64-1)*($A$64-2)))*C2</f>
        <v>0</v>
      </c>
      <c r="F2">
        <f>(((A2-1)*(A2-2)*(A2-3))/(($A$64-1)*($A$64-2)*($A$64-3)))*C2</f>
        <v>0</v>
      </c>
      <c r="G2" s="3">
        <f>(2*($D$65))-$C$65</f>
        <v>10651.184618684076</v>
      </c>
      <c r="H2" s="3">
        <f>(6*$E$65)-(6*$D$65)+$C$65</f>
        <v>9546.3044993144704</v>
      </c>
      <c r="I2" s="3">
        <f>(20*$F$65)-(30*$E$65)+(12*$D$65)-$C$65</f>
        <v>8183.5779898700148</v>
      </c>
      <c r="J2" s="3">
        <f>$G$2/$C$65</f>
        <v>0.94445209426764876</v>
      </c>
      <c r="K2" s="3">
        <f>$H$2/$G$2</f>
        <v>0.89626692626926696</v>
      </c>
      <c r="L2" s="3">
        <f>$I$2/$G$2</f>
        <v>0.76832561661869614</v>
      </c>
    </row>
    <row r="3" spans="1:12" x14ac:dyDescent="0.3">
      <c r="A3">
        <v>2</v>
      </c>
      <c r="B3">
        <v>1989</v>
      </c>
      <c r="C3">
        <v>0.51910000000000001</v>
      </c>
      <c r="D3">
        <f t="shared" ref="D3:D64" si="0">((A3-1)/($A$64-1))*C3</f>
        <v>8.37258064516129E-3</v>
      </c>
      <c r="E3">
        <f t="shared" ref="E3:E64" si="1">(((A3-1)*(A3-2))/(($A$64-1)*($A$64-2)))*C3</f>
        <v>0</v>
      </c>
      <c r="F3">
        <f t="shared" ref="F3:F64" si="2">(((A3-1)*(A3-2)*(A3-3))/(($A$64-1)*($A$64-2)*($A$64-3)))*C3</f>
        <v>0</v>
      </c>
    </row>
    <row r="4" spans="1:12" x14ac:dyDescent="0.3">
      <c r="A4">
        <v>3</v>
      </c>
      <c r="B4">
        <v>1990</v>
      </c>
      <c r="C4">
        <v>0.61319999999999997</v>
      </c>
      <c r="D4">
        <f t="shared" si="0"/>
        <v>1.9780645161290321E-2</v>
      </c>
      <c r="E4">
        <f t="shared" si="1"/>
        <v>3.2427287149656265E-4</v>
      </c>
      <c r="F4">
        <f t="shared" si="2"/>
        <v>0</v>
      </c>
    </row>
    <row r="5" spans="1:12" x14ac:dyDescent="0.3">
      <c r="A5">
        <v>4</v>
      </c>
      <c r="B5">
        <v>1987</v>
      </c>
      <c r="C5">
        <v>0.84079999999999999</v>
      </c>
      <c r="D5">
        <f t="shared" si="0"/>
        <v>4.0683870967741932E-2</v>
      </c>
      <c r="E5">
        <f t="shared" si="1"/>
        <v>1.333897408778424E-3</v>
      </c>
      <c r="F5">
        <f t="shared" si="2"/>
        <v>2.2231623479640401E-5</v>
      </c>
    </row>
    <row r="6" spans="1:12" x14ac:dyDescent="0.3">
      <c r="A6">
        <v>5</v>
      </c>
      <c r="B6">
        <v>1963</v>
      </c>
      <c r="C6">
        <v>1.6409</v>
      </c>
      <c r="D6">
        <f t="shared" si="0"/>
        <v>0.10586451612903226</v>
      </c>
      <c r="E6">
        <f t="shared" si="1"/>
        <v>5.2064516129032255E-3</v>
      </c>
      <c r="F6">
        <f t="shared" si="2"/>
        <v>1.7354838709677419E-4</v>
      </c>
    </row>
    <row r="7" spans="1:12" x14ac:dyDescent="0.3">
      <c r="A7">
        <v>6</v>
      </c>
      <c r="B7">
        <v>1977</v>
      </c>
      <c r="C7">
        <v>2.0583999999999998</v>
      </c>
      <c r="D7">
        <f t="shared" si="0"/>
        <v>0.16599999999999998</v>
      </c>
      <c r="E7">
        <f t="shared" si="1"/>
        <v>1.0885245901639343E-2</v>
      </c>
      <c r="F7">
        <f t="shared" si="2"/>
        <v>5.4426229508196711E-4</v>
      </c>
    </row>
    <row r="8" spans="1:12" x14ac:dyDescent="0.3">
      <c r="A8">
        <v>7</v>
      </c>
      <c r="B8">
        <v>1992</v>
      </c>
      <c r="C8">
        <v>2.2423000000000002</v>
      </c>
      <c r="D8">
        <f t="shared" si="0"/>
        <v>0.2169967741935484</v>
      </c>
      <c r="E8">
        <f t="shared" si="1"/>
        <v>1.7786620835536757E-2</v>
      </c>
      <c r="F8">
        <f t="shared" si="2"/>
        <v>1.1857747223691169E-3</v>
      </c>
    </row>
    <row r="9" spans="1:12" x14ac:dyDescent="0.3">
      <c r="A9">
        <v>8</v>
      </c>
      <c r="B9">
        <v>1983</v>
      </c>
      <c r="C9">
        <v>2.3199999999999998</v>
      </c>
      <c r="D9">
        <f t="shared" si="0"/>
        <v>0.26193548387096771</v>
      </c>
      <c r="E9">
        <f t="shared" si="1"/>
        <v>2.5764145954521419E-2</v>
      </c>
      <c r="F9">
        <f t="shared" si="2"/>
        <v>2.1470121628767848E-3</v>
      </c>
    </row>
    <row r="10" spans="1:12" x14ac:dyDescent="0.3">
      <c r="A10">
        <v>9</v>
      </c>
      <c r="B10">
        <v>1991</v>
      </c>
      <c r="C10">
        <v>2.5657999999999999</v>
      </c>
      <c r="D10">
        <f t="shared" si="0"/>
        <v>0.33107096774193545</v>
      </c>
      <c r="E10">
        <f t="shared" si="1"/>
        <v>3.7991750396615544E-2</v>
      </c>
      <c r="F10">
        <f t="shared" si="2"/>
        <v>3.7991750396615545E-3</v>
      </c>
    </row>
    <row r="11" spans="1:12" x14ac:dyDescent="0.3">
      <c r="A11">
        <v>10</v>
      </c>
      <c r="B11">
        <v>1978</v>
      </c>
      <c r="C11">
        <v>2.9581</v>
      </c>
      <c r="D11">
        <f t="shared" si="0"/>
        <v>0.42940161290322582</v>
      </c>
      <c r="E11">
        <f t="shared" si="1"/>
        <v>5.6314965626652565E-2</v>
      </c>
      <c r="F11">
        <f t="shared" si="2"/>
        <v>6.5700793231094658E-3</v>
      </c>
    </row>
    <row r="12" spans="1:12" x14ac:dyDescent="0.3">
      <c r="A12">
        <v>11</v>
      </c>
      <c r="B12">
        <v>2019</v>
      </c>
      <c r="C12">
        <v>3.0158</v>
      </c>
      <c r="D12">
        <f t="shared" si="0"/>
        <v>0.48641935483870968</v>
      </c>
      <c r="E12">
        <f t="shared" si="1"/>
        <v>7.1766790058170285E-2</v>
      </c>
      <c r="F12">
        <f t="shared" si="2"/>
        <v>9.5689053410893711E-3</v>
      </c>
    </row>
    <row r="13" spans="1:12" x14ac:dyDescent="0.3">
      <c r="A13">
        <v>12</v>
      </c>
      <c r="B13">
        <v>1979</v>
      </c>
      <c r="C13">
        <v>3.6836000000000002</v>
      </c>
      <c r="D13">
        <f t="shared" si="0"/>
        <v>0.65354193548387107</v>
      </c>
      <c r="E13">
        <f t="shared" si="1"/>
        <v>0.10713802221047065</v>
      </c>
      <c r="F13">
        <f t="shared" si="2"/>
        <v>1.6070703331570596E-2</v>
      </c>
    </row>
    <row r="14" spans="1:12" x14ac:dyDescent="0.3">
      <c r="A14">
        <v>13</v>
      </c>
      <c r="B14">
        <v>1961</v>
      </c>
      <c r="C14">
        <v>3.7111999999999998</v>
      </c>
      <c r="D14">
        <f t="shared" si="0"/>
        <v>0.71829677419354832</v>
      </c>
      <c r="E14">
        <f t="shared" si="1"/>
        <v>0.12952892649391856</v>
      </c>
      <c r="F14">
        <f t="shared" si="2"/>
        <v>2.1588154415653094E-2</v>
      </c>
    </row>
    <row r="15" spans="1:12" x14ac:dyDescent="0.3">
      <c r="A15">
        <v>14</v>
      </c>
      <c r="B15">
        <v>2014</v>
      </c>
      <c r="C15">
        <v>3.8464</v>
      </c>
      <c r="D15">
        <f t="shared" si="0"/>
        <v>0.80650322580645162</v>
      </c>
      <c r="E15">
        <f t="shared" si="1"/>
        <v>0.15865637228979376</v>
      </c>
      <c r="F15">
        <f t="shared" si="2"/>
        <v>2.9087001586462193E-2</v>
      </c>
    </row>
    <row r="16" spans="1:12" x14ac:dyDescent="0.3">
      <c r="A16">
        <v>15</v>
      </c>
      <c r="B16">
        <v>1985</v>
      </c>
      <c r="C16">
        <v>3.9876</v>
      </c>
      <c r="D16">
        <f t="shared" si="0"/>
        <v>0.90042580645161285</v>
      </c>
      <c r="E16">
        <f t="shared" si="1"/>
        <v>0.19189402432575359</v>
      </c>
      <c r="F16">
        <f t="shared" si="2"/>
        <v>3.8378804865150717E-2</v>
      </c>
    </row>
    <row r="17" spans="1:6" x14ac:dyDescent="0.3">
      <c r="A17">
        <v>16</v>
      </c>
      <c r="B17">
        <v>1986</v>
      </c>
      <c r="C17">
        <v>4.1148999999999996</v>
      </c>
      <c r="D17">
        <f t="shared" si="0"/>
        <v>0.99554032258064507</v>
      </c>
      <c r="E17">
        <f t="shared" si="1"/>
        <v>0.22848466419883659</v>
      </c>
      <c r="F17">
        <f t="shared" si="2"/>
        <v>4.9505010576414592E-2</v>
      </c>
    </row>
    <row r="18" spans="1:6" x14ac:dyDescent="0.3">
      <c r="A18">
        <v>17</v>
      </c>
      <c r="B18">
        <v>1981</v>
      </c>
      <c r="C18">
        <v>4.1913</v>
      </c>
      <c r="D18">
        <f t="shared" si="0"/>
        <v>1.0816258064516129</v>
      </c>
      <c r="E18">
        <f t="shared" si="1"/>
        <v>0.26597355896351138</v>
      </c>
      <c r="F18">
        <f t="shared" si="2"/>
        <v>6.2060497091485985E-2</v>
      </c>
    </row>
    <row r="19" spans="1:6" x14ac:dyDescent="0.3">
      <c r="A19">
        <v>18</v>
      </c>
      <c r="B19">
        <v>1982</v>
      </c>
      <c r="C19">
        <v>4.2976000000000001</v>
      </c>
      <c r="D19">
        <f t="shared" si="0"/>
        <v>1.1783741935483871</v>
      </c>
      <c r="E19">
        <f t="shared" si="1"/>
        <v>0.30908175568482288</v>
      </c>
      <c r="F19">
        <f t="shared" si="2"/>
        <v>7.727043892120572E-2</v>
      </c>
    </row>
    <row r="20" spans="1:6" x14ac:dyDescent="0.3">
      <c r="A20">
        <v>19</v>
      </c>
      <c r="B20">
        <v>2012</v>
      </c>
      <c r="C20">
        <v>4.6627999999999998</v>
      </c>
      <c r="D20">
        <f t="shared" si="0"/>
        <v>1.3537161290322581</v>
      </c>
      <c r="E20">
        <f t="shared" si="1"/>
        <v>0.37726515071390798</v>
      </c>
      <c r="F20">
        <f t="shared" si="2"/>
        <v>0.10060404019037546</v>
      </c>
    </row>
    <row r="21" spans="1:6" x14ac:dyDescent="0.3">
      <c r="A21">
        <v>20</v>
      </c>
      <c r="B21">
        <v>1969</v>
      </c>
      <c r="C21">
        <v>5.1527000000000003</v>
      </c>
      <c r="D21">
        <f t="shared" si="0"/>
        <v>1.5790532258064518</v>
      </c>
      <c r="E21">
        <f t="shared" si="1"/>
        <v>0.46595013220518244</v>
      </c>
      <c r="F21">
        <f t="shared" si="2"/>
        <v>0.1320192041248017</v>
      </c>
    </row>
    <row r="22" spans="1:6" x14ac:dyDescent="0.3">
      <c r="A22">
        <v>21</v>
      </c>
      <c r="B22">
        <v>1972</v>
      </c>
      <c r="C22">
        <v>5.1929999999999996</v>
      </c>
      <c r="D22">
        <f t="shared" si="0"/>
        <v>1.6751612903225805</v>
      </c>
      <c r="E22">
        <f t="shared" si="1"/>
        <v>0.52177154944473814</v>
      </c>
      <c r="F22">
        <f t="shared" si="2"/>
        <v>0.15653146483342145</v>
      </c>
    </row>
    <row r="23" spans="1:6" x14ac:dyDescent="0.3">
      <c r="A23">
        <v>22</v>
      </c>
      <c r="B23">
        <v>2015</v>
      </c>
      <c r="C23">
        <v>5.7670000000000003</v>
      </c>
      <c r="D23">
        <f t="shared" si="0"/>
        <v>1.9533387096774193</v>
      </c>
      <c r="E23">
        <f t="shared" si="1"/>
        <v>0.64043892120571133</v>
      </c>
      <c r="F23">
        <f t="shared" si="2"/>
        <v>0.20280565838180858</v>
      </c>
    </row>
    <row r="24" spans="1:6" x14ac:dyDescent="0.3">
      <c r="A24">
        <v>23</v>
      </c>
      <c r="B24">
        <v>2016</v>
      </c>
      <c r="C24">
        <v>6.2135999999999996</v>
      </c>
      <c r="D24">
        <f t="shared" si="0"/>
        <v>2.2048258064516131</v>
      </c>
      <c r="E24">
        <f t="shared" si="1"/>
        <v>0.75903839238498139</v>
      </c>
      <c r="F24">
        <f t="shared" si="2"/>
        <v>0.2530127974616605</v>
      </c>
    </row>
    <row r="25" spans="1:6" x14ac:dyDescent="0.3">
      <c r="A25">
        <v>24</v>
      </c>
      <c r="B25">
        <v>1980</v>
      </c>
      <c r="C25">
        <v>6.6013999999999999</v>
      </c>
      <c r="D25">
        <f t="shared" si="0"/>
        <v>2.4489064516129031</v>
      </c>
      <c r="E25">
        <f t="shared" si="1"/>
        <v>0.88321216287678472</v>
      </c>
      <c r="F25">
        <f t="shared" si="2"/>
        <v>0.30912425700687468</v>
      </c>
    </row>
    <row r="26" spans="1:6" x14ac:dyDescent="0.3">
      <c r="A26">
        <v>25</v>
      </c>
      <c r="B26">
        <v>1962</v>
      </c>
      <c r="C26">
        <v>6.8761999999999999</v>
      </c>
      <c r="D26">
        <f t="shared" si="0"/>
        <v>2.6617548387096774</v>
      </c>
      <c r="E26">
        <f t="shared" si="1"/>
        <v>1.0036124801692226</v>
      </c>
      <c r="F26">
        <f t="shared" si="2"/>
        <v>0.36799124272871497</v>
      </c>
    </row>
    <row r="27" spans="1:6" x14ac:dyDescent="0.3">
      <c r="A27">
        <v>26</v>
      </c>
      <c r="B27">
        <v>1970</v>
      </c>
      <c r="C27">
        <v>7.1498999999999997</v>
      </c>
      <c r="D27">
        <f t="shared" si="0"/>
        <v>2.8830241935483869</v>
      </c>
      <c r="E27">
        <f t="shared" si="1"/>
        <v>1.134304600740349</v>
      </c>
      <c r="F27">
        <f t="shared" si="2"/>
        <v>0.43481676361713378</v>
      </c>
    </row>
    <row r="28" spans="1:6" x14ac:dyDescent="0.3">
      <c r="A28">
        <v>27</v>
      </c>
      <c r="B28">
        <v>1976</v>
      </c>
      <c r="C28">
        <v>7.3676000000000004</v>
      </c>
      <c r="D28">
        <f t="shared" si="0"/>
        <v>3.0896387096774198</v>
      </c>
      <c r="E28">
        <f t="shared" si="1"/>
        <v>1.2662453728186145</v>
      </c>
      <c r="F28">
        <f t="shared" si="2"/>
        <v>0.50649814912744584</v>
      </c>
    </row>
    <row r="29" spans="1:6" x14ac:dyDescent="0.3">
      <c r="A29">
        <v>28</v>
      </c>
      <c r="B29">
        <v>1968</v>
      </c>
      <c r="C29">
        <v>8.1907999999999994</v>
      </c>
      <c r="D29">
        <f t="shared" si="0"/>
        <v>3.5669612903225802</v>
      </c>
      <c r="E29">
        <f t="shared" si="1"/>
        <v>1.5203441565309359</v>
      </c>
      <c r="F29">
        <f t="shared" si="2"/>
        <v>0.63347673188788989</v>
      </c>
    </row>
    <row r="30" spans="1:6" x14ac:dyDescent="0.3">
      <c r="A30">
        <v>29</v>
      </c>
      <c r="B30">
        <v>1984</v>
      </c>
      <c r="C30">
        <v>8.2003000000000004</v>
      </c>
      <c r="D30">
        <f t="shared" si="0"/>
        <v>3.7033612903225808</v>
      </c>
      <c r="E30">
        <f t="shared" si="1"/>
        <v>1.6391927022739292</v>
      </c>
      <c r="F30">
        <f t="shared" si="2"/>
        <v>0.71031683765203601</v>
      </c>
    </row>
    <row r="31" spans="1:6" x14ac:dyDescent="0.3">
      <c r="A31">
        <v>30</v>
      </c>
      <c r="B31">
        <v>2018</v>
      </c>
      <c r="C31">
        <v>8.3146000000000004</v>
      </c>
      <c r="D31">
        <f t="shared" si="0"/>
        <v>3.8890870967741935</v>
      </c>
      <c r="E31">
        <f t="shared" si="1"/>
        <v>1.7851547329455315</v>
      </c>
      <c r="F31">
        <f t="shared" si="2"/>
        <v>0.80331962982548921</v>
      </c>
    </row>
    <row r="32" spans="1:6" x14ac:dyDescent="0.3">
      <c r="A32">
        <v>31</v>
      </c>
      <c r="B32">
        <v>1973</v>
      </c>
      <c r="C32">
        <v>10.1469</v>
      </c>
      <c r="D32">
        <f t="shared" si="0"/>
        <v>4.9097903225806458</v>
      </c>
      <c r="E32">
        <f t="shared" si="1"/>
        <v>2.334162612374405</v>
      </c>
      <c r="F32">
        <f t="shared" si="2"/>
        <v>1.0892758857747225</v>
      </c>
    </row>
    <row r="33" spans="1:6" x14ac:dyDescent="0.3">
      <c r="A33">
        <v>32</v>
      </c>
      <c r="B33">
        <v>1975</v>
      </c>
      <c r="C33">
        <v>11.1617</v>
      </c>
      <c r="D33">
        <f t="shared" si="0"/>
        <v>5.5808499999999999</v>
      </c>
      <c r="E33">
        <f t="shared" si="1"/>
        <v>2.7446803278688523</v>
      </c>
      <c r="F33">
        <f t="shared" si="2"/>
        <v>1.3265954918032785</v>
      </c>
    </row>
    <row r="34" spans="1:6" x14ac:dyDescent="0.3">
      <c r="A34">
        <v>33</v>
      </c>
      <c r="B34">
        <v>2013</v>
      </c>
      <c r="C34">
        <v>12.4262</v>
      </c>
      <c r="D34">
        <f t="shared" si="0"/>
        <v>6.4135225806451608</v>
      </c>
      <c r="E34">
        <f t="shared" si="1"/>
        <v>3.2593311475409839</v>
      </c>
      <c r="F34">
        <f t="shared" si="2"/>
        <v>1.6296655737704919</v>
      </c>
    </row>
    <row r="35" spans="1:6" x14ac:dyDescent="0.3">
      <c r="A35">
        <v>34</v>
      </c>
      <c r="B35">
        <v>1974</v>
      </c>
      <c r="C35">
        <v>12.8231</v>
      </c>
      <c r="D35">
        <f t="shared" si="0"/>
        <v>6.8251983870967736</v>
      </c>
      <c r="E35">
        <f t="shared" si="1"/>
        <v>3.5804319407720779</v>
      </c>
      <c r="F35">
        <f t="shared" si="2"/>
        <v>1.849889836065574</v>
      </c>
    </row>
    <row r="36" spans="1:6" x14ac:dyDescent="0.3">
      <c r="A36">
        <v>35</v>
      </c>
      <c r="B36">
        <v>2017</v>
      </c>
      <c r="C36">
        <v>13.301600000000001</v>
      </c>
      <c r="D36">
        <f t="shared" si="0"/>
        <v>7.2944258064516125</v>
      </c>
      <c r="E36">
        <f t="shared" si="1"/>
        <v>3.9461647805393976</v>
      </c>
      <c r="F36">
        <f t="shared" si="2"/>
        <v>2.1046212162876787</v>
      </c>
    </row>
    <row r="37" spans="1:6" x14ac:dyDescent="0.3">
      <c r="A37">
        <v>36</v>
      </c>
      <c r="B37">
        <v>2021</v>
      </c>
      <c r="C37">
        <v>13.5228</v>
      </c>
      <c r="D37">
        <f t="shared" si="0"/>
        <v>7.6338387096774198</v>
      </c>
      <c r="E37">
        <f t="shared" si="1"/>
        <v>4.2549264939185623</v>
      </c>
      <c r="F37">
        <f t="shared" si="2"/>
        <v>2.3402095716552087</v>
      </c>
    </row>
    <row r="38" spans="1:6" x14ac:dyDescent="0.3">
      <c r="A38">
        <v>37</v>
      </c>
      <c r="B38">
        <v>2020</v>
      </c>
      <c r="C38">
        <v>16.487629999999999</v>
      </c>
      <c r="D38">
        <f t="shared" si="0"/>
        <v>9.5734625806451614</v>
      </c>
      <c r="E38">
        <f t="shared" si="1"/>
        <v>5.4929703331570598</v>
      </c>
      <c r="F38">
        <f t="shared" si="2"/>
        <v>3.1126831887890001</v>
      </c>
    </row>
    <row r="39" spans="1:6" x14ac:dyDescent="0.3">
      <c r="A39">
        <v>38</v>
      </c>
      <c r="B39">
        <v>2011</v>
      </c>
      <c r="C39">
        <v>17.3263</v>
      </c>
      <c r="D39">
        <f t="shared" si="0"/>
        <v>10.339888709677419</v>
      </c>
      <c r="E39">
        <f t="shared" si="1"/>
        <v>6.1022294024325756</v>
      </c>
      <c r="F39">
        <f t="shared" si="2"/>
        <v>3.5596338180856688</v>
      </c>
    </row>
    <row r="40" spans="1:6" x14ac:dyDescent="0.3">
      <c r="A40">
        <v>39</v>
      </c>
      <c r="B40">
        <v>1964</v>
      </c>
      <c r="C40">
        <v>17.5139</v>
      </c>
      <c r="D40">
        <f t="shared" si="0"/>
        <v>10.734325806451613</v>
      </c>
      <c r="E40">
        <f t="shared" si="1"/>
        <v>6.5109845055526172</v>
      </c>
      <c r="F40">
        <f t="shared" si="2"/>
        <v>3.9065907033315703</v>
      </c>
    </row>
    <row r="41" spans="1:6" x14ac:dyDescent="0.3">
      <c r="A41">
        <v>40</v>
      </c>
      <c r="B41">
        <v>1967</v>
      </c>
      <c r="C41">
        <v>19.694500000000001</v>
      </c>
      <c r="D41">
        <f t="shared" si="0"/>
        <v>12.388475806451615</v>
      </c>
      <c r="E41">
        <f t="shared" si="1"/>
        <v>7.7174111581173994</v>
      </c>
      <c r="F41">
        <f t="shared" si="2"/>
        <v>4.7590702141723957</v>
      </c>
    </row>
    <row r="42" spans="1:6" x14ac:dyDescent="0.3">
      <c r="A42">
        <v>41</v>
      </c>
      <c r="B42">
        <v>1965</v>
      </c>
      <c r="C42">
        <v>20.867799999999999</v>
      </c>
      <c r="D42">
        <f t="shared" si="0"/>
        <v>13.463096774193547</v>
      </c>
      <c r="E42">
        <f t="shared" si="1"/>
        <v>8.6075536753040716</v>
      </c>
      <c r="F42">
        <f t="shared" si="2"/>
        <v>5.4514506610259117</v>
      </c>
    </row>
    <row r="43" spans="1:6" x14ac:dyDescent="0.3">
      <c r="A43">
        <v>42</v>
      </c>
      <c r="B43">
        <v>2022</v>
      </c>
      <c r="C43">
        <v>21.5473</v>
      </c>
      <c r="D43">
        <f t="shared" si="0"/>
        <v>14.249020967741934</v>
      </c>
      <c r="E43">
        <f t="shared" si="1"/>
        <v>9.3436203067160228</v>
      </c>
      <c r="F43">
        <f t="shared" si="2"/>
        <v>6.0733531993654148</v>
      </c>
    </row>
    <row r="44" spans="1:6" x14ac:dyDescent="0.3">
      <c r="A44">
        <v>43</v>
      </c>
      <c r="B44">
        <v>1971</v>
      </c>
      <c r="C44">
        <v>21.7058</v>
      </c>
      <c r="D44">
        <f t="shared" si="0"/>
        <v>14.703929032258063</v>
      </c>
      <c r="E44">
        <f t="shared" si="1"/>
        <v>9.8829686938127974</v>
      </c>
      <c r="F44">
        <f t="shared" si="2"/>
        <v>6.5886457958751983</v>
      </c>
    </row>
    <row r="45" spans="1:6" x14ac:dyDescent="0.3">
      <c r="A45">
        <v>44</v>
      </c>
      <c r="B45">
        <v>1966</v>
      </c>
      <c r="C45">
        <v>23.0063</v>
      </c>
      <c r="D45">
        <f t="shared" si="0"/>
        <v>15.955982258064516</v>
      </c>
      <c r="E45">
        <f t="shared" si="1"/>
        <v>10.986086144896881</v>
      </c>
      <c r="F45">
        <f t="shared" si="2"/>
        <v>7.5071588656795347</v>
      </c>
    </row>
    <row r="46" spans="1:6" x14ac:dyDescent="0.3">
      <c r="A46">
        <v>45</v>
      </c>
      <c r="B46">
        <v>2023</v>
      </c>
      <c r="C46">
        <v>26.880400000000002</v>
      </c>
      <c r="D46">
        <f t="shared" si="0"/>
        <v>19.076412903225808</v>
      </c>
      <c r="E46">
        <f t="shared" si="1"/>
        <v>13.447307456372291</v>
      </c>
      <c r="F46">
        <f t="shared" si="2"/>
        <v>9.4131152194606038</v>
      </c>
    </row>
    <row r="47" spans="1:6" x14ac:dyDescent="0.3">
      <c r="A47">
        <v>46</v>
      </c>
      <c r="B47">
        <v>2008</v>
      </c>
      <c r="C47">
        <v>37.816899999999997</v>
      </c>
      <c r="D47">
        <f t="shared" si="0"/>
        <v>27.447749999999999</v>
      </c>
      <c r="E47">
        <f t="shared" si="1"/>
        <v>19.798377049180328</v>
      </c>
      <c r="F47">
        <f t="shared" si="2"/>
        <v>14.188836885245902</v>
      </c>
    </row>
    <row r="48" spans="1:6" x14ac:dyDescent="0.3">
      <c r="A48">
        <v>47</v>
      </c>
      <c r="B48">
        <v>2001</v>
      </c>
      <c r="C48">
        <v>1347.616</v>
      </c>
      <c r="D48">
        <f t="shared" si="0"/>
        <v>999.84412903225802</v>
      </c>
      <c r="E48">
        <f t="shared" si="1"/>
        <v>737.58993125330517</v>
      </c>
      <c r="F48">
        <f t="shared" si="2"/>
        <v>540.89928291909041</v>
      </c>
    </row>
    <row r="49" spans="1:6" x14ac:dyDescent="0.3">
      <c r="A49">
        <v>48</v>
      </c>
      <c r="B49">
        <v>1999</v>
      </c>
      <c r="C49">
        <v>1429.915</v>
      </c>
      <c r="D49">
        <f t="shared" si="0"/>
        <v>1083.9678225806451</v>
      </c>
      <c r="E49">
        <f t="shared" si="1"/>
        <v>817.41835801163415</v>
      </c>
      <c r="F49">
        <f t="shared" si="2"/>
        <v>613.0637685087255</v>
      </c>
    </row>
    <row r="50" spans="1:6" x14ac:dyDescent="0.3">
      <c r="A50">
        <v>49</v>
      </c>
      <c r="B50">
        <v>2002</v>
      </c>
      <c r="C50">
        <v>1442.1389999999999</v>
      </c>
      <c r="D50">
        <f t="shared" si="0"/>
        <v>1116.4947096774192</v>
      </c>
      <c r="E50">
        <f t="shared" si="1"/>
        <v>860.25002221047055</v>
      </c>
      <c r="F50">
        <f t="shared" si="2"/>
        <v>659.52501702802749</v>
      </c>
    </row>
    <row r="51" spans="1:6" x14ac:dyDescent="0.3">
      <c r="A51">
        <v>50</v>
      </c>
      <c r="B51">
        <v>2003</v>
      </c>
      <c r="C51">
        <v>1551.796</v>
      </c>
      <c r="D51">
        <f t="shared" si="0"/>
        <v>1226.4194193548387</v>
      </c>
      <c r="E51">
        <f t="shared" si="1"/>
        <v>965.05134637757806</v>
      </c>
      <c r="F51">
        <f t="shared" si="2"/>
        <v>755.95688799576942</v>
      </c>
    </row>
    <row r="52" spans="1:6" x14ac:dyDescent="0.3">
      <c r="A52">
        <v>51</v>
      </c>
      <c r="B52">
        <v>2006</v>
      </c>
      <c r="C52">
        <v>1597.1079999999999</v>
      </c>
      <c r="D52">
        <f t="shared" si="0"/>
        <v>1287.9903225806449</v>
      </c>
      <c r="E52">
        <f t="shared" si="1"/>
        <v>1034.6151771549444</v>
      </c>
      <c r="F52">
        <f t="shared" si="2"/>
        <v>827.69214172395561</v>
      </c>
    </row>
    <row r="53" spans="1:6" x14ac:dyDescent="0.3">
      <c r="A53">
        <v>52</v>
      </c>
      <c r="B53">
        <v>2000</v>
      </c>
      <c r="C53">
        <v>1633.0350000000001</v>
      </c>
      <c r="D53">
        <f t="shared" si="0"/>
        <v>1343.3029838709679</v>
      </c>
      <c r="E53">
        <f t="shared" si="1"/>
        <v>1101.068019566367</v>
      </c>
      <c r="F53">
        <f t="shared" si="2"/>
        <v>899.20554931253309</v>
      </c>
    </row>
    <row r="54" spans="1:6" x14ac:dyDescent="0.3">
      <c r="A54">
        <v>53</v>
      </c>
      <c r="B54">
        <v>1996</v>
      </c>
      <c r="C54">
        <v>11277.633540000001</v>
      </c>
      <c r="D54">
        <f t="shared" si="0"/>
        <v>9458.6603883870976</v>
      </c>
      <c r="E54">
        <f t="shared" si="1"/>
        <v>7908.0603247170811</v>
      </c>
      <c r="F54">
        <f t="shared" si="2"/>
        <v>6590.0502705975687</v>
      </c>
    </row>
    <row r="55" spans="1:6" x14ac:dyDescent="0.3">
      <c r="A55">
        <v>54</v>
      </c>
      <c r="B55">
        <v>1997</v>
      </c>
      <c r="C55">
        <v>11277.633540000001</v>
      </c>
      <c r="D55">
        <f t="shared" si="0"/>
        <v>9640.5577035483875</v>
      </c>
      <c r="E55">
        <f t="shared" si="1"/>
        <v>8218.1803374510855</v>
      </c>
      <c r="F55">
        <f t="shared" si="2"/>
        <v>6985.4532868334227</v>
      </c>
    </row>
    <row r="56" spans="1:6" x14ac:dyDescent="0.3">
      <c r="A56">
        <v>55</v>
      </c>
      <c r="B56">
        <v>1998</v>
      </c>
      <c r="C56">
        <v>11277.633540000001</v>
      </c>
      <c r="D56">
        <f t="shared" si="0"/>
        <v>9822.4550187096775</v>
      </c>
      <c r="E56">
        <f t="shared" si="1"/>
        <v>8534.2641965838193</v>
      </c>
      <c r="F56">
        <f t="shared" si="2"/>
        <v>7396.362303705976</v>
      </c>
    </row>
    <row r="57" spans="1:6" x14ac:dyDescent="0.3">
      <c r="A57">
        <v>56</v>
      </c>
      <c r="B57">
        <v>2004</v>
      </c>
      <c r="C57">
        <v>11277.633540000001</v>
      </c>
      <c r="D57">
        <f t="shared" si="0"/>
        <v>10004.352333870967</v>
      </c>
      <c r="E57">
        <f t="shared" si="1"/>
        <v>8856.3119021152834</v>
      </c>
      <c r="F57">
        <f t="shared" si="2"/>
        <v>7823.0755135351665</v>
      </c>
    </row>
    <row r="58" spans="1:6" x14ac:dyDescent="0.3">
      <c r="A58">
        <v>57</v>
      </c>
      <c r="B58">
        <v>2005</v>
      </c>
      <c r="C58">
        <v>11277.633540000001</v>
      </c>
      <c r="D58">
        <f t="shared" si="0"/>
        <v>10186.249649032259</v>
      </c>
      <c r="E58">
        <f t="shared" si="1"/>
        <v>9184.3234540454796</v>
      </c>
      <c r="F58">
        <f t="shared" si="2"/>
        <v>8265.8911086409316</v>
      </c>
    </row>
    <row r="59" spans="1:6" x14ac:dyDescent="0.3">
      <c r="A59">
        <v>58</v>
      </c>
      <c r="B59">
        <v>2007</v>
      </c>
      <c r="C59">
        <v>11277.633540000001</v>
      </c>
      <c r="D59">
        <f t="shared" si="0"/>
        <v>10368.146964193549</v>
      </c>
      <c r="E59">
        <f t="shared" si="1"/>
        <v>9518.2988523744061</v>
      </c>
      <c r="F59">
        <f t="shared" si="2"/>
        <v>8725.1072813432056</v>
      </c>
    </row>
    <row r="60" spans="1:6" x14ac:dyDescent="0.3">
      <c r="A60">
        <v>59</v>
      </c>
      <c r="B60">
        <v>2009</v>
      </c>
      <c r="C60">
        <v>11277.633540000001</v>
      </c>
      <c r="D60">
        <f t="shared" si="0"/>
        <v>10550.044279354839</v>
      </c>
      <c r="E60">
        <f t="shared" si="1"/>
        <v>9858.238097102063</v>
      </c>
      <c r="F60">
        <f t="shared" si="2"/>
        <v>9201.0222239619252</v>
      </c>
    </row>
    <row r="61" spans="1:6" x14ac:dyDescent="0.3">
      <c r="A61">
        <v>60</v>
      </c>
      <c r="B61">
        <v>2010</v>
      </c>
      <c r="C61">
        <v>11277.633540000001</v>
      </c>
      <c r="D61">
        <f t="shared" si="0"/>
        <v>10731.941594516131</v>
      </c>
      <c r="E61">
        <f t="shared" si="1"/>
        <v>10204.14118822845</v>
      </c>
      <c r="F61">
        <f t="shared" si="2"/>
        <v>9693.934128817029</v>
      </c>
    </row>
    <row r="62" spans="1:6" x14ac:dyDescent="0.3">
      <c r="A62">
        <v>61</v>
      </c>
      <c r="B62">
        <v>1993</v>
      </c>
      <c r="C62">
        <v>135947.29999999999</v>
      </c>
      <c r="D62">
        <f t="shared" si="0"/>
        <v>131561.90322580645</v>
      </c>
      <c r="E62">
        <f t="shared" si="1"/>
        <v>127248.39820200951</v>
      </c>
      <c r="F62">
        <f t="shared" si="2"/>
        <v>123006.78492860918</v>
      </c>
    </row>
    <row r="63" spans="1:6" x14ac:dyDescent="0.3">
      <c r="A63">
        <v>62</v>
      </c>
      <c r="B63">
        <v>1994</v>
      </c>
      <c r="C63">
        <v>232404.4</v>
      </c>
      <c r="D63">
        <f t="shared" si="0"/>
        <v>228655.94193548386</v>
      </c>
      <c r="E63">
        <f t="shared" si="1"/>
        <v>224907.48387096776</v>
      </c>
      <c r="F63">
        <f t="shared" si="2"/>
        <v>221159.02580645162</v>
      </c>
    </row>
    <row r="64" spans="1:6" x14ac:dyDescent="0.3">
      <c r="A64">
        <v>63</v>
      </c>
      <c r="B64">
        <v>1995</v>
      </c>
      <c r="C64">
        <v>242493.5</v>
      </c>
      <c r="D64">
        <f t="shared" si="0"/>
        <v>242493.5</v>
      </c>
      <c r="E64">
        <f t="shared" si="1"/>
        <v>242493.5</v>
      </c>
      <c r="F64">
        <f t="shared" si="2"/>
        <v>242493.5</v>
      </c>
    </row>
    <row r="65" spans="3:6" x14ac:dyDescent="0.3">
      <c r="C65" s="3">
        <f>AVERAGE(C2:C64)</f>
        <v>11277.633543650792</v>
      </c>
      <c r="D65">
        <f t="shared" ref="D65:F65" si="3">AVERAGE(D2:D64)</f>
        <v>10964.409081167434</v>
      </c>
      <c r="E65">
        <f t="shared" si="3"/>
        <v>10675.854240444714</v>
      </c>
      <c r="F65">
        <f t="shared" si="3"/>
        <v>10408.19648864265</v>
      </c>
    </row>
  </sheetData>
  <sortState xmlns:xlrd2="http://schemas.microsoft.com/office/spreadsheetml/2017/richdata2" ref="B2:C64">
    <sortCondition ref="C1:C6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e91f32-b877-4335-9810-40d535f2ba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BFF09EEE1A64E8B3D03F106BDBADB" ma:contentTypeVersion="5" ma:contentTypeDescription="Create a new document." ma:contentTypeScope="" ma:versionID="2f69da3cab226659f4fa341b1b6856bb">
  <xsd:schema xmlns:xsd="http://www.w3.org/2001/XMLSchema" xmlns:xs="http://www.w3.org/2001/XMLSchema" xmlns:p="http://schemas.microsoft.com/office/2006/metadata/properties" xmlns:ns3="dde91f32-b877-4335-9810-40d535f2ba03" targetNamespace="http://schemas.microsoft.com/office/2006/metadata/properties" ma:root="true" ma:fieldsID="13f54f0fd6ed40043ec212f862464383" ns3:_="">
    <xsd:import namespace="dde91f32-b877-4335-9810-40d535f2ba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91f32-b877-4335-9810-40d535f2ba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41CE1-C4AC-4FF0-94BC-79704339376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dde91f32-b877-4335-9810-40d535f2ba0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D95625-1508-42AA-9E2B-9147EFFF7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2F624-10C0-4835-895B-DB9E34F68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91f32-b877-4335-9810-40d535f2b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1</vt:lpstr>
      <vt:lpstr>LMRD STATION 1</vt:lpstr>
      <vt:lpstr>plotting position 1 </vt:lpstr>
      <vt:lpstr>station 2</vt:lpstr>
      <vt:lpstr>station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AMIRA BINTI ABDUL AZIZ</dc:creator>
  <cp:lastModifiedBy>NUR AMIRA BINTI ABDUL AZIZ</cp:lastModifiedBy>
  <dcterms:created xsi:type="dcterms:W3CDTF">2024-10-21T11:03:51Z</dcterms:created>
  <dcterms:modified xsi:type="dcterms:W3CDTF">2025-01-25T17:49:53Z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0x0101006B0BFF09EEE1A64E8B3D03F106BDBADB</vt:lpwstr>
  </property>
</Properties>
</file>