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38096\Desktop\Labs\3course\Инженерия знаний\"/>
    </mc:Choice>
  </mc:AlternateContent>
  <xr:revisionPtr revIDLastSave="0" documentId="13_ncr:1_{A70E4601-0929-4C47-BC92-206C10F9C64F}" xr6:coauthVersionLast="44" xr6:coauthVersionMax="44" xr10:uidLastSave="{00000000-0000-0000-0000-000000000000}"/>
  <bookViews>
    <workbookView xWindow="-120" yWindow="570" windowWidth="24240" windowHeight="130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5" i="1" l="1"/>
  <c r="J3" i="1"/>
  <c r="D80" i="1" l="1"/>
  <c r="E80" i="1"/>
  <c r="C80" i="1"/>
  <c r="F78" i="1"/>
  <c r="F79" i="1"/>
  <c r="F77" i="1"/>
  <c r="H71" i="1"/>
  <c r="H70" i="1"/>
  <c r="H69" i="1"/>
  <c r="G67" i="1"/>
  <c r="G68" i="1"/>
  <c r="G69" i="1" s="1"/>
  <c r="G66" i="1"/>
  <c r="F67" i="1"/>
  <c r="F68" i="1"/>
  <c r="F66" i="1"/>
  <c r="D69" i="1"/>
  <c r="E69" i="1"/>
  <c r="C69" i="1"/>
  <c r="D59" i="1"/>
  <c r="E59" i="1"/>
  <c r="C59" i="1"/>
  <c r="F57" i="1"/>
  <c r="F59" i="1" s="1"/>
  <c r="G57" i="1" s="1"/>
  <c r="F58" i="1"/>
  <c r="F56" i="1"/>
  <c r="D50" i="1"/>
  <c r="E50" i="1"/>
  <c r="C50" i="1"/>
  <c r="F48" i="1"/>
  <c r="F49" i="1"/>
  <c r="F47" i="1"/>
  <c r="H42" i="1"/>
  <c r="H41" i="1"/>
  <c r="H40" i="1"/>
  <c r="G38" i="1"/>
  <c r="G39" i="1"/>
  <c r="G40" i="1" s="1"/>
  <c r="G37" i="1"/>
  <c r="F38" i="1"/>
  <c r="F39" i="1"/>
  <c r="F37" i="1"/>
  <c r="D40" i="1"/>
  <c r="E40" i="1"/>
  <c r="C40" i="1"/>
  <c r="H31" i="1"/>
  <c r="H30" i="1"/>
  <c r="H29" i="1"/>
  <c r="G29" i="1"/>
  <c r="G27" i="1"/>
  <c r="G28" i="1"/>
  <c r="G26" i="1"/>
  <c r="D29" i="1"/>
  <c r="E29" i="1"/>
  <c r="F29" i="1"/>
  <c r="C29" i="1"/>
  <c r="F27" i="1"/>
  <c r="F28" i="1"/>
  <c r="F26" i="1"/>
  <c r="F80" i="1" l="1"/>
  <c r="F69" i="1"/>
  <c r="G58" i="1"/>
  <c r="G56" i="1"/>
  <c r="F50" i="1"/>
  <c r="G47" i="1" s="1"/>
  <c r="G48" i="1"/>
  <c r="F40" i="1"/>
  <c r="H21" i="1"/>
  <c r="H20" i="1"/>
  <c r="H19" i="1"/>
  <c r="G19" i="1"/>
  <c r="G17" i="1"/>
  <c r="G18" i="1"/>
  <c r="G16" i="1"/>
  <c r="F19" i="1"/>
  <c r="F17" i="1"/>
  <c r="F18" i="1"/>
  <c r="F16" i="1"/>
  <c r="D19" i="1"/>
  <c r="E19" i="1"/>
  <c r="C19" i="1"/>
  <c r="E10" i="1"/>
  <c r="F10" i="1"/>
  <c r="G10" i="1"/>
  <c r="H10" i="1"/>
  <c r="I10" i="1"/>
  <c r="C10" i="1"/>
  <c r="J4" i="1"/>
  <c r="J5" i="1"/>
  <c r="J6" i="1"/>
  <c r="J7" i="1"/>
  <c r="J8" i="1"/>
  <c r="J9" i="1"/>
  <c r="E3" i="1"/>
  <c r="D10" i="1"/>
  <c r="G78" i="1" l="1"/>
  <c r="G79" i="1"/>
  <c r="G77" i="1"/>
  <c r="H59" i="1"/>
  <c r="H60" i="1" s="1"/>
  <c r="H61" i="1" s="1"/>
  <c r="G59" i="1"/>
  <c r="G49" i="1"/>
  <c r="H50" i="1"/>
  <c r="H51" i="1" s="1"/>
  <c r="H52" i="1" s="1"/>
  <c r="G50" i="1"/>
  <c r="J10" i="1"/>
  <c r="K6" i="1" l="1"/>
  <c r="K4" i="1"/>
  <c r="K3" i="1"/>
  <c r="K5" i="1"/>
  <c r="H80" i="1"/>
  <c r="H81" i="1" s="1"/>
  <c r="H82" i="1" s="1"/>
  <c r="G80" i="1"/>
  <c r="K7" i="1"/>
  <c r="K9" i="1"/>
  <c r="K8" i="1"/>
  <c r="L10" i="1" l="1"/>
  <c r="L11" i="1" s="1"/>
  <c r="L12" i="1" s="1"/>
  <c r="K10" i="1"/>
  <c r="C87" i="1"/>
  <c r="C86" i="1"/>
</calcChain>
</file>

<file path=xl/sharedStrings.xml><?xml version="1.0" encoding="utf-8"?>
<sst xmlns="http://schemas.openxmlformats.org/spreadsheetml/2006/main" count="117" uniqueCount="30">
  <si>
    <t>Ігрові приставки</t>
  </si>
  <si>
    <t>Ціна</t>
  </si>
  <si>
    <t>Швидкість</t>
  </si>
  <si>
    <t>Геймпад</t>
  </si>
  <si>
    <t>Дизайн</t>
  </si>
  <si>
    <t>Комфорт</t>
  </si>
  <si>
    <t>Доступність</t>
  </si>
  <si>
    <t>Надійність</t>
  </si>
  <si>
    <t>Власний вектор</t>
  </si>
  <si>
    <t>Вектор пріорітетів</t>
  </si>
  <si>
    <t>Сума</t>
  </si>
  <si>
    <t>лямбд_макс</t>
  </si>
  <si>
    <t>ІУ=</t>
  </si>
  <si>
    <t>ВУ=</t>
  </si>
  <si>
    <t>Розраховуємо всі показники МПП альтернатив по відношенню до критерію ЦІНА</t>
  </si>
  <si>
    <t>PS5</t>
  </si>
  <si>
    <t>XBOX Series</t>
  </si>
  <si>
    <t>Nintendo</t>
  </si>
  <si>
    <t>ВВ</t>
  </si>
  <si>
    <t>ВП</t>
  </si>
  <si>
    <t>Розраховуємо всі показники МПП альтернатив по відношенню до критерію Швидкість</t>
  </si>
  <si>
    <t>Розраховуємо всі показники МПП альтернатив по відношенню до критерію Геймпад</t>
  </si>
  <si>
    <t>Розраховуємо всі показники МПП альтернатив по відношенню до критерію Дизайн</t>
  </si>
  <si>
    <t>Розраховуємо всі показники МПП альтернатив по відношенню до критерію Комфорт</t>
  </si>
  <si>
    <t>Розраховуємо всі показники МПП альтернатив по відношенню до критерію Доступність</t>
  </si>
  <si>
    <t>Розраховуємо всі показники МПП альтернатив по відношенню до критерію Надійність</t>
  </si>
  <si>
    <t>PS5=</t>
  </si>
  <si>
    <t>Nintendo=</t>
  </si>
  <si>
    <t>XBOX Series=</t>
  </si>
  <si>
    <t>Відповідь: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</si>
</sst>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/>
    <xf numFmtId="2" fontId="0" fillId="0" borderId="0" xfId="0" applyNumberFormat="1" applyFill="1" applyBorder="1"/>
    <xf numFmtId="2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0" xfId="0" applyFill="1" applyBorder="1"/>
    <xf numFmtId="2" fontId="0" fillId="0" borderId="0" xfId="0" applyNumberFormat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/>
    <xf numFmtId="2" fontId="1" fillId="0" borderId="0" xfId="0" applyNumberFormat="1" applyFont="1" applyBorder="1"/>
    <xf numFmtId="164" fontId="1" fillId="2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/>
    <xf numFmtId="2" fontId="1" fillId="2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zoomScaleNormal="100" workbookViewId="0">
      <selection activeCell="J14" sqref="J14"/>
    </sheetView>
  </sheetViews>
  <sheetFormatPr defaultRowHeight="15" x14ac:dyDescent="0.25"/>
  <cols>
    <col min="1" max="1" width="7.5703125" style="1" customWidth="1"/>
    <col min="2" max="2" width="14.140625" style="1" customWidth="1"/>
    <col min="3" max="3" width="9.42578125" style="1" customWidth="1"/>
    <col min="4" max="4" width="11.42578125" style="1" customWidth="1"/>
    <col min="5" max="5" width="10.28515625" style="1" customWidth="1"/>
    <col min="6" max="6" width="9.85546875" style="1" customWidth="1"/>
    <col min="7" max="7" width="11.140625" style="1" customWidth="1"/>
    <col min="8" max="8" width="14" style="1" customWidth="1"/>
    <col min="9" max="9" width="11.7109375" style="1" customWidth="1"/>
    <col min="10" max="10" width="15.140625" style="1" customWidth="1"/>
    <col min="11" max="11" width="18.140625" style="1" customWidth="1"/>
    <col min="12" max="12" width="12.5703125" style="1" customWidth="1"/>
    <col min="13" max="16384" width="9.140625" style="1"/>
  </cols>
  <sheetData>
    <row r="1" spans="1:12" x14ac:dyDescent="0.25">
      <c r="C1" s="30" t="s">
        <v>0</v>
      </c>
      <c r="D1" s="30"/>
      <c r="E1" s="30"/>
      <c r="F1" s="30"/>
    </row>
    <row r="2" spans="1:12" x14ac:dyDescent="0.25">
      <c r="C2" s="16" t="s">
        <v>1</v>
      </c>
      <c r="D2" s="16" t="s">
        <v>2</v>
      </c>
      <c r="E2" s="16" t="s">
        <v>3</v>
      </c>
      <c r="F2" s="17" t="s">
        <v>4</v>
      </c>
      <c r="G2" s="17" t="s">
        <v>5</v>
      </c>
      <c r="H2" s="17" t="s">
        <v>6</v>
      </c>
      <c r="I2" s="15" t="s">
        <v>7</v>
      </c>
      <c r="J2" s="15" t="s">
        <v>8</v>
      </c>
      <c r="K2" s="15" t="s">
        <v>9</v>
      </c>
      <c r="L2" s="7"/>
    </row>
    <row r="3" spans="1:12" x14ac:dyDescent="0.25">
      <c r="B3" s="18" t="s">
        <v>1</v>
      </c>
      <c r="C3" s="14">
        <v>1</v>
      </c>
      <c r="D3" s="14">
        <v>0.14285714285714285</v>
      </c>
      <c r="E3" s="14">
        <f>1/C5</f>
        <v>0.5</v>
      </c>
      <c r="F3" s="14">
        <v>0.5</v>
      </c>
      <c r="G3" s="14">
        <v>0.2</v>
      </c>
      <c r="H3" s="14">
        <v>0.5</v>
      </c>
      <c r="I3" s="14">
        <v>0.14285714285714285</v>
      </c>
      <c r="J3" s="1">
        <f>POWER(C3*D3*E3*F3*G3*H3*I3,1/7)</f>
        <v>0.33859278851387775</v>
      </c>
      <c r="K3" s="1">
        <f>J3/$J$10</f>
        <v>3.6905375658964186E-2</v>
      </c>
    </row>
    <row r="4" spans="1:12" x14ac:dyDescent="0.25">
      <c r="B4" s="16" t="s">
        <v>2</v>
      </c>
      <c r="C4" s="4">
        <v>7</v>
      </c>
      <c r="D4" s="4">
        <v>1</v>
      </c>
      <c r="E4" s="4">
        <v>3</v>
      </c>
      <c r="F4" s="4">
        <v>3</v>
      </c>
      <c r="G4" s="4">
        <v>5</v>
      </c>
      <c r="H4" s="4">
        <v>3</v>
      </c>
      <c r="I4" s="4">
        <v>1</v>
      </c>
      <c r="J4" s="1">
        <f t="shared" ref="J4:J9" si="0">POWER(C4*D4*E4*F4*G4*H4*I4,1/7)</f>
        <v>2.6611030144453172</v>
      </c>
      <c r="K4" s="1">
        <f>J4/$J$10</f>
        <v>0.29005049648681808</v>
      </c>
    </row>
    <row r="5" spans="1:12" x14ac:dyDescent="0.25">
      <c r="B5" s="16" t="s">
        <v>3</v>
      </c>
      <c r="C5" s="4">
        <v>2</v>
      </c>
      <c r="D5" s="4">
        <v>0.33333333333333331</v>
      </c>
      <c r="E5" s="4">
        <v>1</v>
      </c>
      <c r="F5" s="4">
        <v>5</v>
      </c>
      <c r="G5" s="4">
        <v>0.33333333333333331</v>
      </c>
      <c r="H5" s="4">
        <v>0.2</v>
      </c>
      <c r="I5" s="4">
        <v>0.33333333333333331</v>
      </c>
      <c r="J5" s="1">
        <f t="shared" si="0"/>
        <v>0.68948329330191871</v>
      </c>
      <c r="K5" s="1">
        <f>J5/$J$10</f>
        <v>7.515115741705812E-2</v>
      </c>
    </row>
    <row r="6" spans="1:12" x14ac:dyDescent="0.25">
      <c r="B6" s="17" t="s">
        <v>4</v>
      </c>
      <c r="C6" s="8">
        <v>2</v>
      </c>
      <c r="D6" s="4">
        <v>0.33333333333333331</v>
      </c>
      <c r="E6" s="4">
        <v>0.2</v>
      </c>
      <c r="F6" s="4">
        <v>1</v>
      </c>
      <c r="G6" s="4">
        <v>0.5</v>
      </c>
      <c r="H6" s="4">
        <v>0.33333333333333331</v>
      </c>
      <c r="I6" s="4">
        <v>0.2</v>
      </c>
      <c r="J6" s="1">
        <f t="shared" si="0"/>
        <v>0.46128987897314966</v>
      </c>
      <c r="K6" s="1">
        <f>J6/$J$10</f>
        <v>5.0278909795754417E-2</v>
      </c>
    </row>
    <row r="7" spans="1:12" x14ac:dyDescent="0.25">
      <c r="B7" s="17" t="s">
        <v>5</v>
      </c>
      <c r="C7" s="4">
        <v>5</v>
      </c>
      <c r="D7" s="4">
        <v>0.2</v>
      </c>
      <c r="E7" s="4">
        <v>3</v>
      </c>
      <c r="F7" s="4">
        <v>2</v>
      </c>
      <c r="G7" s="4">
        <v>1</v>
      </c>
      <c r="H7" s="4">
        <v>2</v>
      </c>
      <c r="I7" s="4">
        <v>0.33333333333333331</v>
      </c>
      <c r="J7" s="1">
        <f t="shared" si="0"/>
        <v>1.2190136542044754</v>
      </c>
      <c r="K7" s="1">
        <f t="shared" ref="K4:K8" si="1">J7/$J$10</f>
        <v>0.13286803017654619</v>
      </c>
    </row>
    <row r="8" spans="1:12" x14ac:dyDescent="0.25">
      <c r="B8" s="17" t="s">
        <v>6</v>
      </c>
      <c r="C8" s="4">
        <v>2</v>
      </c>
      <c r="D8" s="4">
        <v>0.33333333333333331</v>
      </c>
      <c r="E8" s="4">
        <v>5</v>
      </c>
      <c r="F8" s="4">
        <v>3</v>
      </c>
      <c r="G8" s="4">
        <v>0.5</v>
      </c>
      <c r="H8" s="4">
        <v>1</v>
      </c>
      <c r="I8" s="4">
        <v>0.25</v>
      </c>
      <c r="J8" s="1">
        <f t="shared" si="0"/>
        <v>1.0323911847100018</v>
      </c>
      <c r="K8" s="1">
        <f t="shared" si="1"/>
        <v>0.11252686351045565</v>
      </c>
    </row>
    <row r="9" spans="1:12" x14ac:dyDescent="0.25">
      <c r="A9" s="3"/>
      <c r="B9" s="19" t="s">
        <v>7</v>
      </c>
      <c r="C9" s="9">
        <v>7</v>
      </c>
      <c r="D9" s="9">
        <v>1</v>
      </c>
      <c r="E9" s="9">
        <v>3</v>
      </c>
      <c r="F9" s="9">
        <v>5</v>
      </c>
      <c r="G9" s="9">
        <v>3</v>
      </c>
      <c r="H9" s="9">
        <v>4</v>
      </c>
      <c r="I9" s="9">
        <v>1</v>
      </c>
      <c r="J9" s="10">
        <f t="shared" si="0"/>
        <v>2.7727459388853886</v>
      </c>
      <c r="K9" s="1">
        <f>J9/$J$10</f>
        <v>0.30221916695440337</v>
      </c>
      <c r="L9" s="15" t="s">
        <v>11</v>
      </c>
    </row>
    <row r="10" spans="1:12" x14ac:dyDescent="0.25">
      <c r="B10" s="20" t="s">
        <v>10</v>
      </c>
      <c r="C10" s="12">
        <f>SUM(C3:C9)</f>
        <v>26</v>
      </c>
      <c r="D10" s="12">
        <f t="shared" ref="D10:I10" si="2">SUM(D3:D9)</f>
        <v>3.342857142857143</v>
      </c>
      <c r="E10" s="12">
        <f t="shared" si="2"/>
        <v>15.7</v>
      </c>
      <c r="F10" s="12">
        <f t="shared" si="2"/>
        <v>19.5</v>
      </c>
      <c r="G10" s="12">
        <f t="shared" si="2"/>
        <v>10.533333333333333</v>
      </c>
      <c r="H10" s="12">
        <f t="shared" si="2"/>
        <v>11.033333333333333</v>
      </c>
      <c r="I10" s="12">
        <f t="shared" si="2"/>
        <v>3.2595238095238095</v>
      </c>
      <c r="J10" s="11">
        <f>SUM(J3:J9)</f>
        <v>9.1746197530341291</v>
      </c>
      <c r="K10" s="13">
        <f>SUM(K3:K9)</f>
        <v>1.0000000000000002</v>
      </c>
      <c r="L10" s="1">
        <f>(C10*K3+D10*K4+E10*K5+F10*K6+G10*K7+H10*K8+I10*K9)</f>
        <v>7.7156292692089563</v>
      </c>
    </row>
    <row r="11" spans="1:12" x14ac:dyDescent="0.25">
      <c r="B11" s="2"/>
      <c r="C11" s="4"/>
      <c r="D11" s="4"/>
      <c r="E11" s="4"/>
      <c r="F11" s="4"/>
      <c r="G11" s="4"/>
      <c r="H11" s="4"/>
      <c r="I11" s="4"/>
      <c r="K11" s="6" t="s">
        <v>12</v>
      </c>
      <c r="L11" s="1">
        <f>(L10-7)/6</f>
        <v>0.11927154486815938</v>
      </c>
    </row>
    <row r="12" spans="1:12" x14ac:dyDescent="0.25">
      <c r="B12" s="2"/>
      <c r="C12" s="4"/>
      <c r="D12" s="4"/>
      <c r="E12" s="4"/>
      <c r="F12" s="4"/>
      <c r="G12" s="4"/>
      <c r="H12" s="4"/>
      <c r="I12" s="4"/>
      <c r="K12" s="6" t="s">
        <v>13</v>
      </c>
      <c r="L12" s="1">
        <f>(L11/1.32)*100</f>
        <v>9.0357230960726795</v>
      </c>
    </row>
    <row r="13" spans="1:12" x14ac:dyDescent="0.25">
      <c r="B13" s="2"/>
      <c r="C13" s="4"/>
      <c r="D13" s="4"/>
      <c r="E13" s="4"/>
      <c r="F13" s="4"/>
      <c r="G13" s="4"/>
      <c r="H13" s="4"/>
      <c r="I13" s="4"/>
    </row>
    <row r="14" spans="1:12" x14ac:dyDescent="0.25">
      <c r="B14" s="31" t="s">
        <v>14</v>
      </c>
      <c r="C14" s="31"/>
      <c r="D14" s="31"/>
      <c r="E14" s="31"/>
      <c r="F14" s="31"/>
      <c r="G14" s="31"/>
      <c r="H14" s="31"/>
      <c r="I14" s="4"/>
    </row>
    <row r="15" spans="1:12" x14ac:dyDescent="0.25">
      <c r="B15" s="2"/>
      <c r="C15" s="22" t="s">
        <v>15</v>
      </c>
      <c r="D15" s="22" t="s">
        <v>16</v>
      </c>
      <c r="E15" s="22" t="s">
        <v>17</v>
      </c>
      <c r="F15" s="22" t="s">
        <v>18</v>
      </c>
      <c r="G15" s="22" t="s">
        <v>19</v>
      </c>
      <c r="H15" s="4"/>
      <c r="I15" s="4"/>
    </row>
    <row r="16" spans="1:12" x14ac:dyDescent="0.25">
      <c r="B16" s="22" t="s">
        <v>15</v>
      </c>
      <c r="C16" s="4">
        <v>1</v>
      </c>
      <c r="D16" s="4">
        <v>5</v>
      </c>
      <c r="E16" s="4">
        <v>3</v>
      </c>
      <c r="F16" s="4">
        <f>POWER(C16*D16*E16,1/3)</f>
        <v>2.4662120743304703</v>
      </c>
      <c r="G16" s="4">
        <f>F16/$F$19</f>
        <v>0.63698557174475723</v>
      </c>
      <c r="H16" s="4"/>
      <c r="I16" s="4"/>
    </row>
    <row r="17" spans="2:11" x14ac:dyDescent="0.25">
      <c r="B17" s="22" t="s">
        <v>16</v>
      </c>
      <c r="C17" s="4">
        <v>0.2</v>
      </c>
      <c r="D17" s="4">
        <v>1</v>
      </c>
      <c r="E17" s="4">
        <v>0.33333333333333331</v>
      </c>
      <c r="F17" s="4">
        <f t="shared" ref="F17:F18" si="3">POWER(C17*D17*E17,1/3)</f>
        <v>0.40548013303822666</v>
      </c>
      <c r="G17" s="4">
        <f t="shared" ref="G17:G18" si="4">F17/$F$19</f>
        <v>0.10472943388074786</v>
      </c>
      <c r="H17" s="4"/>
      <c r="I17" s="4"/>
      <c r="J17" s="5"/>
      <c r="K17" s="5"/>
    </row>
    <row r="18" spans="2:11" x14ac:dyDescent="0.25">
      <c r="B18" s="22" t="s">
        <v>17</v>
      </c>
      <c r="C18" s="4">
        <v>0.33333333333333331</v>
      </c>
      <c r="D18" s="4">
        <v>3</v>
      </c>
      <c r="E18" s="4">
        <v>1</v>
      </c>
      <c r="F18" s="4">
        <f t="shared" si="3"/>
        <v>1</v>
      </c>
      <c r="G18" s="4">
        <f t="shared" si="4"/>
        <v>0.25828499437449498</v>
      </c>
      <c r="H18" s="15" t="s">
        <v>11</v>
      </c>
      <c r="K18" s="6"/>
    </row>
    <row r="19" spans="2:11" x14ac:dyDescent="0.25">
      <c r="B19" s="23" t="s">
        <v>10</v>
      </c>
      <c r="C19" s="21">
        <f>SUM(C16:C18)</f>
        <v>1.5333333333333332</v>
      </c>
      <c r="D19" s="21">
        <f t="shared" ref="D19:E19" si="5">SUM(D16:D18)</f>
        <v>9</v>
      </c>
      <c r="E19" s="21">
        <f t="shared" si="5"/>
        <v>4.3333333333333339</v>
      </c>
      <c r="F19" s="21">
        <f>SUM(F16:F18)</f>
        <v>3.8716922073686968</v>
      </c>
      <c r="G19" s="21">
        <f>SUM(G16:G18)</f>
        <v>1</v>
      </c>
      <c r="H19" s="21">
        <f>(C19*G16+D19*G17+E19*G18)</f>
        <v>3.0385110905581705</v>
      </c>
    </row>
    <row r="20" spans="2:11" x14ac:dyDescent="0.25">
      <c r="G20" s="6" t="s">
        <v>12</v>
      </c>
      <c r="H20" s="1">
        <f>(H19-3)/2</f>
        <v>1.925554527908524E-2</v>
      </c>
    </row>
    <row r="21" spans="2:11" x14ac:dyDescent="0.25">
      <c r="G21" s="6" t="s">
        <v>13</v>
      </c>
      <c r="H21" s="1">
        <f>(H20/0.58)*100</f>
        <v>3.3199215998422829</v>
      </c>
    </row>
    <row r="24" spans="2:11" x14ac:dyDescent="0.25">
      <c r="B24" s="31" t="s">
        <v>20</v>
      </c>
      <c r="C24" s="31"/>
      <c r="D24" s="31"/>
      <c r="E24" s="31"/>
      <c r="F24" s="31"/>
      <c r="G24" s="31"/>
      <c r="H24" s="31"/>
    </row>
    <row r="25" spans="2:11" x14ac:dyDescent="0.25">
      <c r="C25" s="22" t="s">
        <v>15</v>
      </c>
      <c r="D25" s="22" t="s">
        <v>16</v>
      </c>
      <c r="E25" s="22" t="s">
        <v>17</v>
      </c>
      <c r="F25" s="22" t="s">
        <v>18</v>
      </c>
      <c r="G25" s="22" t="s">
        <v>19</v>
      </c>
    </row>
    <row r="26" spans="2:11" x14ac:dyDescent="0.25">
      <c r="B26" s="22" t="s">
        <v>15</v>
      </c>
      <c r="C26" s="4">
        <v>1</v>
      </c>
      <c r="D26" s="4">
        <v>3</v>
      </c>
      <c r="E26" s="4">
        <v>5</v>
      </c>
      <c r="F26" s="4">
        <f>POWER(C26*D26*E26,1/3)</f>
        <v>2.4662120743304703</v>
      </c>
      <c r="G26" s="4">
        <f>F26/$F$29</f>
        <v>0.63698557174475723</v>
      </c>
    </row>
    <row r="27" spans="2:11" x14ac:dyDescent="0.25">
      <c r="B27" s="22" t="s">
        <v>16</v>
      </c>
      <c r="C27" s="4">
        <v>0.33333333333333331</v>
      </c>
      <c r="D27" s="8">
        <v>1</v>
      </c>
      <c r="E27" s="4">
        <v>3</v>
      </c>
      <c r="F27" s="4">
        <f t="shared" ref="F27:F28" si="6">POWER(C27*D27*E27,1/3)</f>
        <v>1</v>
      </c>
      <c r="G27" s="4">
        <f t="shared" ref="G27:G28" si="7">F27/$F$29</f>
        <v>0.25828499437449498</v>
      </c>
    </row>
    <row r="28" spans="2:11" x14ac:dyDescent="0.25">
      <c r="B28" s="22" t="s">
        <v>17</v>
      </c>
      <c r="C28" s="4">
        <v>0.2</v>
      </c>
      <c r="D28" s="4">
        <v>0.33333333333333331</v>
      </c>
      <c r="E28" s="4">
        <v>1</v>
      </c>
      <c r="F28" s="4">
        <f t="shared" si="6"/>
        <v>0.40548013303822666</v>
      </c>
      <c r="G28" s="4">
        <f t="shared" si="7"/>
        <v>0.10472943388074786</v>
      </c>
      <c r="H28" s="15" t="s">
        <v>11</v>
      </c>
    </row>
    <row r="29" spans="2:11" x14ac:dyDescent="0.25">
      <c r="B29" s="23" t="s">
        <v>10</v>
      </c>
      <c r="C29" s="21">
        <f>SUM(C26:C28)</f>
        <v>1.5333333333333332</v>
      </c>
      <c r="D29" s="21">
        <f t="shared" ref="D29:G29" si="8">SUM(D26:D28)</f>
        <v>4.333333333333333</v>
      </c>
      <c r="E29" s="21">
        <f t="shared" si="8"/>
        <v>9</v>
      </c>
      <c r="F29" s="21">
        <f t="shared" si="8"/>
        <v>3.8716922073686968</v>
      </c>
      <c r="G29" s="21">
        <f t="shared" si="8"/>
        <v>1</v>
      </c>
      <c r="H29" s="13">
        <f>(C29*G26+D29*G27+E29*G28)</f>
        <v>3.03851109055817</v>
      </c>
    </row>
    <row r="30" spans="2:11" x14ac:dyDescent="0.25">
      <c r="G30" s="6" t="s">
        <v>12</v>
      </c>
      <c r="H30" s="1">
        <f>(H29-3)/2</f>
        <v>1.9255545279085018E-2</v>
      </c>
    </row>
    <row r="31" spans="2:11" x14ac:dyDescent="0.25">
      <c r="G31" s="6" t="s">
        <v>13</v>
      </c>
      <c r="H31" s="1">
        <f>(H30/0.58)*100</f>
        <v>3.3199215998422447</v>
      </c>
    </row>
    <row r="35" spans="2:8" x14ac:dyDescent="0.25">
      <c r="B35" s="31" t="s">
        <v>21</v>
      </c>
      <c r="C35" s="31"/>
      <c r="D35" s="31"/>
      <c r="E35" s="31"/>
      <c r="F35" s="31"/>
      <c r="G35" s="31"/>
      <c r="H35" s="31"/>
    </row>
    <row r="36" spans="2:8" x14ac:dyDescent="0.25">
      <c r="C36" s="22" t="s">
        <v>15</v>
      </c>
      <c r="D36" s="22" t="s">
        <v>16</v>
      </c>
      <c r="E36" s="22" t="s">
        <v>17</v>
      </c>
      <c r="F36" s="22" t="s">
        <v>18</v>
      </c>
      <c r="G36" s="22" t="s">
        <v>19</v>
      </c>
    </row>
    <row r="37" spans="2:8" x14ac:dyDescent="0.25">
      <c r="B37" s="22" t="s">
        <v>15</v>
      </c>
      <c r="C37" s="4">
        <v>1</v>
      </c>
      <c r="D37" s="4">
        <v>5</v>
      </c>
      <c r="E37" s="4">
        <v>7</v>
      </c>
      <c r="F37" s="4">
        <f>POWER(C37*D37*E37,1/3)</f>
        <v>3.2710663101885888</v>
      </c>
      <c r="G37" s="4">
        <f>F37/$F$40</f>
        <v>0.73959409328297976</v>
      </c>
    </row>
    <row r="38" spans="2:8" x14ac:dyDescent="0.25">
      <c r="B38" s="22" t="s">
        <v>16</v>
      </c>
      <c r="C38" s="4">
        <v>0.2</v>
      </c>
      <c r="D38" s="4">
        <v>1</v>
      </c>
      <c r="E38" s="4">
        <v>2</v>
      </c>
      <c r="F38" s="4">
        <f t="shared" ref="F38:F39" si="9">POWER(C38*D38*E38,1/3)</f>
        <v>0.73680629972807732</v>
      </c>
      <c r="G38" s="4">
        <f t="shared" ref="G38:G39" si="10">F38/$F$40</f>
        <v>0.16659325598971339</v>
      </c>
    </row>
    <row r="39" spans="2:8" x14ac:dyDescent="0.25">
      <c r="B39" s="22" t="s">
        <v>17</v>
      </c>
      <c r="C39" s="4">
        <v>0.14285714285714285</v>
      </c>
      <c r="D39" s="4">
        <v>0.5</v>
      </c>
      <c r="E39" s="4">
        <v>1</v>
      </c>
      <c r="F39" s="4">
        <f t="shared" si="9"/>
        <v>0.41491326668312167</v>
      </c>
      <c r="G39" s="4">
        <f t="shared" si="10"/>
        <v>9.3812650727306879E-2</v>
      </c>
      <c r="H39" s="15" t="s">
        <v>11</v>
      </c>
    </row>
    <row r="40" spans="2:8" x14ac:dyDescent="0.25">
      <c r="B40" s="23" t="s">
        <v>10</v>
      </c>
      <c r="C40" s="21">
        <f>SUM(C37:C39)</f>
        <v>1.3428571428571427</v>
      </c>
      <c r="D40" s="21">
        <f t="shared" ref="D40:G40" si="11">SUM(D37:D39)</f>
        <v>6.5</v>
      </c>
      <c r="E40" s="21">
        <f t="shared" si="11"/>
        <v>10</v>
      </c>
      <c r="F40" s="21">
        <f t="shared" si="11"/>
        <v>4.4227858765997876</v>
      </c>
      <c r="G40" s="21">
        <f t="shared" si="11"/>
        <v>1</v>
      </c>
      <c r="H40" s="13">
        <f>(C40*G37+D40*G38+E40*G39)</f>
        <v>3.0141518821862072</v>
      </c>
    </row>
    <row r="41" spans="2:8" x14ac:dyDescent="0.25">
      <c r="G41" s="6" t="s">
        <v>12</v>
      </c>
      <c r="H41" s="1">
        <f>(H40-3)/2</f>
        <v>7.0759410931036104E-3</v>
      </c>
    </row>
    <row r="42" spans="2:8" x14ac:dyDescent="0.25">
      <c r="G42" s="6" t="s">
        <v>13</v>
      </c>
      <c r="H42" s="1">
        <f>(H41/0.58)*100</f>
        <v>1.2199898436385537</v>
      </c>
    </row>
    <row r="45" spans="2:8" x14ac:dyDescent="0.25">
      <c r="B45" s="31" t="s">
        <v>22</v>
      </c>
      <c r="C45" s="31"/>
      <c r="D45" s="31"/>
      <c r="E45" s="31"/>
      <c r="F45" s="31"/>
      <c r="G45" s="31"/>
      <c r="H45" s="31"/>
    </row>
    <row r="46" spans="2:8" x14ac:dyDescent="0.25">
      <c r="C46" s="22" t="s">
        <v>15</v>
      </c>
      <c r="D46" s="22" t="s">
        <v>16</v>
      </c>
      <c r="E46" s="22" t="s">
        <v>17</v>
      </c>
      <c r="F46" s="22" t="s">
        <v>18</v>
      </c>
      <c r="G46" s="22" t="s">
        <v>19</v>
      </c>
    </row>
    <row r="47" spans="2:8" x14ac:dyDescent="0.25">
      <c r="B47" s="22" t="s">
        <v>15</v>
      </c>
      <c r="C47" s="4">
        <v>1</v>
      </c>
      <c r="D47" s="4">
        <v>5</v>
      </c>
      <c r="E47" s="4">
        <v>3</v>
      </c>
      <c r="F47" s="4">
        <f>POWER(C47*D47*E47,1/3)</f>
        <v>2.4662120743304703</v>
      </c>
      <c r="G47" s="4">
        <f>F47/$F$50</f>
        <v>0.64832901382223673</v>
      </c>
    </row>
    <row r="48" spans="2:8" x14ac:dyDescent="0.25">
      <c r="B48" s="22" t="s">
        <v>16</v>
      </c>
      <c r="C48" s="4">
        <v>0.2</v>
      </c>
      <c r="D48" s="4">
        <v>1</v>
      </c>
      <c r="E48" s="4">
        <v>0.5</v>
      </c>
      <c r="F48" s="4">
        <f t="shared" ref="F48:F49" si="12">POWER(C48*D48*E48,1/3)</f>
        <v>0.46415888336127797</v>
      </c>
      <c r="G48" s="4">
        <f t="shared" ref="G48:G49" si="13">F48/$F$50</f>
        <v>0.12202019211512623</v>
      </c>
    </row>
    <row r="49" spans="2:8" x14ac:dyDescent="0.25">
      <c r="B49" s="22" t="s">
        <v>17</v>
      </c>
      <c r="C49" s="4">
        <v>0.33333333333333331</v>
      </c>
      <c r="D49" s="4">
        <v>2</v>
      </c>
      <c r="E49" s="4">
        <v>1</v>
      </c>
      <c r="F49" s="4">
        <f t="shared" si="12"/>
        <v>0.87358046473629891</v>
      </c>
      <c r="G49" s="4">
        <f t="shared" si="13"/>
        <v>0.22965079406263711</v>
      </c>
      <c r="H49" s="15" t="s">
        <v>11</v>
      </c>
    </row>
    <row r="50" spans="2:8" x14ac:dyDescent="0.25">
      <c r="B50" s="23" t="s">
        <v>10</v>
      </c>
      <c r="C50" s="21">
        <f>SUM(C47:C49)</f>
        <v>1.5333333333333332</v>
      </c>
      <c r="D50" s="21">
        <f t="shared" ref="D50:F50" si="14">SUM(D47:D49)</f>
        <v>8</v>
      </c>
      <c r="E50" s="21">
        <f t="shared" si="14"/>
        <v>4.5</v>
      </c>
      <c r="F50" s="21">
        <f t="shared" si="14"/>
        <v>3.8039514224280468</v>
      </c>
      <c r="G50" s="21">
        <f>SUM(G47:G49)</f>
        <v>1</v>
      </c>
      <c r="H50" s="13">
        <f>(C50*G47+D50*G48+E50*G49)</f>
        <v>3.0036945980636398</v>
      </c>
    </row>
    <row r="51" spans="2:8" x14ac:dyDescent="0.25">
      <c r="G51" s="6" t="s">
        <v>12</v>
      </c>
      <c r="H51" s="1">
        <f>(H50-3)/2</f>
        <v>1.8472990318199045E-3</v>
      </c>
    </row>
    <row r="52" spans="2:8" x14ac:dyDescent="0.25">
      <c r="G52" s="6" t="s">
        <v>13</v>
      </c>
      <c r="H52" s="1">
        <f>(H51/0.58)*100</f>
        <v>0.31849983307239732</v>
      </c>
    </row>
    <row r="54" spans="2:8" x14ac:dyDescent="0.25">
      <c r="B54" s="29" t="s">
        <v>23</v>
      </c>
      <c r="C54" s="29"/>
      <c r="D54" s="29"/>
      <c r="E54" s="29"/>
      <c r="F54" s="29"/>
      <c r="G54" s="29"/>
      <c r="H54" s="29"/>
    </row>
    <row r="55" spans="2:8" x14ac:dyDescent="0.25">
      <c r="B55" s="4"/>
      <c r="C55" s="22" t="s">
        <v>15</v>
      </c>
      <c r="D55" s="22" t="s">
        <v>16</v>
      </c>
      <c r="E55" s="22" t="s">
        <v>17</v>
      </c>
      <c r="F55" s="22" t="s">
        <v>18</v>
      </c>
      <c r="G55" s="22" t="s">
        <v>19</v>
      </c>
      <c r="H55" s="4"/>
    </row>
    <row r="56" spans="2:8" x14ac:dyDescent="0.25">
      <c r="B56" s="22" t="s">
        <v>15</v>
      </c>
      <c r="C56" s="4">
        <v>1</v>
      </c>
      <c r="D56" s="4">
        <v>3</v>
      </c>
      <c r="E56" s="4">
        <v>0.33333333333333331</v>
      </c>
      <c r="F56" s="4">
        <f>POWER(C56*D56*E56,1/3)</f>
        <v>1</v>
      </c>
      <c r="G56" s="4">
        <f>F56/$F$59</f>
        <v>0.25828499437449498</v>
      </c>
      <c r="H56" s="4"/>
    </row>
    <row r="57" spans="2:8" x14ac:dyDescent="0.25">
      <c r="B57" s="22" t="s">
        <v>16</v>
      </c>
      <c r="C57" s="4">
        <v>0.33333333333333331</v>
      </c>
      <c r="D57" s="4">
        <v>1</v>
      </c>
      <c r="E57" s="4">
        <v>0.2</v>
      </c>
      <c r="F57" s="4">
        <f t="shared" ref="F57:F58" si="15">POWER(C57*D57*E57,1/3)</f>
        <v>0.40548013303822666</v>
      </c>
      <c r="G57" s="4">
        <f t="shared" ref="G57:G58" si="16">F57/$F$59</f>
        <v>0.10472943388074786</v>
      </c>
      <c r="H57" s="4"/>
    </row>
    <row r="58" spans="2:8" x14ac:dyDescent="0.25">
      <c r="B58" s="22" t="s">
        <v>17</v>
      </c>
      <c r="C58" s="4">
        <v>3</v>
      </c>
      <c r="D58" s="4">
        <v>5</v>
      </c>
      <c r="E58" s="4">
        <v>1</v>
      </c>
      <c r="F58" s="4">
        <f t="shared" si="15"/>
        <v>2.4662120743304703</v>
      </c>
      <c r="G58" s="4">
        <f t="shared" si="16"/>
        <v>0.63698557174475723</v>
      </c>
      <c r="H58" s="24" t="s">
        <v>11</v>
      </c>
    </row>
    <row r="59" spans="2:8" x14ac:dyDescent="0.25">
      <c r="B59" s="25" t="s">
        <v>10</v>
      </c>
      <c r="C59" s="21">
        <f>SUM(C56:C58)</f>
        <v>4.333333333333333</v>
      </c>
      <c r="D59" s="21">
        <f t="shared" ref="D59:F59" si="17">SUM(D56:D58)</f>
        <v>9</v>
      </c>
      <c r="E59" s="21">
        <f t="shared" si="17"/>
        <v>1.5333333333333332</v>
      </c>
      <c r="F59" s="21">
        <f t="shared" si="17"/>
        <v>3.8716922073686968</v>
      </c>
      <c r="G59" s="21">
        <f>SUM(G56:G58)</f>
        <v>1</v>
      </c>
      <c r="H59" s="21">
        <f>(C59*G56+D59*G57+E59*G58)</f>
        <v>3.03851109055817</v>
      </c>
    </row>
    <row r="60" spans="2:8" x14ac:dyDescent="0.25">
      <c r="G60" s="6" t="s">
        <v>12</v>
      </c>
      <c r="H60" s="1">
        <f>(H59-3)/2</f>
        <v>1.9255545279085018E-2</v>
      </c>
    </row>
    <row r="61" spans="2:8" x14ac:dyDescent="0.25">
      <c r="G61" s="6" t="s">
        <v>13</v>
      </c>
      <c r="H61" s="1">
        <f>(H60/0.58)*100</f>
        <v>3.3199215998422447</v>
      </c>
    </row>
    <row r="64" spans="2:8" x14ac:dyDescent="0.25">
      <c r="B64" s="29" t="s">
        <v>24</v>
      </c>
      <c r="C64" s="29"/>
      <c r="D64" s="29"/>
      <c r="E64" s="29"/>
      <c r="F64" s="29"/>
      <c r="G64" s="29"/>
      <c r="H64" s="29"/>
    </row>
    <row r="65" spans="2:8" x14ac:dyDescent="0.25">
      <c r="B65" s="4"/>
      <c r="C65" s="22" t="s">
        <v>15</v>
      </c>
      <c r="D65" s="22" t="s">
        <v>16</v>
      </c>
      <c r="E65" s="22" t="s">
        <v>17</v>
      </c>
      <c r="F65" s="22" t="s">
        <v>18</v>
      </c>
      <c r="G65" s="22" t="s">
        <v>19</v>
      </c>
      <c r="H65" s="4"/>
    </row>
    <row r="66" spans="2:8" x14ac:dyDescent="0.25">
      <c r="B66" s="22" t="s">
        <v>15</v>
      </c>
      <c r="C66" s="4">
        <v>1</v>
      </c>
      <c r="D66" s="4">
        <v>1</v>
      </c>
      <c r="E66" s="4">
        <v>0.2</v>
      </c>
      <c r="F66" s="4">
        <f>POWER(C66*D66*E66,1/3)</f>
        <v>0.58480354764257325</v>
      </c>
      <c r="G66" s="4">
        <f>F66/$F$69</f>
        <v>0.15618180643533716</v>
      </c>
      <c r="H66" s="4"/>
    </row>
    <row r="67" spans="2:8" x14ac:dyDescent="0.25">
      <c r="B67" s="22" t="s">
        <v>16</v>
      </c>
      <c r="C67" s="4">
        <v>1</v>
      </c>
      <c r="D67" s="4">
        <v>1</v>
      </c>
      <c r="E67" s="4">
        <v>0.33333333333333331</v>
      </c>
      <c r="F67" s="4">
        <f t="shared" ref="F67:F68" si="18">POWER(C67*D67*E67,1/3)</f>
        <v>0.69336127435063466</v>
      </c>
      <c r="G67" s="4">
        <f t="shared" ref="G67:G68" si="19">F67/$F$69</f>
        <v>0.18517400719767121</v>
      </c>
      <c r="H67" s="4"/>
    </row>
    <row r="68" spans="2:8" x14ac:dyDescent="0.25">
      <c r="B68" s="22" t="s">
        <v>17</v>
      </c>
      <c r="C68" s="4">
        <v>5</v>
      </c>
      <c r="D68" s="4">
        <v>3</v>
      </c>
      <c r="E68" s="4">
        <v>1</v>
      </c>
      <c r="F68" s="4">
        <f t="shared" si="18"/>
        <v>2.4662120743304703</v>
      </c>
      <c r="G68" s="4">
        <f t="shared" si="19"/>
        <v>0.65864418636699162</v>
      </c>
      <c r="H68" s="24" t="s">
        <v>11</v>
      </c>
    </row>
    <row r="69" spans="2:8" x14ac:dyDescent="0.25">
      <c r="B69" s="25" t="s">
        <v>10</v>
      </c>
      <c r="C69" s="21">
        <f>SUM(C66:C68)</f>
        <v>7</v>
      </c>
      <c r="D69" s="21">
        <f t="shared" ref="D69:G69" si="20">SUM(D66:D68)</f>
        <v>5</v>
      </c>
      <c r="E69" s="21">
        <f t="shared" si="20"/>
        <v>1.5333333333333332</v>
      </c>
      <c r="F69" s="21">
        <f t="shared" si="20"/>
        <v>3.7443768963236783</v>
      </c>
      <c r="G69" s="21">
        <f t="shared" si="20"/>
        <v>1</v>
      </c>
      <c r="H69" s="13">
        <f>(C69*G66+D69*G67+E69*G68)</f>
        <v>3.0290637667984366</v>
      </c>
    </row>
    <row r="70" spans="2:8" x14ac:dyDescent="0.25">
      <c r="G70" s="6" t="s">
        <v>12</v>
      </c>
      <c r="H70" s="1">
        <f>(H69-3)/2</f>
        <v>1.4531883399218293E-2</v>
      </c>
    </row>
    <row r="71" spans="2:8" x14ac:dyDescent="0.25">
      <c r="G71" s="6" t="s">
        <v>13</v>
      </c>
      <c r="H71" s="1">
        <f>(H70/0.58)*100</f>
        <v>2.5054971377962576</v>
      </c>
    </row>
    <row r="75" spans="2:8" x14ac:dyDescent="0.25">
      <c r="B75" s="29" t="s">
        <v>25</v>
      </c>
      <c r="C75" s="29"/>
      <c r="D75" s="29"/>
      <c r="E75" s="29"/>
      <c r="F75" s="29"/>
      <c r="G75" s="29"/>
      <c r="H75" s="29"/>
    </row>
    <row r="76" spans="2:8" x14ac:dyDescent="0.25">
      <c r="B76" s="4"/>
      <c r="C76" s="22" t="s">
        <v>15</v>
      </c>
      <c r="D76" s="22" t="s">
        <v>16</v>
      </c>
      <c r="E76" s="22" t="s">
        <v>17</v>
      </c>
      <c r="F76" s="22" t="s">
        <v>18</v>
      </c>
      <c r="G76" s="22" t="s">
        <v>19</v>
      </c>
      <c r="H76" s="4"/>
    </row>
    <row r="77" spans="2:8" x14ac:dyDescent="0.25">
      <c r="B77" s="22" t="s">
        <v>15</v>
      </c>
      <c r="C77" s="4">
        <v>1</v>
      </c>
      <c r="D77" s="4">
        <v>5</v>
      </c>
      <c r="E77" s="4">
        <v>3</v>
      </c>
      <c r="F77" s="4">
        <f>POWER(C77*D77*E77,1/3)</f>
        <v>2.4662120743304703</v>
      </c>
      <c r="G77" s="4">
        <f>F77/$F$80</f>
        <v>0.63698557174475723</v>
      </c>
      <c r="H77" s="4"/>
    </row>
    <row r="78" spans="2:8" x14ac:dyDescent="0.25">
      <c r="B78" s="22" t="s">
        <v>16</v>
      </c>
      <c r="C78" s="4">
        <v>0.2</v>
      </c>
      <c r="D78" s="4">
        <v>1</v>
      </c>
      <c r="E78" s="4">
        <v>0.33333333333333331</v>
      </c>
      <c r="F78" s="4">
        <f t="shared" ref="F78:F79" si="21">POWER(C78*D78*E78,1/3)</f>
        <v>0.40548013303822666</v>
      </c>
      <c r="G78" s="4">
        <f t="shared" ref="G78:G79" si="22">F78/$F$80</f>
        <v>0.10472943388074786</v>
      </c>
      <c r="H78" s="4"/>
    </row>
    <row r="79" spans="2:8" x14ac:dyDescent="0.25">
      <c r="B79" s="22" t="s">
        <v>17</v>
      </c>
      <c r="C79" s="4">
        <v>0.33333333333333331</v>
      </c>
      <c r="D79" s="4">
        <v>3</v>
      </c>
      <c r="E79" s="4">
        <v>1</v>
      </c>
      <c r="F79" s="4">
        <f t="shared" si="21"/>
        <v>1</v>
      </c>
      <c r="G79" s="4">
        <f t="shared" si="22"/>
        <v>0.25828499437449498</v>
      </c>
      <c r="H79" s="24" t="s">
        <v>11</v>
      </c>
    </row>
    <row r="80" spans="2:8" x14ac:dyDescent="0.25">
      <c r="B80" s="25" t="s">
        <v>10</v>
      </c>
      <c r="C80" s="21">
        <f>SUM(C77:C79)</f>
        <v>1.5333333333333332</v>
      </c>
      <c r="D80" s="21">
        <f t="shared" ref="D80:G80" si="23">SUM(D77:D79)</f>
        <v>9</v>
      </c>
      <c r="E80" s="21">
        <f t="shared" si="23"/>
        <v>4.3333333333333339</v>
      </c>
      <c r="F80" s="21">
        <f t="shared" si="23"/>
        <v>3.8716922073686968</v>
      </c>
      <c r="G80" s="21">
        <f t="shared" si="23"/>
        <v>1</v>
      </c>
      <c r="H80" s="13">
        <f>(C80*G77+D80*G78+E80*G79)</f>
        <v>3.0385110905581705</v>
      </c>
    </row>
    <row r="81" spans="2:8" x14ac:dyDescent="0.25">
      <c r="G81" s="6" t="s">
        <v>12</v>
      </c>
      <c r="H81" s="1">
        <f>(H80-3)/2</f>
        <v>1.925554527908524E-2</v>
      </c>
    </row>
    <row r="82" spans="2:8" x14ac:dyDescent="0.25">
      <c r="G82" s="6" t="s">
        <v>13</v>
      </c>
      <c r="H82" s="1">
        <f>(H81/0.58)*100</f>
        <v>3.3199215998422829</v>
      </c>
    </row>
    <row r="85" spans="2:8" x14ac:dyDescent="0.25">
      <c r="B85" s="26" t="s">
        <v>26</v>
      </c>
      <c r="C85" s="1">
        <f>(G16*K3+G26*K4+G37*K5+G47*K6+G56*K7+G66*K8+G77*K9)</f>
        <v>0.54084651738400102</v>
      </c>
    </row>
    <row r="86" spans="2:8" x14ac:dyDescent="0.25">
      <c r="B86" s="26" t="s">
        <v>28</v>
      </c>
      <c r="C86" s="1">
        <f>(G17*K3+G27*K4+G38*K5+G48*K6+G57*K7+G67*K8+G78*K9)</f>
        <v>0.16383897426935939</v>
      </c>
    </row>
    <row r="87" spans="2:8" x14ac:dyDescent="0.25">
      <c r="B87" s="26" t="s">
        <v>27</v>
      </c>
      <c r="C87" s="1">
        <f>(G18*K3+G28*K4+G39*K5+G49*K6+G58*K7+G68*K8+G79*K9)</f>
        <v>0.29531450834663964</v>
      </c>
    </row>
    <row r="89" spans="2:8" x14ac:dyDescent="0.25">
      <c r="B89" s="27" t="s">
        <v>29</v>
      </c>
      <c r="C89" s="26" t="s">
        <v>26</v>
      </c>
      <c r="D89" s="28">
        <v>0.54084699999999997</v>
      </c>
    </row>
  </sheetData>
  <mergeCells count="8">
    <mergeCell ref="B54:H54"/>
    <mergeCell ref="B64:H64"/>
    <mergeCell ref="B75:H75"/>
    <mergeCell ref="C1:F1"/>
    <mergeCell ref="B14:H14"/>
    <mergeCell ref="B24:H24"/>
    <mergeCell ref="B35:H35"/>
    <mergeCell ref="B45:H4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Mirael</dc:creator>
  <cp:lastModifiedBy>Mirael</cp:lastModifiedBy>
  <dcterms:created xsi:type="dcterms:W3CDTF">2015-06-05T18:19:34Z</dcterms:created>
  <dcterms:modified xsi:type="dcterms:W3CDTF">2021-02-10T18:02:35Z</dcterms:modified>
</cp:coreProperties>
</file>