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ab\DS_Masters\DS_660\Week9\"/>
    </mc:Choice>
  </mc:AlternateContent>
  <xr:revisionPtr revIDLastSave="0" documentId="13_ncr:1_{BFEF1A7D-E186-42BD-97A6-C8739FEFAA12}" xr6:coauthVersionLast="47" xr6:coauthVersionMax="47" xr10:uidLastSave="{00000000-0000-0000-0000-000000000000}"/>
  <bookViews>
    <workbookView xWindow="33720" yWindow="-120" windowWidth="29040" windowHeight="15720" xr2:uid="{8A12B719-2F06-41FC-BCFE-D07011B71A25}"/>
  </bookViews>
  <sheets>
    <sheet name="Q1" sheetId="1" r:id="rId1"/>
    <sheet name="Q2" sheetId="3" r:id="rId2"/>
    <sheet name="Q3" sheetId="4" r:id="rId3"/>
  </sheets>
  <definedNames>
    <definedName name="solver_adj" localSheetId="1" hidden="1">'Q2'!$E$6</definedName>
    <definedName name="solver_cvg" localSheetId="1" hidden="1">0.0001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1" hidden="1">1</definedName>
    <definedName name="solver_opt" localSheetId="0" hidden="1">'Q1'!$A$23</definedName>
    <definedName name="solver_opt" localSheetId="1" hidden="1">'Q2'!$E$15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3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1" i="1"/>
  <c r="I33" i="4"/>
  <c r="I32" i="4"/>
  <c r="I31" i="4"/>
  <c r="I30" i="4"/>
  <c r="E16" i="4"/>
  <c r="B22" i="4"/>
  <c r="B24" i="4"/>
  <c r="B23" i="4"/>
  <c r="B26" i="4"/>
  <c r="E10" i="4"/>
  <c r="E18" i="4" s="1"/>
  <c r="I3" i="4" s="1"/>
  <c r="E11" i="3"/>
  <c r="E10" i="3"/>
  <c r="E12" i="3" s="1"/>
  <c r="B25" i="3"/>
  <c r="H3" i="4" l="1"/>
  <c r="E15" i="4"/>
  <c r="E14" i="4"/>
  <c r="E15" i="3"/>
  <c r="B17" i="1" l="1"/>
</calcChain>
</file>

<file path=xl/sharedStrings.xml><?xml version="1.0" encoding="utf-8"?>
<sst xmlns="http://schemas.openxmlformats.org/spreadsheetml/2006/main" count="126" uniqueCount="95">
  <si>
    <t>G = Gallons of fuel consumed per month</t>
  </si>
  <si>
    <t>m = miles driven per day to and from work or school</t>
  </si>
  <si>
    <t>d = number of driving days per month</t>
  </si>
  <si>
    <t>f = fuel economy in miles per gallon</t>
  </si>
  <si>
    <t>=</t>
  </si>
  <si>
    <t>So, G = (m*d)/f</t>
  </si>
  <si>
    <t>a)</t>
  </si>
  <si>
    <t>b)</t>
  </si>
  <si>
    <t xml:space="preserve">Here, </t>
  </si>
  <si>
    <t>Here,</t>
  </si>
  <si>
    <t>m =</t>
  </si>
  <si>
    <t>d =</t>
  </si>
  <si>
    <t>f =</t>
  </si>
  <si>
    <t>So, G =</t>
  </si>
  <si>
    <t>c)</t>
  </si>
  <si>
    <t>The commuter uses 17.65 gallons of gas each month.</t>
  </si>
  <si>
    <t>Gasoline usage model</t>
  </si>
  <si>
    <t>Data</t>
  </si>
  <si>
    <t>Miles driven per day to and from work or school (m)</t>
  </si>
  <si>
    <t>Fuel economy in miles per gallon (f)</t>
  </si>
  <si>
    <t>Model</t>
  </si>
  <si>
    <t>Gallons of fuel consumed per month (G)</t>
  </si>
  <si>
    <t>G = (m*d)/f</t>
  </si>
  <si>
    <t>Number of driving days per month (d)</t>
  </si>
  <si>
    <t>(30*20)/34</t>
  </si>
  <si>
    <t>Total miles driven per month</t>
  </si>
  <si>
    <t>D = Demand</t>
  </si>
  <si>
    <t>P = Price</t>
  </si>
  <si>
    <t>C = Cost</t>
  </si>
  <si>
    <t xml:space="preserve">D = </t>
  </si>
  <si>
    <t>2500 - 3P</t>
  </si>
  <si>
    <t xml:space="preserve">C = </t>
  </si>
  <si>
    <t>5000 + 5D</t>
  </si>
  <si>
    <t>R = Revenue</t>
  </si>
  <si>
    <t>Now,</t>
  </si>
  <si>
    <t>5000 + 5*(2500 - 3P)</t>
  </si>
  <si>
    <t>5000 + 12500 - 15P</t>
  </si>
  <si>
    <t>17500 - 15P</t>
  </si>
  <si>
    <t>Revenue =</t>
  </si>
  <si>
    <t>We know,</t>
  </si>
  <si>
    <t xml:space="preserve">R = </t>
  </si>
  <si>
    <t>D * P</t>
  </si>
  <si>
    <t>Demand * Price</t>
  </si>
  <si>
    <t>(2500 - 3P)*P</t>
  </si>
  <si>
    <t>2500P - 3P^2</t>
  </si>
  <si>
    <t xml:space="preserve">Profit = </t>
  </si>
  <si>
    <t>Revenue - Cost</t>
  </si>
  <si>
    <t>PR = Profit</t>
  </si>
  <si>
    <t xml:space="preserve">PR = </t>
  </si>
  <si>
    <t>R - C</t>
  </si>
  <si>
    <t>2500P - 3P^2 - 17500 + 15P</t>
  </si>
  <si>
    <t>2515P -3P^2 -17500</t>
  </si>
  <si>
    <t>So PR =</t>
  </si>
  <si>
    <t>MP3 profit model</t>
  </si>
  <si>
    <t>Price (P)</t>
  </si>
  <si>
    <t>Profit = 2515*Prince -3*Price^2 -17500</t>
  </si>
  <si>
    <t>Total Profit (PR)</t>
  </si>
  <si>
    <t>Demand</t>
  </si>
  <si>
    <t>Cost</t>
  </si>
  <si>
    <t>Revenue</t>
  </si>
  <si>
    <t xml:space="preserve"> Expected crowd (EC) =</t>
  </si>
  <si>
    <t>Average expenditure on concessions per person (AE) =</t>
  </si>
  <si>
    <t>Ticket Price (TP) =</t>
  </si>
  <si>
    <t>Fixed cost (FC) =</t>
  </si>
  <si>
    <t>So Band's expected profit (P) =</t>
  </si>
  <si>
    <t>Mean crowd (MC) =</t>
  </si>
  <si>
    <t xml:space="preserve">Standard deviatipon of crowd (SDC) = </t>
  </si>
  <si>
    <t xml:space="preserve">Number of crowd (N) = </t>
  </si>
  <si>
    <t>Profit Model</t>
  </si>
  <si>
    <t>EC</t>
  </si>
  <si>
    <t>AE</t>
  </si>
  <si>
    <t>TP</t>
  </si>
  <si>
    <t>FC</t>
  </si>
  <si>
    <t xml:space="preserve"> Expected crowd =</t>
  </si>
  <si>
    <t>Average expenditure on concessions per person =</t>
  </si>
  <si>
    <t>Ticket Price =</t>
  </si>
  <si>
    <t>Fixed cost =</t>
  </si>
  <si>
    <t>PR</t>
  </si>
  <si>
    <t>Band's expected profit  =</t>
  </si>
  <si>
    <t>So, PR =</t>
  </si>
  <si>
    <t>Profit percentage (PP) =</t>
  </si>
  <si>
    <t>Profit percentage =</t>
  </si>
  <si>
    <t>PP</t>
  </si>
  <si>
    <t>EC * (AE + TP)*PP - FC</t>
  </si>
  <si>
    <t>Revenue at gate</t>
  </si>
  <si>
    <t>Revenue at concessions</t>
  </si>
  <si>
    <t>Fixed cost</t>
  </si>
  <si>
    <t>Monte Carlo Simulation</t>
  </si>
  <si>
    <t>Trials</t>
  </si>
  <si>
    <t># of people</t>
  </si>
  <si>
    <t>Profit</t>
  </si>
  <si>
    <t>Min</t>
  </si>
  <si>
    <t>Max</t>
  </si>
  <si>
    <t>Mean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</si>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</sst>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2" fillId="4" borderId="0" xfId="0" applyFont="1" applyFill="1"/>
    <xf numFmtId="0" fontId="0" fillId="4" borderId="0" xfId="0" applyFont="1" applyFill="1"/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44" fontId="0" fillId="0" borderId="0" xfId="1" applyFont="1"/>
    <xf numFmtId="44" fontId="0" fillId="2" borderId="0" xfId="1" applyFont="1" applyFill="1"/>
    <xf numFmtId="44" fontId="0" fillId="4" borderId="0" xfId="1" applyFont="1" applyFill="1"/>
    <xf numFmtId="44" fontId="0" fillId="3" borderId="0" xfId="1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9" fontId="0" fillId="2" borderId="0" xfId="2" applyFont="1" applyFill="1"/>
    <xf numFmtId="44" fontId="0" fillId="0" borderId="0" xfId="0" applyNumberFormat="1"/>
    <xf numFmtId="44" fontId="0" fillId="5" borderId="0" xfId="0" applyNumberFormat="1" applyFill="1"/>
    <xf numFmtId="44" fontId="0" fillId="4" borderId="0" xfId="0" quotePrefix="1" applyNumberFormat="1" applyFill="1"/>
    <xf numFmtId="0" fontId="0" fillId="2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CC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83268A-8FFA-421A-865B-DAF54F293E06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AF78C861-51DC-46AF-A435-F06EEAA0C20D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224E-561E-45A5-BFF9-39F4BE888F8C}">
  <dimension ref="A1:B33"/>
  <sheetViews>
    <sheetView tabSelected="1" topLeftCell="A13" workbookViewId="0">
      <selection activeCell="F40" sqref="F40"/>
    </sheetView>
  </sheetViews>
  <sheetFormatPr defaultRowHeight="14.5" x14ac:dyDescent="0.35"/>
  <cols>
    <col min="1" max="1" width="46.08984375" bestFit="1" customWidth="1"/>
    <col min="2" max="2" width="11.81640625" bestFit="1" customWidth="1"/>
  </cols>
  <sheetData>
    <row r="1" spans="1:2" x14ac:dyDescent="0.35">
      <c r="A1" s="2" t="s">
        <v>6</v>
      </c>
    </row>
    <row r="2" spans="1:2" x14ac:dyDescent="0.35">
      <c r="A2" t="s">
        <v>9</v>
      </c>
    </row>
    <row r="3" spans="1:2" x14ac:dyDescent="0.35">
      <c r="A3" t="s">
        <v>0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8" spans="1:2" x14ac:dyDescent="0.35">
      <c r="A8" s="2" t="s">
        <v>5</v>
      </c>
    </row>
    <row r="9" spans="1:2" x14ac:dyDescent="0.35">
      <c r="A9" s="1"/>
    </row>
    <row r="10" spans="1:2" x14ac:dyDescent="0.35">
      <c r="A10" s="2" t="s">
        <v>7</v>
      </c>
    </row>
    <row r="11" spans="1:2" x14ac:dyDescent="0.35">
      <c r="A11" t="s">
        <v>8</v>
      </c>
    </row>
    <row r="12" spans="1:2" x14ac:dyDescent="0.35">
      <c r="A12" s="5" t="s">
        <v>10</v>
      </c>
      <c r="B12">
        <v>30</v>
      </c>
    </row>
    <row r="13" spans="1:2" x14ac:dyDescent="0.35">
      <c r="A13" s="5" t="s">
        <v>11</v>
      </c>
      <c r="B13">
        <v>20</v>
      </c>
    </row>
    <row r="14" spans="1:2" x14ac:dyDescent="0.35">
      <c r="A14" s="5" t="s">
        <v>12</v>
      </c>
      <c r="B14">
        <v>34</v>
      </c>
    </row>
    <row r="15" spans="1:2" x14ac:dyDescent="0.35">
      <c r="A15" s="5"/>
    </row>
    <row r="16" spans="1:2" x14ac:dyDescent="0.35">
      <c r="A16" s="5" t="s">
        <v>13</v>
      </c>
      <c r="B16" s="9" t="s">
        <v>24</v>
      </c>
    </row>
    <row r="17" spans="1:2" x14ac:dyDescent="0.35">
      <c r="A17" s="5" t="s">
        <v>4</v>
      </c>
      <c r="B17">
        <f>B12*B13/B14</f>
        <v>17.647058823529413</v>
      </c>
    </row>
    <row r="18" spans="1:2" x14ac:dyDescent="0.35">
      <c r="A18" t="s">
        <v>15</v>
      </c>
    </row>
    <row r="20" spans="1:2" x14ac:dyDescent="0.35">
      <c r="A20" s="2" t="s">
        <v>14</v>
      </c>
    </row>
    <row r="21" spans="1:2" x14ac:dyDescent="0.35">
      <c r="A21" s="2" t="s">
        <v>16</v>
      </c>
    </row>
    <row r="23" spans="1:2" x14ac:dyDescent="0.35">
      <c r="A23" s="2" t="s">
        <v>17</v>
      </c>
    </row>
    <row r="25" spans="1:2" x14ac:dyDescent="0.35">
      <c r="A25" s="3" t="s">
        <v>18</v>
      </c>
      <c r="B25" s="4">
        <v>30</v>
      </c>
    </row>
    <row r="26" spans="1:2" x14ac:dyDescent="0.35">
      <c r="A26" s="3" t="s">
        <v>23</v>
      </c>
      <c r="B26" s="4">
        <v>20</v>
      </c>
    </row>
    <row r="27" spans="1:2" x14ac:dyDescent="0.35">
      <c r="A27" s="3" t="s">
        <v>19</v>
      </c>
      <c r="B27" s="4">
        <v>34</v>
      </c>
    </row>
    <row r="29" spans="1:2" x14ac:dyDescent="0.35">
      <c r="A29" s="2" t="s">
        <v>20</v>
      </c>
    </row>
    <row r="30" spans="1:2" x14ac:dyDescent="0.35">
      <c r="A30" s="2" t="s">
        <v>22</v>
      </c>
    </row>
    <row r="31" spans="1:2" x14ac:dyDescent="0.35">
      <c r="A31" s="7" t="s">
        <v>25</v>
      </c>
      <c r="B31" s="8">
        <f>$B$25*$B$26</f>
        <v>600</v>
      </c>
    </row>
    <row r="33" spans="1:2" x14ac:dyDescent="0.35">
      <c r="A33" s="2" t="s">
        <v>21</v>
      </c>
      <c r="B33" s="6">
        <f>$B$25*$B$26/$B$27</f>
        <v>17.647058823529413</v>
      </c>
    </row>
  </sheetData>
  <scenarios current="0" show="0" sqref="F7">
    <scenario name="Gasoline Usage" count="1" user="Mir Ahmed" comment="Created by Mir Ahmed on 11/4/2022">
      <inputCells r="B14" val="34"/>
    </scenario>
  </scenario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AF78C861-51DC-46AF-A435-F06EEAA0C20D}">
          <xm:f>'Q1'!1:1048576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C30F-D60F-45E8-AF13-854AA7676DD0}">
  <dimension ref="A1:E29"/>
  <sheetViews>
    <sheetView workbookViewId="0">
      <selection activeCell="D11" sqref="D11"/>
    </sheetView>
  </sheetViews>
  <sheetFormatPr defaultRowHeight="14.5" x14ac:dyDescent="0.35"/>
  <cols>
    <col min="1" max="1" width="11.08984375" bestFit="1" customWidth="1"/>
    <col min="2" max="2" width="25.36328125" bestFit="1" customWidth="1"/>
    <col min="4" max="4" width="45.81640625" bestFit="1" customWidth="1"/>
    <col min="5" max="5" width="12.08984375" style="12" customWidth="1"/>
  </cols>
  <sheetData>
    <row r="1" spans="1:5" x14ac:dyDescent="0.35">
      <c r="A1" s="2" t="s">
        <v>6</v>
      </c>
      <c r="C1" s="11"/>
      <c r="D1" s="2" t="s">
        <v>7</v>
      </c>
    </row>
    <row r="2" spans="1:5" x14ac:dyDescent="0.35">
      <c r="A2" t="s">
        <v>9</v>
      </c>
      <c r="C2" s="11"/>
      <c r="D2" s="2" t="s">
        <v>53</v>
      </c>
    </row>
    <row r="3" spans="1:5" x14ac:dyDescent="0.35">
      <c r="A3" t="s">
        <v>26</v>
      </c>
      <c r="C3" s="11"/>
    </row>
    <row r="4" spans="1:5" x14ac:dyDescent="0.35">
      <c r="A4" t="s">
        <v>27</v>
      </c>
      <c r="C4" s="11"/>
      <c r="D4" s="2" t="s">
        <v>17</v>
      </c>
    </row>
    <row r="5" spans="1:5" x14ac:dyDescent="0.35">
      <c r="A5" t="s">
        <v>28</v>
      </c>
      <c r="C5" s="11"/>
    </row>
    <row r="6" spans="1:5" x14ac:dyDescent="0.35">
      <c r="A6" t="s">
        <v>33</v>
      </c>
      <c r="C6" s="11"/>
      <c r="D6" s="3" t="s">
        <v>54</v>
      </c>
      <c r="E6" s="13">
        <v>500</v>
      </c>
    </row>
    <row r="7" spans="1:5" x14ac:dyDescent="0.35">
      <c r="A7" t="s">
        <v>47</v>
      </c>
      <c r="C7" s="11"/>
    </row>
    <row r="8" spans="1:5" x14ac:dyDescent="0.35">
      <c r="C8" s="11"/>
      <c r="D8" s="2" t="s">
        <v>20</v>
      </c>
    </row>
    <row r="9" spans="1:5" x14ac:dyDescent="0.35">
      <c r="A9" t="s">
        <v>34</v>
      </c>
      <c r="C9" s="11"/>
    </row>
    <row r="10" spans="1:5" x14ac:dyDescent="0.35">
      <c r="A10" s="5" t="s">
        <v>29</v>
      </c>
      <c r="B10" t="s">
        <v>30</v>
      </c>
      <c r="C10" s="11"/>
      <c r="D10" s="7" t="s">
        <v>57</v>
      </c>
      <c r="E10" s="14">
        <f>2500 - (3*$E$6)</f>
        <v>1000</v>
      </c>
    </row>
    <row r="11" spans="1:5" x14ac:dyDescent="0.35">
      <c r="A11" s="5" t="s">
        <v>31</v>
      </c>
      <c r="B11" t="s">
        <v>32</v>
      </c>
      <c r="C11" s="11"/>
      <c r="D11" s="7" t="s">
        <v>58</v>
      </c>
      <c r="E11" s="14">
        <f>17500-(15*$E$6)</f>
        <v>10000</v>
      </c>
    </row>
    <row r="12" spans="1:5" x14ac:dyDescent="0.35">
      <c r="A12" s="5" t="s">
        <v>4</v>
      </c>
      <c r="B12" t="s">
        <v>35</v>
      </c>
      <c r="C12" s="11"/>
      <c r="D12" s="7" t="s">
        <v>59</v>
      </c>
      <c r="E12" s="14">
        <f>$E$10*$E$6</f>
        <v>500000</v>
      </c>
    </row>
    <row r="13" spans="1:5" x14ac:dyDescent="0.35">
      <c r="A13" s="5" t="s">
        <v>4</v>
      </c>
      <c r="B13" t="s">
        <v>36</v>
      </c>
      <c r="C13" s="11"/>
    </row>
    <row r="14" spans="1:5" x14ac:dyDescent="0.35">
      <c r="A14" s="5" t="s">
        <v>4</v>
      </c>
      <c r="B14" t="s">
        <v>37</v>
      </c>
      <c r="C14" s="11"/>
      <c r="D14" s="2" t="s">
        <v>55</v>
      </c>
    </row>
    <row r="15" spans="1:5" x14ac:dyDescent="0.35">
      <c r="C15" s="11"/>
      <c r="D15" s="2" t="s">
        <v>56</v>
      </c>
      <c r="E15" s="15">
        <f>$E$12-$E$11</f>
        <v>490000</v>
      </c>
    </row>
    <row r="16" spans="1:5" x14ac:dyDescent="0.35">
      <c r="A16" s="10" t="s">
        <v>39</v>
      </c>
      <c r="C16" s="11"/>
    </row>
    <row r="17" spans="1:3" x14ac:dyDescent="0.35">
      <c r="A17" s="5" t="s">
        <v>38</v>
      </c>
      <c r="B17" t="s">
        <v>42</v>
      </c>
      <c r="C17" s="11"/>
    </row>
    <row r="18" spans="1:3" x14ac:dyDescent="0.35">
      <c r="A18" s="5" t="s">
        <v>40</v>
      </c>
      <c r="B18" t="s">
        <v>41</v>
      </c>
      <c r="C18" s="11"/>
    </row>
    <row r="19" spans="1:3" x14ac:dyDescent="0.35">
      <c r="A19" s="5" t="s">
        <v>4</v>
      </c>
      <c r="B19" t="s">
        <v>43</v>
      </c>
      <c r="C19" s="11"/>
    </row>
    <row r="20" spans="1:3" x14ac:dyDescent="0.35">
      <c r="A20" s="5" t="s">
        <v>4</v>
      </c>
      <c r="B20" t="s">
        <v>44</v>
      </c>
      <c r="C20" s="11"/>
    </row>
    <row r="21" spans="1:3" x14ac:dyDescent="0.35">
      <c r="C21" s="11"/>
    </row>
    <row r="22" spans="1:3" x14ac:dyDescent="0.35">
      <c r="A22" s="10" t="s">
        <v>39</v>
      </c>
      <c r="C22" s="11"/>
    </row>
    <row r="23" spans="1:3" x14ac:dyDescent="0.35">
      <c r="A23" s="5" t="s">
        <v>45</v>
      </c>
      <c r="B23" t="s">
        <v>46</v>
      </c>
      <c r="C23" s="11"/>
    </row>
    <row r="24" spans="1:3" x14ac:dyDescent="0.35">
      <c r="A24" s="5" t="s">
        <v>48</v>
      </c>
      <c r="B24" t="s">
        <v>49</v>
      </c>
      <c r="C24" s="11"/>
    </row>
    <row r="25" spans="1:3" x14ac:dyDescent="0.35">
      <c r="A25" s="5" t="s">
        <v>4</v>
      </c>
      <c r="B25" t="str">
        <f>"("&amp;B20&amp;") - ("&amp;B14&amp;")"</f>
        <v>(2500P - 3P^2) - (17500 - 15P)</v>
      </c>
      <c r="C25" s="11"/>
    </row>
    <row r="26" spans="1:3" x14ac:dyDescent="0.35">
      <c r="A26" s="5" t="s">
        <v>4</v>
      </c>
      <c r="B26" t="s">
        <v>50</v>
      </c>
      <c r="C26" s="11"/>
    </row>
    <row r="27" spans="1:3" x14ac:dyDescent="0.35">
      <c r="A27" s="5" t="s">
        <v>4</v>
      </c>
      <c r="B27" t="s">
        <v>51</v>
      </c>
      <c r="C27" s="11"/>
    </row>
    <row r="28" spans="1:3" x14ac:dyDescent="0.35">
      <c r="C28" s="11"/>
    </row>
    <row r="29" spans="1:3" x14ac:dyDescent="0.35">
      <c r="A29" s="5" t="s">
        <v>52</v>
      </c>
      <c r="B29" t="s">
        <v>51</v>
      </c>
      <c r="C2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055C-5575-46E2-9843-F2C7590B3A12}">
  <dimension ref="A1:I33"/>
  <sheetViews>
    <sheetView workbookViewId="0">
      <selection activeCell="D26" sqref="D26"/>
    </sheetView>
  </sheetViews>
  <sheetFormatPr defaultRowHeight="14.5" x14ac:dyDescent="0.35"/>
  <cols>
    <col min="1" max="1" width="48.08984375" bestFit="1" customWidth="1"/>
    <col min="2" max="2" width="30.453125" bestFit="1" customWidth="1"/>
    <col min="4" max="4" width="48.08984375" bestFit="1" customWidth="1"/>
    <col min="5" max="5" width="30.453125" bestFit="1" customWidth="1"/>
    <col min="6" max="6" width="11.453125" customWidth="1"/>
    <col min="8" max="8" width="12.90625" bestFit="1" customWidth="1"/>
    <col min="9" max="9" width="11.08984375" bestFit="1" customWidth="1"/>
  </cols>
  <sheetData>
    <row r="1" spans="1:9" x14ac:dyDescent="0.35">
      <c r="A1" s="2" t="s">
        <v>6</v>
      </c>
      <c r="C1" s="11"/>
      <c r="D1" t="s">
        <v>7</v>
      </c>
      <c r="G1" s="2" t="s">
        <v>87</v>
      </c>
    </row>
    <row r="2" spans="1:9" x14ac:dyDescent="0.35">
      <c r="A2" t="s">
        <v>9</v>
      </c>
      <c r="C2" s="11"/>
      <c r="D2" s="17" t="s">
        <v>68</v>
      </c>
      <c r="H2" s="2" t="s">
        <v>89</v>
      </c>
      <c r="I2" s="2" t="s">
        <v>90</v>
      </c>
    </row>
    <row r="3" spans="1:9" x14ac:dyDescent="0.35">
      <c r="A3" s="5" t="s">
        <v>73</v>
      </c>
      <c r="B3" s="10" t="s">
        <v>69</v>
      </c>
      <c r="C3" s="11"/>
      <c r="G3" s="2" t="s">
        <v>88</v>
      </c>
      <c r="H3">
        <f ca="1">E$10</f>
        <v>3133</v>
      </c>
      <c r="I3" s="24">
        <f ca="1">E18</f>
        <v>50660</v>
      </c>
    </row>
    <row r="4" spans="1:9" x14ac:dyDescent="0.35">
      <c r="A4" s="5" t="s">
        <v>74</v>
      </c>
      <c r="B4" s="19" t="s">
        <v>70</v>
      </c>
      <c r="C4" s="11"/>
      <c r="D4" s="2" t="s">
        <v>17</v>
      </c>
      <c r="G4">
        <v>1</v>
      </c>
      <c r="H4">
        <f t="dataTable" ref="H4:I28" dt2D="0" dtr="0" r1="J2" ca="1"/>
        <v>3061</v>
      </c>
      <c r="I4" s="12">
        <v>49220</v>
      </c>
    </row>
    <row r="5" spans="1:9" x14ac:dyDescent="0.35">
      <c r="A5" s="5" t="s">
        <v>75</v>
      </c>
      <c r="B5" s="19" t="s">
        <v>71</v>
      </c>
      <c r="C5" s="11"/>
      <c r="D5" s="20" t="s">
        <v>65</v>
      </c>
      <c r="E5" s="4">
        <v>3000</v>
      </c>
      <c r="G5">
        <v>2</v>
      </c>
      <c r="H5">
        <v>2803</v>
      </c>
      <c r="I5" s="12">
        <v>44060</v>
      </c>
    </row>
    <row r="6" spans="1:9" x14ac:dyDescent="0.35">
      <c r="A6" s="5" t="s">
        <v>76</v>
      </c>
      <c r="B6" s="19" t="s">
        <v>72</v>
      </c>
      <c r="C6" s="11"/>
      <c r="D6" s="20" t="s">
        <v>61</v>
      </c>
      <c r="E6" s="13">
        <v>15</v>
      </c>
      <c r="G6">
        <v>3</v>
      </c>
      <c r="H6">
        <v>3144</v>
      </c>
      <c r="I6" s="12">
        <v>50880</v>
      </c>
    </row>
    <row r="7" spans="1:9" x14ac:dyDescent="0.35">
      <c r="A7" s="18" t="s">
        <v>78</v>
      </c>
      <c r="B7" s="19" t="s">
        <v>77</v>
      </c>
      <c r="C7" s="11"/>
      <c r="D7" s="20" t="s">
        <v>62</v>
      </c>
      <c r="E7" s="13">
        <v>10</v>
      </c>
      <c r="G7">
        <v>4</v>
      </c>
      <c r="H7">
        <v>3543</v>
      </c>
      <c r="I7" s="12">
        <v>58860</v>
      </c>
    </row>
    <row r="8" spans="1:9" x14ac:dyDescent="0.35">
      <c r="A8" s="18" t="s">
        <v>81</v>
      </c>
      <c r="B8" s="19" t="s">
        <v>82</v>
      </c>
      <c r="C8" s="11"/>
      <c r="D8" s="20" t="s">
        <v>63</v>
      </c>
      <c r="E8" s="13">
        <v>12000</v>
      </c>
      <c r="G8">
        <v>5</v>
      </c>
      <c r="H8">
        <v>3211</v>
      </c>
      <c r="I8" s="12">
        <v>52220</v>
      </c>
    </row>
    <row r="9" spans="1:9" x14ac:dyDescent="0.35">
      <c r="A9" s="16" t="s">
        <v>79</v>
      </c>
      <c r="B9" s="2" t="s">
        <v>83</v>
      </c>
      <c r="C9" s="11"/>
      <c r="D9" s="20" t="s">
        <v>66</v>
      </c>
      <c r="E9" s="27">
        <v>200</v>
      </c>
      <c r="G9">
        <v>6</v>
      </c>
      <c r="H9">
        <v>2772</v>
      </c>
      <c r="I9" s="12">
        <v>43440</v>
      </c>
    </row>
    <row r="10" spans="1:9" x14ac:dyDescent="0.35">
      <c r="B10" s="12"/>
      <c r="C10" s="11"/>
      <c r="D10" s="20" t="s">
        <v>67</v>
      </c>
      <c r="E10" s="4">
        <f ca="1">ROUND(_xlfn.NORM.INV(RAND(),$E$5,$E$9),0)</f>
        <v>3133</v>
      </c>
      <c r="G10">
        <v>7</v>
      </c>
      <c r="H10">
        <v>3119</v>
      </c>
      <c r="I10" s="12">
        <v>50380</v>
      </c>
    </row>
    <row r="11" spans="1:9" x14ac:dyDescent="0.35">
      <c r="A11" s="17" t="s">
        <v>68</v>
      </c>
      <c r="C11" s="11"/>
      <c r="D11" s="20" t="s">
        <v>80</v>
      </c>
      <c r="E11" s="23">
        <v>0.8</v>
      </c>
      <c r="G11">
        <v>8</v>
      </c>
      <c r="H11">
        <v>2891</v>
      </c>
      <c r="I11" s="12">
        <v>45820</v>
      </c>
    </row>
    <row r="12" spans="1:9" x14ac:dyDescent="0.35">
      <c r="C12" s="11"/>
      <c r="G12">
        <v>9</v>
      </c>
      <c r="H12">
        <v>3018</v>
      </c>
      <c r="I12" s="12">
        <v>48360</v>
      </c>
    </row>
    <row r="13" spans="1:9" x14ac:dyDescent="0.35">
      <c r="A13" s="2" t="s">
        <v>17</v>
      </c>
      <c r="C13" s="11"/>
      <c r="D13" s="2" t="s">
        <v>20</v>
      </c>
      <c r="G13">
        <v>10</v>
      </c>
      <c r="H13">
        <v>3049</v>
      </c>
      <c r="I13" s="12">
        <v>48980</v>
      </c>
    </row>
    <row r="14" spans="1:9" x14ac:dyDescent="0.35">
      <c r="C14" s="11"/>
      <c r="D14" s="22" t="s">
        <v>84</v>
      </c>
      <c r="E14" s="26">
        <f ca="1">$E$10*$E$7*$E$11</f>
        <v>25064</v>
      </c>
      <c r="G14">
        <v>11</v>
      </c>
      <c r="H14">
        <v>2800</v>
      </c>
      <c r="I14" s="12">
        <v>44000</v>
      </c>
    </row>
    <row r="15" spans="1:9" x14ac:dyDescent="0.35">
      <c r="A15" s="21" t="s">
        <v>60</v>
      </c>
      <c r="B15" s="4">
        <v>3000</v>
      </c>
      <c r="C15" s="11"/>
      <c r="D15" s="22" t="s">
        <v>85</v>
      </c>
      <c r="E15" s="26">
        <f ca="1">$E$6*$E$10*$E$11</f>
        <v>37596</v>
      </c>
      <c r="G15">
        <v>12</v>
      </c>
      <c r="H15">
        <v>3079</v>
      </c>
      <c r="I15" s="12">
        <v>49580</v>
      </c>
    </row>
    <row r="16" spans="1:9" x14ac:dyDescent="0.35">
      <c r="A16" s="21" t="s">
        <v>61</v>
      </c>
      <c r="B16" s="13">
        <v>15</v>
      </c>
      <c r="C16" s="11"/>
      <c r="D16" s="22" t="s">
        <v>86</v>
      </c>
      <c r="E16" s="26">
        <f>$E$8</f>
        <v>12000</v>
      </c>
      <c r="G16">
        <v>13</v>
      </c>
      <c r="H16">
        <v>3056</v>
      </c>
      <c r="I16" s="12">
        <v>49120</v>
      </c>
    </row>
    <row r="17" spans="1:9" x14ac:dyDescent="0.35">
      <c r="A17" s="21" t="s">
        <v>62</v>
      </c>
      <c r="B17" s="13">
        <v>10</v>
      </c>
      <c r="C17" s="11"/>
      <c r="E17" s="2"/>
      <c r="G17">
        <v>14</v>
      </c>
      <c r="H17">
        <v>2925</v>
      </c>
      <c r="I17" s="12">
        <v>46500</v>
      </c>
    </row>
    <row r="18" spans="1:9" x14ac:dyDescent="0.35">
      <c r="A18" s="21" t="s">
        <v>63</v>
      </c>
      <c r="B18" s="13">
        <v>12000</v>
      </c>
      <c r="C18" s="11"/>
      <c r="D18" s="16" t="s">
        <v>64</v>
      </c>
      <c r="E18" s="25">
        <f ca="1">$E$10*($E$7+$E$6)*$E$11-$E$8</f>
        <v>50660</v>
      </c>
      <c r="G18">
        <v>15</v>
      </c>
      <c r="H18">
        <v>3016</v>
      </c>
      <c r="I18" s="12">
        <v>48320</v>
      </c>
    </row>
    <row r="19" spans="1:9" x14ac:dyDescent="0.35">
      <c r="A19" s="21" t="s">
        <v>80</v>
      </c>
      <c r="B19" s="23">
        <v>0.8</v>
      </c>
      <c r="C19" s="11"/>
      <c r="G19">
        <v>16</v>
      </c>
      <c r="H19">
        <v>3300</v>
      </c>
      <c r="I19" s="12">
        <v>54000</v>
      </c>
    </row>
    <row r="20" spans="1:9" x14ac:dyDescent="0.35">
      <c r="A20" s="2"/>
      <c r="C20" s="11"/>
      <c r="G20">
        <v>17</v>
      </c>
      <c r="H20">
        <v>3261</v>
      </c>
      <c r="I20" s="12">
        <v>53220</v>
      </c>
    </row>
    <row r="21" spans="1:9" x14ac:dyDescent="0.35">
      <c r="A21" s="2" t="s">
        <v>20</v>
      </c>
      <c r="C21" s="11"/>
      <c r="G21">
        <v>18</v>
      </c>
      <c r="H21">
        <v>3405</v>
      </c>
      <c r="I21" s="12">
        <v>56100</v>
      </c>
    </row>
    <row r="22" spans="1:9" x14ac:dyDescent="0.35">
      <c r="A22" s="22" t="s">
        <v>84</v>
      </c>
      <c r="B22" s="26">
        <f>$B$15*$B$17*$B$19</f>
        <v>24000</v>
      </c>
      <c r="C22" s="11"/>
      <c r="G22">
        <v>19</v>
      </c>
      <c r="H22">
        <v>2930</v>
      </c>
      <c r="I22" s="12">
        <v>46600</v>
      </c>
    </row>
    <row r="23" spans="1:9" x14ac:dyDescent="0.35">
      <c r="A23" s="22" t="s">
        <v>85</v>
      </c>
      <c r="B23" s="26">
        <f>$B$15*$B$16*$B$19</f>
        <v>36000</v>
      </c>
      <c r="C23" s="11"/>
      <c r="G23">
        <v>20</v>
      </c>
      <c r="H23">
        <v>3007</v>
      </c>
      <c r="I23" s="12">
        <v>48140</v>
      </c>
    </row>
    <row r="24" spans="1:9" x14ac:dyDescent="0.35">
      <c r="A24" s="22" t="s">
        <v>86</v>
      </c>
      <c r="B24" s="26">
        <f>$B$18</f>
        <v>12000</v>
      </c>
      <c r="C24" s="11"/>
      <c r="G24">
        <v>21</v>
      </c>
      <c r="H24">
        <v>3025</v>
      </c>
      <c r="I24" s="12">
        <v>48500</v>
      </c>
    </row>
    <row r="25" spans="1:9" x14ac:dyDescent="0.35">
      <c r="B25" s="2"/>
      <c r="C25" s="11"/>
      <c r="G25">
        <v>22</v>
      </c>
      <c r="H25">
        <v>2978</v>
      </c>
      <c r="I25" s="12">
        <v>47560</v>
      </c>
    </row>
    <row r="26" spans="1:9" x14ac:dyDescent="0.35">
      <c r="A26" s="16" t="s">
        <v>64</v>
      </c>
      <c r="B26" s="25">
        <f>$B$15*($B$16+$B$17)*$B$19-$B$18</f>
        <v>48000</v>
      </c>
      <c r="C26" s="11"/>
      <c r="G26">
        <v>23</v>
      </c>
      <c r="H26">
        <v>3018</v>
      </c>
      <c r="I26" s="12">
        <v>48360</v>
      </c>
    </row>
    <row r="27" spans="1:9" x14ac:dyDescent="0.35">
      <c r="G27">
        <v>24</v>
      </c>
      <c r="H27">
        <v>3459</v>
      </c>
      <c r="I27" s="12">
        <v>57180</v>
      </c>
    </row>
    <row r="28" spans="1:9" x14ac:dyDescent="0.35">
      <c r="G28">
        <v>25</v>
      </c>
      <c r="H28">
        <v>3066</v>
      </c>
      <c r="I28" s="12">
        <v>49320</v>
      </c>
    </row>
    <row r="30" spans="1:9" x14ac:dyDescent="0.35">
      <c r="H30" s="2" t="s">
        <v>91</v>
      </c>
      <c r="I30" s="12">
        <f>MIN(I4:I28)</f>
        <v>43440</v>
      </c>
    </row>
    <row r="31" spans="1:9" x14ac:dyDescent="0.35">
      <c r="H31" s="2" t="s">
        <v>92</v>
      </c>
      <c r="I31" s="12">
        <f>MAX(I4:I28)</f>
        <v>58860</v>
      </c>
    </row>
    <row r="32" spans="1:9" x14ac:dyDescent="0.35">
      <c r="H32" s="2" t="s">
        <v>93</v>
      </c>
      <c r="I32" s="12">
        <f>AVERAGE(I4:I28)</f>
        <v>49548.800000000003</v>
      </c>
    </row>
    <row r="33" spans="8:9" x14ac:dyDescent="0.35">
      <c r="H33" s="2" t="s">
        <v>94</v>
      </c>
      <c r="I33" s="12">
        <f>_xlfn.STDEV.S(I4:I28)</f>
        <v>3941.8400102828455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Ahmed</dc:creator>
  <cp:lastModifiedBy>Mir Ahmed</cp:lastModifiedBy>
  <dcterms:created xsi:type="dcterms:W3CDTF">2022-11-04T20:57:49Z</dcterms:created>
  <dcterms:modified xsi:type="dcterms:W3CDTF">2022-11-06T17:00:50Z</dcterms:modified>
</cp:coreProperties>
</file>