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15" yWindow="2235" windowWidth="18480" windowHeight="11760" tabRatio="500" activeTab="5"/>
  </bookViews>
  <sheets>
    <sheet name="ORIGINAL" sheetId="1" r:id="rId1"/>
    <sheet name="Q2.2" sheetId="2" r:id="rId2"/>
    <sheet name="Q2.3_Q2.4" sheetId="3" r:id="rId3"/>
    <sheet name="Q3.1_3.2" sheetId="4" r:id="rId4"/>
    <sheet name="Q3.2" sheetId="5" r:id="rId5"/>
    <sheet name="Q3.3" sheetId="6" r:id="rId6"/>
  </sheets>
  <definedNames>
    <definedName name="solver_adj" localSheetId="0" hidden="1">ORIGINAL!$B$53:$E$59</definedName>
    <definedName name="solver_adj" localSheetId="1" hidden="1">Q2.2!$B$53:$E$59</definedName>
    <definedName name="solver_adj" localSheetId="2" hidden="1">Q2.3_Q2.4!$B$53:$E$59</definedName>
    <definedName name="solver_adj" localSheetId="3" hidden="1">Q3.1_3.2!$B$53:$E$59</definedName>
    <definedName name="solver_adj" localSheetId="4" hidden="1">Q3.2!$B$53:$E$59</definedName>
    <definedName name="solver_adj" localSheetId="5" hidden="1">Q3.3!$B$53:$E$59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0" hidden="1">2</definedName>
    <definedName name="solver_eng" localSheetId="1" hidden="1">1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0" hidden="1">ORIGINAL!$B$53</definedName>
    <definedName name="solver_lhs1" localSheetId="1" hidden="1">Q2.2!$B$53</definedName>
    <definedName name="solver_lhs1" localSheetId="2" hidden="1">Q2.3_Q2.4!$B$53</definedName>
    <definedName name="solver_lhs1" localSheetId="3" hidden="1">Q3.1_3.2!$B$53</definedName>
    <definedName name="solver_lhs1" localSheetId="4" hidden="1">Q3.2!$B$53</definedName>
    <definedName name="solver_lhs1" localSheetId="5" hidden="1">Q3.3!$B$53</definedName>
    <definedName name="solver_lhs2" localSheetId="0" hidden="1">ORIGINAL!$B$53:$E$59</definedName>
    <definedName name="solver_lhs2" localSheetId="1" hidden="1">Q2.2!$B$53:$E$59</definedName>
    <definedName name="solver_lhs2" localSheetId="2" hidden="1">Q2.3_Q2.4!$B$53:$E$59</definedName>
    <definedName name="solver_lhs2" localSheetId="3" hidden="1">Q3.1_3.2!$B$53:$E$59</definedName>
    <definedName name="solver_lhs2" localSheetId="4" hidden="1">Q3.2!$B$53:$E$59</definedName>
    <definedName name="solver_lhs2" localSheetId="5" hidden="1">Q3.3!$B$53:$E$59</definedName>
    <definedName name="solver_lhs3" localSheetId="0" hidden="1">ORIGINAL!$B$56</definedName>
    <definedName name="solver_lhs3" localSheetId="1" hidden="1">Q2.2!$B$56</definedName>
    <definedName name="solver_lhs3" localSheetId="2" hidden="1">Q2.3_Q2.4!$B$56</definedName>
    <definedName name="solver_lhs3" localSheetId="3" hidden="1">Q3.1_3.2!$B$56</definedName>
    <definedName name="solver_lhs3" localSheetId="4" hidden="1">Q3.2!$B$56</definedName>
    <definedName name="solver_lhs3" localSheetId="5" hidden="1">Q3.3!$B$56</definedName>
    <definedName name="solver_lhs4" localSheetId="0" hidden="1">ORIGINAL!$C$45:$C$48</definedName>
    <definedName name="solver_lhs4" localSheetId="1" hidden="1">Q2.2!$C$45:$C$48</definedName>
    <definedName name="solver_lhs4" localSheetId="2" hidden="1">Q2.3_Q2.4!$C$45:$C$48</definedName>
    <definedName name="solver_lhs4" localSheetId="3" hidden="1">Q3.1_3.2!$C$45:$C$48</definedName>
    <definedName name="solver_lhs4" localSheetId="4" hidden="1">Q3.2!$C$45:$C$48</definedName>
    <definedName name="solver_lhs4" localSheetId="5" hidden="1">Q3.3!$C$45:$C$48</definedName>
    <definedName name="solver_lhs5" localSheetId="0" hidden="1">ORIGINAL!$F$5:$F$11</definedName>
    <definedName name="solver_lhs5" localSheetId="1" hidden="1">Q2.2!$F$5:$F$11</definedName>
    <definedName name="solver_lhs5" localSheetId="2" hidden="1">Q2.3_Q2.4!$F$5:$F$11</definedName>
    <definedName name="solver_lhs5" localSheetId="3" hidden="1">Q3.1_3.2!$F$5:$F$11</definedName>
    <definedName name="solver_lhs5" localSheetId="4" hidden="1">Q3.2!$F$5:$F$11</definedName>
    <definedName name="solver_lhs5" localSheetId="5" hidden="1">Q3.3!$F$5:$F$11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0" hidden="1">5</definedName>
    <definedName name="solver_num" localSheetId="1" hidden="1">5</definedName>
    <definedName name="solver_num" localSheetId="2" hidden="1">5</definedName>
    <definedName name="solver_num" localSheetId="3" hidden="1">5</definedName>
    <definedName name="solver_num" localSheetId="4" hidden="1">5</definedName>
    <definedName name="solver_num" localSheetId="5" hidden="1">5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0" hidden="1">ORIGINAL!$B$63</definedName>
    <definedName name="solver_opt" localSheetId="1" hidden="1">Q2.2!$B$63</definedName>
    <definedName name="solver_opt" localSheetId="2" hidden="1">Q2.3_Q2.4!$B$63</definedName>
    <definedName name="solver_opt" localSheetId="3" hidden="1">Q3.1_3.2!$B$63</definedName>
    <definedName name="solver_opt" localSheetId="4" hidden="1">Q3.2!$B$63</definedName>
    <definedName name="solver_opt" localSheetId="5" hidden="1">Q3.3!$B$63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1" localSheetId="5" hidden="1">2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3" localSheetId="0" hidden="1">2</definedName>
    <definedName name="solver_rel3" localSheetId="1" hidden="1">2</definedName>
    <definedName name="solver_rel3" localSheetId="2" hidden="1">2</definedName>
    <definedName name="solver_rel3" localSheetId="3" hidden="1">2</definedName>
    <definedName name="solver_rel3" localSheetId="4" hidden="1">2</definedName>
    <definedName name="solver_rel3" localSheetId="5" hidden="1">2</definedName>
    <definedName name="solver_rel4" localSheetId="0" hidden="1">3</definedName>
    <definedName name="solver_rel4" localSheetId="1" hidden="1">3</definedName>
    <definedName name="solver_rel4" localSheetId="2" hidden="1">3</definedName>
    <definedName name="solver_rel4" localSheetId="3" hidden="1">3</definedName>
    <definedName name="solver_rel4" localSheetId="4" hidden="1">3</definedName>
    <definedName name="solver_rel4" localSheetId="5" hidden="1">3</definedName>
    <definedName name="solver_rel5" localSheetId="0" hidden="1">1</definedName>
    <definedName name="solver_rel5" localSheetId="1" hidden="1">1</definedName>
    <definedName name="solver_rel5" localSheetId="2" hidden="1">1</definedName>
    <definedName name="solver_rel5" localSheetId="3" hidden="1">1</definedName>
    <definedName name="solver_rel5" localSheetId="4" hidden="1">1</definedName>
    <definedName name="solver_rel5" localSheetId="5" hidden="1">1</definedName>
    <definedName name="solver_rhs1" localSheetId="0" hidden="1">0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1" localSheetId="4" hidden="1">0</definedName>
    <definedName name="solver_rhs1" localSheetId="5" hidden="1">0</definedName>
    <definedName name="solver_rhs2" localSheetId="0" hidden="1">0</definedName>
    <definedName name="solver_rhs2" localSheetId="1" hidden="1">0</definedName>
    <definedName name="solver_rhs2" localSheetId="2" hidden="1">0</definedName>
    <definedName name="solver_rhs2" localSheetId="3" hidden="1">0</definedName>
    <definedName name="solver_rhs2" localSheetId="4" hidden="1">0</definedName>
    <definedName name="solver_rhs2" localSheetId="5" hidden="1">0</definedName>
    <definedName name="solver_rhs3" localSheetId="0" hidden="1">0</definedName>
    <definedName name="solver_rhs3" localSheetId="1" hidden="1">0</definedName>
    <definedName name="solver_rhs3" localSheetId="2" hidden="1">0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4" localSheetId="0" hidden="1">ORIGINAL!$B$45:$B$48</definedName>
    <definedName name="solver_rhs4" localSheetId="1" hidden="1">Q2.2!$B$45:$B$48</definedName>
    <definedName name="solver_rhs4" localSheetId="2" hidden="1">Q2.3_Q2.4!$B$45:$B$48</definedName>
    <definedName name="solver_rhs4" localSheetId="3" hidden="1">Q3.1_3.2!$B$45:$B$48</definedName>
    <definedName name="solver_rhs4" localSheetId="4" hidden="1">Q3.2!$B$45:$B$48</definedName>
    <definedName name="solver_rhs4" localSheetId="5" hidden="1">Q3.3!$B$45:$B$48</definedName>
    <definedName name="solver_rhs5" localSheetId="0" hidden="1">ORIGINAL!$B$15:$B$21</definedName>
    <definedName name="solver_rhs5" localSheetId="1" hidden="1">Q2.2!$B$15:$B$21</definedName>
    <definedName name="solver_rhs5" localSheetId="2" hidden="1">Q2.3_Q2.4!$B$15:$B$21</definedName>
    <definedName name="solver_rhs5" localSheetId="3" hidden="1">Q3.1_3.2!$B$15:$B$21</definedName>
    <definedName name="solver_rhs5" localSheetId="4" hidden="1">Q3.2!$B$15:$B$21</definedName>
    <definedName name="solver_rhs5" localSheetId="5" hidden="1">Q3.3!$B$15:$B$21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6" l="1"/>
  <c r="B62" i="6"/>
  <c r="C62" i="6"/>
  <c r="D62" i="6"/>
  <c r="E62" i="6"/>
  <c r="B63" i="6"/>
  <c r="C48" i="6"/>
  <c r="C47" i="6"/>
  <c r="C46" i="6"/>
  <c r="C45" i="6"/>
  <c r="F11" i="6"/>
  <c r="F10" i="6"/>
  <c r="F9" i="6"/>
  <c r="F8" i="6"/>
  <c r="F7" i="6"/>
  <c r="F6" i="6"/>
  <c r="F5" i="6"/>
  <c r="H55" i="5"/>
  <c r="C32" i="5"/>
  <c r="D32" i="5"/>
  <c r="E32" i="5"/>
  <c r="B32" i="5"/>
  <c r="B62" i="5"/>
  <c r="C62" i="5"/>
  <c r="D62" i="5"/>
  <c r="E62" i="5"/>
  <c r="B63" i="5"/>
  <c r="C48" i="5"/>
  <c r="C47" i="5"/>
  <c r="C46" i="5"/>
  <c r="C45" i="5"/>
  <c r="F11" i="5"/>
  <c r="F10" i="5"/>
  <c r="F9" i="5"/>
  <c r="F8" i="5"/>
  <c r="F7" i="5"/>
  <c r="F6" i="5"/>
  <c r="F5" i="5"/>
  <c r="C32" i="4"/>
  <c r="D32" i="4"/>
  <c r="E32" i="4"/>
  <c r="B32" i="4"/>
  <c r="H55" i="4"/>
  <c r="H56" i="4"/>
  <c r="B62" i="4"/>
  <c r="C62" i="4"/>
  <c r="D62" i="4"/>
  <c r="E62" i="4"/>
  <c r="B63" i="4"/>
  <c r="C48" i="4"/>
  <c r="C47" i="4"/>
  <c r="C46" i="4"/>
  <c r="C45" i="4"/>
  <c r="F11" i="4"/>
  <c r="F10" i="4"/>
  <c r="F9" i="4"/>
  <c r="F8" i="4"/>
  <c r="F7" i="4"/>
  <c r="F6" i="4"/>
  <c r="F5" i="4"/>
  <c r="H55" i="3"/>
  <c r="B62" i="3"/>
  <c r="C62" i="3"/>
  <c r="D62" i="3"/>
  <c r="E62" i="3"/>
  <c r="B63" i="3"/>
  <c r="C48" i="3"/>
  <c r="C47" i="3"/>
  <c r="C46" i="3"/>
  <c r="C45" i="3"/>
  <c r="F11" i="3"/>
  <c r="F10" i="3"/>
  <c r="F9" i="3"/>
  <c r="F8" i="3"/>
  <c r="F7" i="3"/>
  <c r="F6" i="3"/>
  <c r="F5" i="3"/>
  <c r="D62" i="2"/>
  <c r="B62" i="2"/>
  <c r="C62" i="2"/>
  <c r="E62" i="2"/>
  <c r="B63" i="2"/>
  <c r="C48" i="2"/>
  <c r="C47" i="2"/>
  <c r="C46" i="2"/>
  <c r="C45" i="2"/>
  <c r="F11" i="2"/>
  <c r="F10" i="2"/>
  <c r="F9" i="2"/>
  <c r="F8" i="2"/>
  <c r="F7" i="2"/>
  <c r="F6" i="2"/>
  <c r="F5" i="2"/>
  <c r="C45" i="1"/>
  <c r="C46" i="1"/>
  <c r="C47" i="1"/>
  <c r="C48" i="1"/>
  <c r="F6" i="1"/>
  <c r="F7" i="1"/>
  <c r="F8" i="1"/>
  <c r="F9" i="1"/>
  <c r="F10" i="1"/>
  <c r="F11" i="1"/>
  <c r="F5" i="1"/>
  <c r="B62" i="1"/>
  <c r="C62" i="1"/>
  <c r="D62" i="1"/>
  <c r="E62" i="1"/>
  <c r="B63" i="1"/>
</calcChain>
</file>

<file path=xl/sharedStrings.xml><?xml version="1.0" encoding="utf-8"?>
<sst xmlns="http://schemas.openxmlformats.org/spreadsheetml/2006/main" count="486" uniqueCount="32">
  <si>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</si>
  <si>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</si>
  <si>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</si>
  <si>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</si>
  <si>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</si>
  <si>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</si>
  <si>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</si>
  <si>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</si>
  <si>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</si>
  <si>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</si>
  <si>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</si>
  <si>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</si>
  <si>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</si>
  <si>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</si>
  <si>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</si>
  <si>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</si>
  <si>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</si>
  <si>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</si>
  <si>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</si>
  <si>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</si>
  <si>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</si>
  <si>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</si>
  <si>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G.TOTAL COST</t>
  </si>
  <si>
    <t>Total Production Hours</t>
  </si>
  <si>
    <t>Constraints</t>
  </si>
  <si>
    <t>Production Capacity</t>
  </si>
  <si>
    <t>Non Negative</t>
  </si>
  <si>
    <t>Total Production</t>
  </si>
  <si>
    <t>Total Cost- By Type</t>
  </si>
  <si>
    <t>Non Availabiliy For Extra Fine Yarn</t>
  </si>
  <si>
    <t>ASIS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</si>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</sst>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5" fillId="0" borderId="0" xfId="0" applyFont="1" applyFill="1" applyBorder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1" fillId="0" borderId="0" xfId="0" applyNumberFormat="1" applyFont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center"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horizontal="center" vertical="center" wrapText="1"/>
    </xf>
    <xf numFmtId="164" fontId="7" fillId="3" borderId="9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1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left" vertical="center" wrapText="1"/>
    </xf>
    <xf numFmtId="164" fontId="1" fillId="3" borderId="26" xfId="0" applyNumberFormat="1" applyFont="1" applyFill="1" applyBorder="1" applyAlignment="1">
      <alignment horizontal="center" vertical="center" wrapText="1"/>
    </xf>
    <xf numFmtId="164" fontId="1" fillId="3" borderId="27" xfId="0" applyNumberFormat="1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left" vertical="center" wrapText="1"/>
    </xf>
    <xf numFmtId="164" fontId="7" fillId="3" borderId="27" xfId="0" applyNumberFormat="1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 wrapText="1"/>
    </xf>
    <xf numFmtId="164" fontId="1" fillId="3" borderId="29" xfId="0" applyNumberFormat="1" applyFont="1" applyFill="1" applyBorder="1" applyAlignment="1">
      <alignment horizontal="center" vertical="center" wrapText="1"/>
    </xf>
    <xf numFmtId="164" fontId="1" fillId="3" borderId="30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showGridLines="0" topLeftCell="A34" zoomScale="90" zoomScaleNormal="90" workbookViewId="0">
      <selection activeCell="H60" sqref="H60"/>
    </sheetView>
  </sheetViews>
  <sheetFormatPr defaultColWidth="11" defaultRowHeight="15.75" x14ac:dyDescent="0.25"/>
  <cols>
    <col min="1" max="1" width="49.75" bestFit="1" customWidth="1"/>
    <col min="2" max="5" width="11" style="14"/>
    <col min="6" max="6" width="18.75" bestFit="1" customWidth="1"/>
    <col min="8" max="8" width="44" customWidth="1"/>
  </cols>
  <sheetData>
    <row r="1" spans="1:8" x14ac:dyDescent="0.25">
      <c r="A1" s="9" t="s">
        <v>0</v>
      </c>
      <c r="B1" s="8"/>
      <c r="C1" s="8"/>
      <c r="D1" s="8"/>
      <c r="E1" s="8"/>
    </row>
    <row r="2" spans="1:8" x14ac:dyDescent="0.25">
      <c r="A2" s="1"/>
      <c r="B2" s="8"/>
      <c r="C2" s="8"/>
      <c r="D2" s="8"/>
      <c r="E2" s="8"/>
    </row>
    <row r="3" spans="1:8" ht="16.5" thickBot="1" x14ac:dyDescent="0.3">
      <c r="A3" s="9" t="s">
        <v>1</v>
      </c>
      <c r="B3" s="8"/>
      <c r="C3" s="8"/>
      <c r="D3" s="8"/>
      <c r="E3" s="8"/>
    </row>
    <row r="4" spans="1:8" ht="26.25" thickBot="1" x14ac:dyDescent="0.3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3" t="s">
        <v>23</v>
      </c>
    </row>
    <row r="5" spans="1:8" x14ac:dyDescent="0.25">
      <c r="A5" s="5" t="s">
        <v>7</v>
      </c>
      <c r="B5" s="7"/>
      <c r="C5" s="17">
        <v>0.4</v>
      </c>
      <c r="D5" s="17">
        <v>0.375</v>
      </c>
      <c r="E5" s="22">
        <v>0.25</v>
      </c>
      <c r="F5" s="25">
        <f xml:space="preserve"> SUMPRODUCT(B5:E5, B53:E53)</f>
        <v>2500</v>
      </c>
    </row>
    <row r="6" spans="1:8" x14ac:dyDescent="0.25">
      <c r="A6" s="5" t="s">
        <v>8</v>
      </c>
      <c r="B6" s="17">
        <v>0.7</v>
      </c>
      <c r="C6" s="17">
        <v>0.5</v>
      </c>
      <c r="D6" s="17">
        <v>0.35</v>
      </c>
      <c r="E6" s="22">
        <v>0.25</v>
      </c>
      <c r="F6" s="23">
        <f t="shared" ref="F6:F11" si="0" xml:space="preserve"> SUMPRODUCT(B6:E6, B54:E54)</f>
        <v>3000</v>
      </c>
    </row>
    <row r="7" spans="1:8" x14ac:dyDescent="0.25">
      <c r="A7" s="5" t="s">
        <v>9</v>
      </c>
      <c r="B7" s="17">
        <v>0.67500000000000004</v>
      </c>
      <c r="C7" s="17">
        <v>0.45</v>
      </c>
      <c r="D7" s="17">
        <v>0.4</v>
      </c>
      <c r="E7" s="22">
        <v>0.25</v>
      </c>
      <c r="F7" s="23">
        <f t="shared" si="0"/>
        <v>2500</v>
      </c>
    </row>
    <row r="8" spans="1:8" x14ac:dyDescent="0.25">
      <c r="A8" s="5" t="s">
        <v>10</v>
      </c>
      <c r="B8" s="7"/>
      <c r="C8" s="17">
        <v>0.45</v>
      </c>
      <c r="D8" s="17">
        <v>0.35</v>
      </c>
      <c r="E8" s="22">
        <v>0.2</v>
      </c>
      <c r="F8" s="23">
        <f t="shared" si="0"/>
        <v>714.04390816155808</v>
      </c>
    </row>
    <row r="9" spans="1:8" x14ac:dyDescent="0.25">
      <c r="A9" s="5" t="s">
        <v>11</v>
      </c>
      <c r="B9" s="17">
        <v>0.65</v>
      </c>
      <c r="C9" s="17">
        <v>0.45</v>
      </c>
      <c r="D9" s="17">
        <v>0.4</v>
      </c>
      <c r="E9" s="22">
        <v>0.25</v>
      </c>
      <c r="F9" s="23">
        <f t="shared" si="0"/>
        <v>2500</v>
      </c>
    </row>
    <row r="10" spans="1:8" x14ac:dyDescent="0.25">
      <c r="A10" s="5" t="s">
        <v>12</v>
      </c>
      <c r="B10" s="17">
        <v>0.625</v>
      </c>
      <c r="C10" s="17">
        <v>0.5</v>
      </c>
      <c r="D10" s="17">
        <v>0.42499999999999999</v>
      </c>
      <c r="E10" s="22">
        <v>0.42499999999999999</v>
      </c>
      <c r="F10" s="23">
        <f t="shared" si="0"/>
        <v>37999.999999999993</v>
      </c>
    </row>
    <row r="11" spans="1:8" ht="16.5" thickBot="1" x14ac:dyDescent="0.3">
      <c r="A11" s="6" t="s">
        <v>13</v>
      </c>
      <c r="B11" s="18">
        <v>0.7</v>
      </c>
      <c r="C11" s="18">
        <v>0.45</v>
      </c>
      <c r="D11" s="18">
        <v>0.35</v>
      </c>
      <c r="E11" s="18">
        <v>0.4</v>
      </c>
      <c r="F11" s="24">
        <f t="shared" si="0"/>
        <v>2499.9999999999991</v>
      </c>
    </row>
    <row r="12" spans="1:8" x14ac:dyDescent="0.25">
      <c r="A12" s="1"/>
      <c r="B12" s="8"/>
      <c r="C12" s="8"/>
      <c r="D12" s="8"/>
      <c r="E12" s="8"/>
    </row>
    <row r="13" spans="1:8" ht="16.5" thickBot="1" x14ac:dyDescent="0.3">
      <c r="A13" s="9" t="s">
        <v>14</v>
      </c>
      <c r="B13" s="8"/>
      <c r="C13" s="8"/>
      <c r="D13" s="8"/>
      <c r="E13" s="8"/>
    </row>
    <row r="14" spans="1:8" ht="16.5" thickBot="1" x14ac:dyDescent="0.3">
      <c r="A14" s="2" t="s">
        <v>2</v>
      </c>
      <c r="B14" s="4" t="s">
        <v>15</v>
      </c>
      <c r="C14" s="8"/>
      <c r="D14" s="8"/>
      <c r="E14" s="8"/>
      <c r="H14" s="15" t="s">
        <v>24</v>
      </c>
    </row>
    <row r="15" spans="1:8" x14ac:dyDescent="0.25">
      <c r="A15" s="5" t="s">
        <v>7</v>
      </c>
      <c r="B15" s="19">
        <v>2500</v>
      </c>
      <c r="C15" s="8"/>
      <c r="D15" s="8"/>
      <c r="E15" s="8"/>
      <c r="H15" t="s">
        <v>25</v>
      </c>
    </row>
    <row r="16" spans="1:8" x14ac:dyDescent="0.25">
      <c r="A16" s="5" t="s">
        <v>8</v>
      </c>
      <c r="B16" s="19">
        <v>3000</v>
      </c>
      <c r="C16" s="8"/>
      <c r="D16" s="8"/>
      <c r="E16" s="8"/>
      <c r="H16" t="s">
        <v>20</v>
      </c>
    </row>
    <row r="17" spans="1:8" x14ac:dyDescent="0.25">
      <c r="A17" s="5" t="s">
        <v>9</v>
      </c>
      <c r="B17" s="19">
        <v>2500</v>
      </c>
      <c r="C17" s="8"/>
      <c r="D17" s="8"/>
      <c r="E17" s="8"/>
      <c r="H17" t="s">
        <v>26</v>
      </c>
    </row>
    <row r="18" spans="1:8" x14ac:dyDescent="0.25">
      <c r="A18" s="5" t="s">
        <v>10</v>
      </c>
      <c r="B18" s="19">
        <v>2600</v>
      </c>
      <c r="C18" s="8"/>
      <c r="D18" s="8"/>
      <c r="E18" s="8"/>
      <c r="H18" t="s">
        <v>29</v>
      </c>
    </row>
    <row r="19" spans="1:8" x14ac:dyDescent="0.25">
      <c r="A19" s="5" t="s">
        <v>11</v>
      </c>
      <c r="B19" s="19">
        <v>2500</v>
      </c>
      <c r="C19" s="8"/>
      <c r="D19" s="8"/>
      <c r="E19" s="8"/>
    </row>
    <row r="20" spans="1:8" x14ac:dyDescent="0.25">
      <c r="A20" s="5" t="s">
        <v>12</v>
      </c>
      <c r="B20" s="19">
        <v>38000</v>
      </c>
      <c r="C20" s="8"/>
      <c r="D20" s="8"/>
      <c r="E20" s="8"/>
    </row>
    <row r="21" spans="1:8" ht="16.5" thickBot="1" x14ac:dyDescent="0.3">
      <c r="A21" s="6" t="s">
        <v>13</v>
      </c>
      <c r="B21" s="20">
        <v>2500</v>
      </c>
      <c r="C21" s="8"/>
      <c r="D21" s="8"/>
      <c r="E21" s="8"/>
    </row>
    <row r="22" spans="1:8" x14ac:dyDescent="0.25">
      <c r="A22" s="1"/>
      <c r="B22" s="8"/>
      <c r="C22" s="8"/>
      <c r="D22" s="8"/>
      <c r="E22" s="8"/>
    </row>
    <row r="23" spans="1:8" ht="16.5" thickBot="1" x14ac:dyDescent="0.3">
      <c r="A23" s="9" t="s">
        <v>16</v>
      </c>
      <c r="B23" s="8"/>
      <c r="C23" s="8"/>
      <c r="D23" s="8"/>
      <c r="E23" s="8"/>
    </row>
    <row r="24" spans="1:8" ht="16.5" thickBot="1" x14ac:dyDescent="0.3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8" x14ac:dyDescent="0.25">
      <c r="A25" s="5" t="s">
        <v>7</v>
      </c>
      <c r="B25" s="7"/>
      <c r="C25" s="10">
        <v>13</v>
      </c>
      <c r="D25" s="10">
        <v>10.65</v>
      </c>
      <c r="E25" s="11">
        <v>9.6</v>
      </c>
    </row>
    <row r="26" spans="1:8" x14ac:dyDescent="0.25">
      <c r="A26" s="5" t="s">
        <v>8</v>
      </c>
      <c r="B26" s="10">
        <v>17.399999999999999</v>
      </c>
      <c r="C26" s="10">
        <v>14.1</v>
      </c>
      <c r="D26" s="10">
        <v>11.2</v>
      </c>
      <c r="E26" s="11">
        <v>9.4499999999999993</v>
      </c>
    </row>
    <row r="27" spans="1:8" x14ac:dyDescent="0.25">
      <c r="A27" s="5" t="s">
        <v>9</v>
      </c>
      <c r="B27" s="10">
        <v>17.399999999999999</v>
      </c>
      <c r="C27" s="10">
        <v>14.22</v>
      </c>
      <c r="D27" s="10">
        <v>11</v>
      </c>
      <c r="E27" s="11">
        <v>9.5</v>
      </c>
    </row>
    <row r="28" spans="1:8" x14ac:dyDescent="0.25">
      <c r="A28" s="5" t="s">
        <v>10</v>
      </c>
      <c r="B28" s="7"/>
      <c r="C28" s="10">
        <v>14.3</v>
      </c>
      <c r="D28" s="10">
        <v>11.25</v>
      </c>
      <c r="E28" s="11">
        <v>9.6</v>
      </c>
    </row>
    <row r="29" spans="1:8" x14ac:dyDescent="0.25">
      <c r="A29" s="5" t="s">
        <v>11</v>
      </c>
      <c r="B29" s="10">
        <v>17.5</v>
      </c>
      <c r="C29" s="10">
        <v>13.8</v>
      </c>
      <c r="D29" s="10">
        <v>11.4</v>
      </c>
      <c r="E29" s="11">
        <v>9.6</v>
      </c>
    </row>
    <row r="30" spans="1:8" x14ac:dyDescent="0.25">
      <c r="A30" s="5" t="s">
        <v>12</v>
      </c>
      <c r="B30" s="10">
        <v>18.25</v>
      </c>
      <c r="C30" s="10">
        <v>13.9</v>
      </c>
      <c r="D30" s="10">
        <v>11.4</v>
      </c>
      <c r="E30" s="11">
        <v>8.9</v>
      </c>
    </row>
    <row r="31" spans="1:8" ht="16.5" thickBot="1" x14ac:dyDescent="0.3">
      <c r="A31" s="6" t="s">
        <v>13</v>
      </c>
      <c r="B31" s="12">
        <v>19.75</v>
      </c>
      <c r="C31" s="12">
        <v>13.9</v>
      </c>
      <c r="D31" s="12">
        <v>10.75</v>
      </c>
      <c r="E31" s="13">
        <v>9.4</v>
      </c>
    </row>
    <row r="32" spans="1:8" x14ac:dyDescent="0.25">
      <c r="A32" s="1"/>
      <c r="B32" s="8"/>
      <c r="C32" s="8"/>
      <c r="D32" s="8"/>
      <c r="E32" s="8"/>
    </row>
    <row r="33" spans="1:5" ht="16.5" thickBot="1" x14ac:dyDescent="0.3">
      <c r="A33" s="9" t="s">
        <v>17</v>
      </c>
      <c r="B33" s="8"/>
      <c r="C33" s="8"/>
      <c r="D33" s="8"/>
      <c r="E33" s="8"/>
    </row>
    <row r="34" spans="1:5" ht="16.5" thickBot="1" x14ac:dyDescent="0.3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 x14ac:dyDescent="0.25">
      <c r="A35" s="5" t="s">
        <v>7</v>
      </c>
      <c r="B35" s="7"/>
      <c r="C35" s="10">
        <v>0.3</v>
      </c>
      <c r="D35" s="10">
        <v>0.45</v>
      </c>
      <c r="E35" s="11">
        <v>0.45</v>
      </c>
    </row>
    <row r="36" spans="1:5" x14ac:dyDescent="0.25">
      <c r="A36" s="5" t="s">
        <v>8</v>
      </c>
      <c r="B36" s="10">
        <v>0.4</v>
      </c>
      <c r="C36" s="10">
        <v>0.4</v>
      </c>
      <c r="D36" s="10">
        <v>0.6</v>
      </c>
      <c r="E36" s="11">
        <v>0.6</v>
      </c>
    </row>
    <row r="37" spans="1:5" x14ac:dyDescent="0.25">
      <c r="A37" s="5" t="s">
        <v>9</v>
      </c>
      <c r="B37" s="10">
        <v>0.8</v>
      </c>
      <c r="C37" s="10">
        <v>0.8</v>
      </c>
      <c r="D37" s="10">
        <v>1.2</v>
      </c>
      <c r="E37" s="11">
        <v>1.2</v>
      </c>
    </row>
    <row r="38" spans="1:5" x14ac:dyDescent="0.25">
      <c r="A38" s="5" t="s">
        <v>10</v>
      </c>
      <c r="B38" s="7"/>
      <c r="C38" s="10">
        <v>0.7</v>
      </c>
      <c r="D38" s="10">
        <v>1.05</v>
      </c>
      <c r="E38" s="11">
        <v>1.05</v>
      </c>
    </row>
    <row r="39" spans="1:5" x14ac:dyDescent="0.25">
      <c r="A39" s="5" t="s">
        <v>11</v>
      </c>
      <c r="B39" s="10">
        <v>0.7</v>
      </c>
      <c r="C39" s="10">
        <v>0.7</v>
      </c>
      <c r="D39" s="10">
        <v>1.05</v>
      </c>
      <c r="E39" s="11">
        <v>1.05</v>
      </c>
    </row>
    <row r="40" spans="1:5" x14ac:dyDescent="0.25">
      <c r="A40" s="5" t="s">
        <v>12</v>
      </c>
      <c r="B40" s="10">
        <v>0</v>
      </c>
      <c r="C40" s="10">
        <v>0</v>
      </c>
      <c r="D40" s="10">
        <v>0</v>
      </c>
      <c r="E40" s="11">
        <v>0</v>
      </c>
    </row>
    <row r="41" spans="1:5" ht="16.5" thickBot="1" x14ac:dyDescent="0.3">
      <c r="A41" s="6" t="s">
        <v>13</v>
      </c>
      <c r="B41" s="12">
        <v>0.5</v>
      </c>
      <c r="C41" s="12">
        <v>0.5</v>
      </c>
      <c r="D41" s="12">
        <v>0.75</v>
      </c>
      <c r="E41" s="13">
        <v>0.75</v>
      </c>
    </row>
    <row r="42" spans="1:5" x14ac:dyDescent="0.25">
      <c r="A42" s="1"/>
      <c r="B42" s="8"/>
      <c r="C42" s="8"/>
      <c r="D42" s="8"/>
      <c r="E42" s="8"/>
    </row>
    <row r="43" spans="1:5" ht="16.5" thickBot="1" x14ac:dyDescent="0.3">
      <c r="A43" s="9" t="s">
        <v>18</v>
      </c>
      <c r="B43" s="8"/>
      <c r="C43" s="8"/>
      <c r="D43" s="8"/>
      <c r="E43" s="8"/>
    </row>
    <row r="44" spans="1:5" ht="26.25" thickBot="1" x14ac:dyDescent="0.3">
      <c r="A44" s="2" t="s">
        <v>19</v>
      </c>
      <c r="B44" s="30" t="s">
        <v>20</v>
      </c>
      <c r="C44" s="31" t="s">
        <v>27</v>
      </c>
      <c r="D44" s="8"/>
      <c r="E44" s="8"/>
    </row>
    <row r="45" spans="1:5" x14ac:dyDescent="0.25">
      <c r="A45" s="5" t="s">
        <v>3</v>
      </c>
      <c r="B45" s="26">
        <v>25000</v>
      </c>
      <c r="C45" s="27">
        <f xml:space="preserve"> SUM(B$53:B$59)</f>
        <v>24999.999999999996</v>
      </c>
      <c r="D45" s="8"/>
      <c r="E45" s="8"/>
    </row>
    <row r="46" spans="1:5" x14ac:dyDescent="0.25">
      <c r="A46" s="5" t="s">
        <v>4</v>
      </c>
      <c r="B46" s="26">
        <v>26000</v>
      </c>
      <c r="C46" s="27">
        <f xml:space="preserve"> SUM(C$53:C$59)</f>
        <v>26000</v>
      </c>
      <c r="D46" s="8"/>
      <c r="E46" s="8"/>
    </row>
    <row r="47" spans="1:5" x14ac:dyDescent="0.25">
      <c r="A47" s="5" t="s">
        <v>5</v>
      </c>
      <c r="B47" s="26">
        <v>28000</v>
      </c>
      <c r="C47" s="27">
        <f xml:space="preserve"> SUM(D$53:D$59)</f>
        <v>28000</v>
      </c>
      <c r="D47" s="8"/>
      <c r="E47" s="8"/>
    </row>
    <row r="48" spans="1:5" ht="16.5" thickBot="1" x14ac:dyDescent="0.3">
      <c r="A48" s="6" t="s">
        <v>6</v>
      </c>
      <c r="B48" s="28">
        <v>28000</v>
      </c>
      <c r="C48" s="29">
        <f xml:space="preserve"> SUM(E$53:E$59)</f>
        <v>28000</v>
      </c>
      <c r="D48" s="8"/>
      <c r="E48" s="8"/>
    </row>
    <row r="49" spans="1:8" x14ac:dyDescent="0.25">
      <c r="A49" s="1"/>
      <c r="B49" s="8"/>
      <c r="C49" s="8"/>
      <c r="D49" s="8"/>
      <c r="E49" s="8"/>
    </row>
    <row r="50" spans="1:8" x14ac:dyDescent="0.25">
      <c r="A50" s="1"/>
      <c r="B50" s="8"/>
      <c r="C50" s="8"/>
      <c r="D50" s="8"/>
      <c r="E50" s="8"/>
    </row>
    <row r="51" spans="1:8" ht="16.5" thickBot="1" x14ac:dyDescent="0.3">
      <c r="A51" s="9" t="s">
        <v>21</v>
      </c>
      <c r="B51" s="8"/>
      <c r="C51" s="8"/>
      <c r="D51" s="8"/>
      <c r="E51" s="8"/>
    </row>
    <row r="52" spans="1:8" ht="16.5" thickBot="1" x14ac:dyDescent="0.3">
      <c r="A52" s="38" t="s">
        <v>2</v>
      </c>
      <c r="B52" s="39" t="s">
        <v>3</v>
      </c>
      <c r="C52" s="40" t="s">
        <v>4</v>
      </c>
      <c r="D52" s="40" t="s">
        <v>5</v>
      </c>
      <c r="E52" s="41" t="s">
        <v>6</v>
      </c>
    </row>
    <row r="53" spans="1:8" x14ac:dyDescent="0.25">
      <c r="A53" s="42" t="s">
        <v>7</v>
      </c>
      <c r="B53" s="34">
        <v>0</v>
      </c>
      <c r="C53" s="34">
        <v>6250</v>
      </c>
      <c r="D53" s="34">
        <v>0</v>
      </c>
      <c r="E53" s="43">
        <v>0</v>
      </c>
      <c r="G53" t="s">
        <v>30</v>
      </c>
      <c r="H53">
        <v>1382544.3343149223</v>
      </c>
    </row>
    <row r="54" spans="1:8" x14ac:dyDescent="0.25">
      <c r="A54" s="42" t="s">
        <v>8</v>
      </c>
      <c r="B54" s="35">
        <v>4285.7142857142862</v>
      </c>
      <c r="C54" s="35">
        <v>0</v>
      </c>
      <c r="D54" s="35">
        <v>0</v>
      </c>
      <c r="E54" s="44">
        <v>0</v>
      </c>
      <c r="G54" t="s">
        <v>31</v>
      </c>
      <c r="H54">
        <v>-1381273.74607963</v>
      </c>
    </row>
    <row r="55" spans="1:8" x14ac:dyDescent="0.25">
      <c r="A55" s="42" t="s">
        <v>9</v>
      </c>
      <c r="B55" s="35">
        <v>3703.7037037037035</v>
      </c>
      <c r="C55" s="35">
        <v>0</v>
      </c>
      <c r="D55" s="35">
        <v>0</v>
      </c>
      <c r="E55" s="44">
        <v>0</v>
      </c>
    </row>
    <row r="56" spans="1:8" x14ac:dyDescent="0.25">
      <c r="A56" s="42" t="s">
        <v>10</v>
      </c>
      <c r="B56" s="35">
        <v>0</v>
      </c>
      <c r="C56" s="35">
        <v>0</v>
      </c>
      <c r="D56" s="35">
        <v>2040.125451890166</v>
      </c>
      <c r="E56" s="44">
        <v>0</v>
      </c>
    </row>
    <row r="57" spans="1:8" x14ac:dyDescent="0.25">
      <c r="A57" s="42" t="s">
        <v>11</v>
      </c>
      <c r="B57" s="35">
        <v>3846.1538461538462</v>
      </c>
      <c r="C57" s="35">
        <v>0</v>
      </c>
      <c r="D57" s="35">
        <v>0</v>
      </c>
      <c r="E57" s="44">
        <v>0</v>
      </c>
    </row>
    <row r="58" spans="1:8" s="37" customFormat="1" x14ac:dyDescent="0.25">
      <c r="A58" s="45" t="s">
        <v>12</v>
      </c>
      <c r="B58" s="36">
        <v>13164.42816442816</v>
      </c>
      <c r="C58" s="36">
        <v>19750</v>
      </c>
      <c r="D58" s="36">
        <v>18817.017405252693</v>
      </c>
      <c r="E58" s="46">
        <v>28000</v>
      </c>
    </row>
    <row r="59" spans="1:8" ht="16.5" thickBot="1" x14ac:dyDescent="0.3">
      <c r="A59" s="47" t="s">
        <v>13</v>
      </c>
      <c r="B59" s="48">
        <v>0</v>
      </c>
      <c r="C59" s="48">
        <v>0</v>
      </c>
      <c r="D59" s="48">
        <v>7142.8571428571413</v>
      </c>
      <c r="E59" s="49">
        <v>0</v>
      </c>
    </row>
    <row r="62" spans="1:8" s="15" customFormat="1" x14ac:dyDescent="0.25">
      <c r="A62" s="16" t="s">
        <v>28</v>
      </c>
      <c r="B62" s="21">
        <f xml:space="preserve"> SUMPRODUCT(B53:B59, B25:B31) + SUMPRODUCT(B53:B59, B35:B41)</f>
        <v>453943.93569393561</v>
      </c>
      <c r="C62" s="21">
        <f t="shared" ref="C62:E62" si="1" xml:space="preserve"> SUMPRODUCT(C53:C59, C25:C31) + SUMPRODUCT(C53:C59, C35:C41)</f>
        <v>357650</v>
      </c>
      <c r="D62" s="21">
        <f t="shared" si="1"/>
        <v>321750.39862098685</v>
      </c>
      <c r="E62" s="21">
        <f t="shared" si="1"/>
        <v>249200</v>
      </c>
    </row>
    <row r="63" spans="1:8" s="15" customFormat="1" ht="25.5" customHeight="1" x14ac:dyDescent="0.35">
      <c r="A63" s="32" t="s">
        <v>22</v>
      </c>
      <c r="B63" s="50">
        <f xml:space="preserve"> SUM(B62:E62)</f>
        <v>1382544.3343149223</v>
      </c>
      <c r="C63" s="50"/>
      <c r="D63" s="50"/>
      <c r="E63" s="50"/>
    </row>
  </sheetData>
  <mergeCells count="1">
    <mergeCell ref="B63:E6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showGridLines="0" topLeftCell="A34" zoomScale="90" zoomScaleNormal="90" workbookViewId="0">
      <selection activeCell="A64" sqref="A64"/>
    </sheetView>
  </sheetViews>
  <sheetFormatPr defaultColWidth="11" defaultRowHeight="15.75" x14ac:dyDescent="0.25"/>
  <cols>
    <col min="1" max="1" width="49.75" bestFit="1" customWidth="1"/>
    <col min="2" max="5" width="11" style="14"/>
    <col min="6" max="6" width="18.75" bestFit="1" customWidth="1"/>
    <col min="8" max="8" width="44" customWidth="1"/>
  </cols>
  <sheetData>
    <row r="1" spans="1:8" x14ac:dyDescent="0.25">
      <c r="A1" s="9" t="s">
        <v>0</v>
      </c>
      <c r="B1" s="8"/>
      <c r="C1" s="8"/>
      <c r="D1" s="8"/>
      <c r="E1" s="8"/>
    </row>
    <row r="2" spans="1:8" x14ac:dyDescent="0.25">
      <c r="A2" s="1"/>
      <c r="B2" s="8"/>
      <c r="C2" s="8"/>
      <c r="D2" s="8"/>
      <c r="E2" s="8"/>
    </row>
    <row r="3" spans="1:8" ht="16.5" thickBot="1" x14ac:dyDescent="0.3">
      <c r="A3" s="9" t="s">
        <v>1</v>
      </c>
      <c r="B3" s="8"/>
      <c r="C3" s="8"/>
      <c r="D3" s="8"/>
      <c r="E3" s="8"/>
    </row>
    <row r="4" spans="1:8" ht="26.25" thickBot="1" x14ac:dyDescent="0.3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3" t="s">
        <v>23</v>
      </c>
    </row>
    <row r="5" spans="1:8" x14ac:dyDescent="0.25">
      <c r="A5" s="5" t="s">
        <v>7</v>
      </c>
      <c r="B5" s="7"/>
      <c r="C5" s="17">
        <v>0.4</v>
      </c>
      <c r="D5" s="17">
        <v>0.375</v>
      </c>
      <c r="E5" s="22">
        <v>0.25</v>
      </c>
      <c r="F5" s="25">
        <f xml:space="preserve"> SUMPRODUCT(B5:E5, B53:E53)</f>
        <v>2500</v>
      </c>
    </row>
    <row r="6" spans="1:8" x14ac:dyDescent="0.25">
      <c r="A6" s="5" t="s">
        <v>8</v>
      </c>
      <c r="B6" s="17">
        <v>0.7</v>
      </c>
      <c r="C6" s="17">
        <v>0.5</v>
      </c>
      <c r="D6" s="17">
        <v>0.35</v>
      </c>
      <c r="E6" s="22">
        <v>0.25</v>
      </c>
      <c r="F6" s="23">
        <f t="shared" ref="F6:F11" si="0" xml:space="preserve"> SUMPRODUCT(B6:E6, B54:E54)</f>
        <v>3000</v>
      </c>
    </row>
    <row r="7" spans="1:8" x14ac:dyDescent="0.25">
      <c r="A7" s="5" t="s">
        <v>9</v>
      </c>
      <c r="B7" s="17">
        <v>0.67500000000000004</v>
      </c>
      <c r="C7" s="17">
        <v>0.45</v>
      </c>
      <c r="D7" s="17">
        <v>0.4</v>
      </c>
      <c r="E7" s="22">
        <v>0.25</v>
      </c>
      <c r="F7" s="23">
        <f t="shared" si="0"/>
        <v>2500</v>
      </c>
    </row>
    <row r="8" spans="1:8" x14ac:dyDescent="0.25">
      <c r="A8" s="5" t="s">
        <v>10</v>
      </c>
      <c r="B8" s="7"/>
      <c r="C8" s="17">
        <v>0.45</v>
      </c>
      <c r="D8" s="17">
        <v>0.35</v>
      </c>
      <c r="E8" s="22">
        <v>0.2</v>
      </c>
      <c r="F8" s="23">
        <f t="shared" si="0"/>
        <v>466.98509127314998</v>
      </c>
    </row>
    <row r="9" spans="1:8" x14ac:dyDescent="0.25">
      <c r="A9" s="5" t="s">
        <v>11</v>
      </c>
      <c r="B9" s="17">
        <v>0.65</v>
      </c>
      <c r="C9" s="17">
        <v>0.45</v>
      </c>
      <c r="D9" s="17">
        <v>0.4</v>
      </c>
      <c r="E9" s="22">
        <v>0.25</v>
      </c>
      <c r="F9" s="23">
        <f t="shared" si="0"/>
        <v>2500</v>
      </c>
    </row>
    <row r="10" spans="1:8" x14ac:dyDescent="0.25">
      <c r="A10" s="5" t="s">
        <v>12</v>
      </c>
      <c r="B10" s="17">
        <v>0.625</v>
      </c>
      <c r="C10" s="17">
        <v>0.5</v>
      </c>
      <c r="D10" s="17">
        <v>0.42499999999999999</v>
      </c>
      <c r="E10" s="22">
        <v>0.42499999999999999</v>
      </c>
      <c r="F10" s="23">
        <f t="shared" si="0"/>
        <v>38299.999999999993</v>
      </c>
    </row>
    <row r="11" spans="1:8" ht="16.5" thickBot="1" x14ac:dyDescent="0.3">
      <c r="A11" s="6" t="s">
        <v>13</v>
      </c>
      <c r="B11" s="18">
        <v>0.7</v>
      </c>
      <c r="C11" s="18">
        <v>0.45</v>
      </c>
      <c r="D11" s="18">
        <v>0.35</v>
      </c>
      <c r="E11" s="18">
        <v>0.4</v>
      </c>
      <c r="F11" s="24">
        <f t="shared" si="0"/>
        <v>2499.9999999999991</v>
      </c>
    </row>
    <row r="12" spans="1:8" x14ac:dyDescent="0.25">
      <c r="A12" s="1"/>
      <c r="B12" s="8"/>
      <c r="C12" s="8"/>
      <c r="D12" s="8"/>
      <c r="E12" s="8"/>
    </row>
    <row r="13" spans="1:8" ht="16.5" thickBot="1" x14ac:dyDescent="0.3">
      <c r="A13" s="9" t="s">
        <v>14</v>
      </c>
      <c r="B13" s="8"/>
      <c r="C13" s="8"/>
      <c r="D13" s="8"/>
      <c r="E13" s="8"/>
    </row>
    <row r="14" spans="1:8" ht="16.5" thickBot="1" x14ac:dyDescent="0.3">
      <c r="A14" s="2" t="s">
        <v>2</v>
      </c>
      <c r="B14" s="4" t="s">
        <v>15</v>
      </c>
      <c r="C14" s="8"/>
      <c r="D14" s="8"/>
      <c r="E14" s="8"/>
      <c r="H14" s="15" t="s">
        <v>24</v>
      </c>
    </row>
    <row r="15" spans="1:8" x14ac:dyDescent="0.25">
      <c r="A15" s="5" t="s">
        <v>7</v>
      </c>
      <c r="B15" s="19">
        <v>2500</v>
      </c>
      <c r="C15" s="8"/>
      <c r="D15" s="8"/>
      <c r="E15" s="8"/>
      <c r="H15" t="s">
        <v>25</v>
      </c>
    </row>
    <row r="16" spans="1:8" x14ac:dyDescent="0.25">
      <c r="A16" s="5" t="s">
        <v>8</v>
      </c>
      <c r="B16" s="19">
        <v>3000</v>
      </c>
      <c r="C16" s="8"/>
      <c r="D16" s="8"/>
      <c r="E16" s="8"/>
      <c r="H16" t="s">
        <v>20</v>
      </c>
    </row>
    <row r="17" spans="1:8" x14ac:dyDescent="0.25">
      <c r="A17" s="5" t="s">
        <v>9</v>
      </c>
      <c r="B17" s="19">
        <v>2500</v>
      </c>
      <c r="C17" s="8"/>
      <c r="D17" s="8"/>
      <c r="E17" s="8"/>
      <c r="H17" t="s">
        <v>26</v>
      </c>
    </row>
    <row r="18" spans="1:8" x14ac:dyDescent="0.25">
      <c r="A18" s="5" t="s">
        <v>10</v>
      </c>
      <c r="B18" s="19">
        <v>2600</v>
      </c>
      <c r="C18" s="8"/>
      <c r="D18" s="8"/>
      <c r="E18" s="8"/>
      <c r="H18" t="s">
        <v>29</v>
      </c>
    </row>
    <row r="19" spans="1:8" x14ac:dyDescent="0.25">
      <c r="A19" s="5" t="s">
        <v>11</v>
      </c>
      <c r="B19" s="19">
        <v>2500</v>
      </c>
      <c r="C19" s="8"/>
      <c r="D19" s="8"/>
      <c r="E19" s="8"/>
    </row>
    <row r="20" spans="1:8" x14ac:dyDescent="0.25">
      <c r="A20" s="5" t="s">
        <v>12</v>
      </c>
      <c r="B20" s="19">
        <v>38300</v>
      </c>
      <c r="C20" s="8"/>
      <c r="D20" s="8"/>
      <c r="E20" s="8"/>
    </row>
    <row r="21" spans="1:8" ht="16.5" thickBot="1" x14ac:dyDescent="0.3">
      <c r="A21" s="6" t="s">
        <v>13</v>
      </c>
      <c r="B21" s="20">
        <v>2500</v>
      </c>
      <c r="C21" s="8"/>
      <c r="D21" s="8"/>
      <c r="E21" s="8"/>
    </row>
    <row r="22" spans="1:8" x14ac:dyDescent="0.25">
      <c r="A22" s="1"/>
      <c r="B22" s="8"/>
      <c r="C22" s="8"/>
      <c r="D22" s="8"/>
      <c r="E22" s="8"/>
    </row>
    <row r="23" spans="1:8" ht="16.5" thickBot="1" x14ac:dyDescent="0.3">
      <c r="A23" s="9" t="s">
        <v>16</v>
      </c>
      <c r="B23" s="8"/>
      <c r="C23" s="8"/>
      <c r="D23" s="8"/>
      <c r="E23" s="8"/>
    </row>
    <row r="24" spans="1:8" ht="16.5" thickBot="1" x14ac:dyDescent="0.3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8" x14ac:dyDescent="0.25">
      <c r="A25" s="5" t="s">
        <v>7</v>
      </c>
      <c r="B25" s="7"/>
      <c r="C25" s="10">
        <v>13</v>
      </c>
      <c r="D25" s="10">
        <v>10.65</v>
      </c>
      <c r="E25" s="11">
        <v>9.6</v>
      </c>
    </row>
    <row r="26" spans="1:8" x14ac:dyDescent="0.25">
      <c r="A26" s="5" t="s">
        <v>8</v>
      </c>
      <c r="B26" s="10">
        <v>17.399999999999999</v>
      </c>
      <c r="C26" s="10">
        <v>14.1</v>
      </c>
      <c r="D26" s="10">
        <v>11.2</v>
      </c>
      <c r="E26" s="11">
        <v>9.4499999999999993</v>
      </c>
    </row>
    <row r="27" spans="1:8" x14ac:dyDescent="0.25">
      <c r="A27" s="5" t="s">
        <v>9</v>
      </c>
      <c r="B27" s="10">
        <v>17.399999999999999</v>
      </c>
      <c r="C27" s="10">
        <v>14.22</v>
      </c>
      <c r="D27" s="10">
        <v>11</v>
      </c>
      <c r="E27" s="11">
        <v>9.5</v>
      </c>
    </row>
    <row r="28" spans="1:8" x14ac:dyDescent="0.25">
      <c r="A28" s="5" t="s">
        <v>10</v>
      </c>
      <c r="B28" s="7"/>
      <c r="C28" s="10">
        <v>14.3</v>
      </c>
      <c r="D28" s="10">
        <v>11.25</v>
      </c>
      <c r="E28" s="11">
        <v>9.6</v>
      </c>
    </row>
    <row r="29" spans="1:8" x14ac:dyDescent="0.25">
      <c r="A29" s="5" t="s">
        <v>11</v>
      </c>
      <c r="B29" s="10">
        <v>17.5</v>
      </c>
      <c r="C29" s="10">
        <v>13.8</v>
      </c>
      <c r="D29" s="10">
        <v>11.4</v>
      </c>
      <c r="E29" s="11">
        <v>9.6</v>
      </c>
    </row>
    <row r="30" spans="1:8" x14ac:dyDescent="0.25">
      <c r="A30" s="5" t="s">
        <v>12</v>
      </c>
      <c r="B30" s="10">
        <v>18.25</v>
      </c>
      <c r="C30" s="10">
        <v>13.9</v>
      </c>
      <c r="D30" s="10">
        <v>11.4</v>
      </c>
      <c r="E30" s="11">
        <v>8.9</v>
      </c>
    </row>
    <row r="31" spans="1:8" ht="16.5" thickBot="1" x14ac:dyDescent="0.3">
      <c r="A31" s="6" t="s">
        <v>13</v>
      </c>
      <c r="B31" s="12">
        <v>19.75</v>
      </c>
      <c r="C31" s="12">
        <v>13.9</v>
      </c>
      <c r="D31" s="12">
        <v>10.75</v>
      </c>
      <c r="E31" s="13">
        <v>9.4</v>
      </c>
    </row>
    <row r="32" spans="1:8" x14ac:dyDescent="0.25">
      <c r="A32" s="1"/>
      <c r="B32" s="8"/>
      <c r="C32" s="8"/>
      <c r="D32" s="8"/>
      <c r="E32" s="8"/>
    </row>
    <row r="33" spans="1:5" ht="16.5" thickBot="1" x14ac:dyDescent="0.3">
      <c r="A33" s="9" t="s">
        <v>17</v>
      </c>
      <c r="B33" s="8"/>
      <c r="C33" s="8"/>
      <c r="D33" s="8"/>
      <c r="E33" s="8"/>
    </row>
    <row r="34" spans="1:5" ht="16.5" thickBot="1" x14ac:dyDescent="0.3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 x14ac:dyDescent="0.25">
      <c r="A35" s="5" t="s">
        <v>7</v>
      </c>
      <c r="B35" s="7"/>
      <c r="C35" s="10">
        <v>0.3</v>
      </c>
      <c r="D35" s="10">
        <v>0.45</v>
      </c>
      <c r="E35" s="11">
        <v>0.45</v>
      </c>
    </row>
    <row r="36" spans="1:5" x14ac:dyDescent="0.25">
      <c r="A36" s="5" t="s">
        <v>8</v>
      </c>
      <c r="B36" s="10">
        <v>0.4</v>
      </c>
      <c r="C36" s="10">
        <v>0.4</v>
      </c>
      <c r="D36" s="10">
        <v>0.6</v>
      </c>
      <c r="E36" s="11">
        <v>0.6</v>
      </c>
    </row>
    <row r="37" spans="1:5" x14ac:dyDescent="0.25">
      <c r="A37" s="5" t="s">
        <v>9</v>
      </c>
      <c r="B37" s="10">
        <v>0.8</v>
      </c>
      <c r="C37" s="10">
        <v>0.8</v>
      </c>
      <c r="D37" s="10">
        <v>1.2</v>
      </c>
      <c r="E37" s="11">
        <v>1.2</v>
      </c>
    </row>
    <row r="38" spans="1:5" x14ac:dyDescent="0.25">
      <c r="A38" s="5" t="s">
        <v>10</v>
      </c>
      <c r="B38" s="7"/>
      <c r="C38" s="10">
        <v>0.7</v>
      </c>
      <c r="D38" s="10">
        <v>1.05</v>
      </c>
      <c r="E38" s="11">
        <v>1.05</v>
      </c>
    </row>
    <row r="39" spans="1:5" x14ac:dyDescent="0.25">
      <c r="A39" s="5" t="s">
        <v>11</v>
      </c>
      <c r="B39" s="10">
        <v>0.7</v>
      </c>
      <c r="C39" s="10">
        <v>0.7</v>
      </c>
      <c r="D39" s="10">
        <v>1.05</v>
      </c>
      <c r="E39" s="11">
        <v>1.05</v>
      </c>
    </row>
    <row r="40" spans="1:5" x14ac:dyDescent="0.25">
      <c r="A40" s="5" t="s">
        <v>12</v>
      </c>
      <c r="B40" s="10">
        <v>0</v>
      </c>
      <c r="C40" s="10">
        <v>0</v>
      </c>
      <c r="D40" s="10">
        <v>0</v>
      </c>
      <c r="E40" s="11">
        <v>0</v>
      </c>
    </row>
    <row r="41" spans="1:5" ht="16.5" thickBot="1" x14ac:dyDescent="0.3">
      <c r="A41" s="6" t="s">
        <v>13</v>
      </c>
      <c r="B41" s="12">
        <v>0.5</v>
      </c>
      <c r="C41" s="12">
        <v>0.5</v>
      </c>
      <c r="D41" s="12">
        <v>0.75</v>
      </c>
      <c r="E41" s="13">
        <v>0.75</v>
      </c>
    </row>
    <row r="42" spans="1:5" x14ac:dyDescent="0.25">
      <c r="A42" s="1"/>
      <c r="B42" s="8"/>
      <c r="C42" s="8"/>
      <c r="D42" s="8"/>
      <c r="E42" s="8"/>
    </row>
    <row r="43" spans="1:5" ht="16.5" thickBot="1" x14ac:dyDescent="0.3">
      <c r="A43" s="9" t="s">
        <v>18</v>
      </c>
      <c r="B43" s="8"/>
      <c r="C43" s="8"/>
      <c r="D43" s="8"/>
      <c r="E43" s="8"/>
    </row>
    <row r="44" spans="1:5" ht="26.25" thickBot="1" x14ac:dyDescent="0.3">
      <c r="A44" s="2" t="s">
        <v>19</v>
      </c>
      <c r="B44" s="30" t="s">
        <v>20</v>
      </c>
      <c r="C44" s="31" t="s">
        <v>27</v>
      </c>
      <c r="D44" s="8"/>
      <c r="E44" s="8"/>
    </row>
    <row r="45" spans="1:5" x14ac:dyDescent="0.25">
      <c r="A45" s="5" t="s">
        <v>3</v>
      </c>
      <c r="B45" s="26">
        <v>25000</v>
      </c>
      <c r="C45" s="27">
        <f xml:space="preserve"> SUM(B$53:B$59)</f>
        <v>24999.999999999996</v>
      </c>
      <c r="D45" s="8"/>
      <c r="E45" s="8"/>
    </row>
    <row r="46" spans="1:5" x14ac:dyDescent="0.25">
      <c r="A46" s="5" t="s">
        <v>4</v>
      </c>
      <c r="B46" s="26">
        <v>26000</v>
      </c>
      <c r="C46" s="27">
        <f xml:space="preserve"> SUM(C$53:C$59)</f>
        <v>26000</v>
      </c>
      <c r="D46" s="8"/>
      <c r="E46" s="8"/>
    </row>
    <row r="47" spans="1:5" x14ac:dyDescent="0.25">
      <c r="A47" s="5" t="s">
        <v>5</v>
      </c>
      <c r="B47" s="26">
        <v>28000</v>
      </c>
      <c r="C47" s="27">
        <f xml:space="preserve"> SUM(D$53:D$59)</f>
        <v>28000.0000189743</v>
      </c>
      <c r="D47" s="8"/>
      <c r="E47" s="8"/>
    </row>
    <row r="48" spans="1:5" ht="16.5" thickBot="1" x14ac:dyDescent="0.3">
      <c r="A48" s="6" t="s">
        <v>6</v>
      </c>
      <c r="B48" s="28">
        <v>28000</v>
      </c>
      <c r="C48" s="29">
        <f xml:space="preserve"> SUM(E$53:E$59)</f>
        <v>28000</v>
      </c>
      <c r="D48" s="8"/>
      <c r="E48" s="8"/>
    </row>
    <row r="49" spans="1:8" x14ac:dyDescent="0.25">
      <c r="A49" s="1"/>
      <c r="B49" s="8"/>
      <c r="C49" s="8"/>
      <c r="D49" s="8"/>
      <c r="E49" s="8"/>
    </row>
    <row r="50" spans="1:8" x14ac:dyDescent="0.25">
      <c r="A50" s="1"/>
      <c r="B50" s="8"/>
      <c r="C50" s="8"/>
      <c r="D50" s="8"/>
      <c r="E50" s="8"/>
    </row>
    <row r="51" spans="1:8" ht="16.5" thickBot="1" x14ac:dyDescent="0.3">
      <c r="A51" s="9" t="s">
        <v>21</v>
      </c>
      <c r="B51" s="8"/>
      <c r="C51" s="8"/>
      <c r="D51" s="8"/>
      <c r="E51" s="8"/>
    </row>
    <row r="52" spans="1:8" ht="16.5" thickBot="1" x14ac:dyDescent="0.3">
      <c r="A52" s="38" t="s">
        <v>2</v>
      </c>
      <c r="B52" s="39" t="s">
        <v>3</v>
      </c>
      <c r="C52" s="40" t="s">
        <v>4</v>
      </c>
      <c r="D52" s="40" t="s">
        <v>5</v>
      </c>
      <c r="E52" s="41" t="s">
        <v>6</v>
      </c>
    </row>
    <row r="53" spans="1:8" x14ac:dyDescent="0.25">
      <c r="A53" s="42" t="s">
        <v>7</v>
      </c>
      <c r="B53" s="34">
        <v>0</v>
      </c>
      <c r="C53" s="34">
        <v>6250</v>
      </c>
      <c r="D53" s="34">
        <v>0</v>
      </c>
      <c r="E53" s="43">
        <v>0</v>
      </c>
      <c r="G53" t="s">
        <v>30</v>
      </c>
      <c r="H53">
        <v>1382544.3343149223</v>
      </c>
    </row>
    <row r="54" spans="1:8" x14ac:dyDescent="0.25">
      <c r="A54" s="42" t="s">
        <v>8</v>
      </c>
      <c r="B54" s="35">
        <v>4285.7142857142862</v>
      </c>
      <c r="C54" s="35">
        <v>0</v>
      </c>
      <c r="D54" s="35">
        <v>0</v>
      </c>
      <c r="E54" s="44">
        <v>0</v>
      </c>
      <c r="G54" t="s">
        <v>31</v>
      </c>
      <c r="H54">
        <v>-1377885.5244306601</v>
      </c>
    </row>
    <row r="55" spans="1:8" x14ac:dyDescent="0.25">
      <c r="A55" s="42" t="s">
        <v>9</v>
      </c>
      <c r="B55" s="35">
        <v>3703.7037037037035</v>
      </c>
      <c r="C55" s="35">
        <v>0</v>
      </c>
      <c r="D55" s="35">
        <v>0</v>
      </c>
      <c r="E55" s="44">
        <v>0</v>
      </c>
    </row>
    <row r="56" spans="1:8" x14ac:dyDescent="0.25">
      <c r="A56" s="42" t="s">
        <v>10</v>
      </c>
      <c r="B56" s="35">
        <v>0</v>
      </c>
      <c r="C56" s="35">
        <v>0</v>
      </c>
      <c r="D56" s="35">
        <v>1334.2431179232858</v>
      </c>
      <c r="E56" s="44">
        <v>0</v>
      </c>
    </row>
    <row r="57" spans="1:8" x14ac:dyDescent="0.25">
      <c r="A57" s="42" t="s">
        <v>11</v>
      </c>
      <c r="B57" s="35">
        <v>3846.1538461538462</v>
      </c>
      <c r="C57" s="35">
        <v>0</v>
      </c>
      <c r="D57" s="35">
        <v>0</v>
      </c>
      <c r="E57" s="44">
        <v>0</v>
      </c>
    </row>
    <row r="58" spans="1:8" s="37" customFormat="1" x14ac:dyDescent="0.25">
      <c r="A58" s="45" t="s">
        <v>12</v>
      </c>
      <c r="B58" s="36">
        <v>13164.42816442816</v>
      </c>
      <c r="C58" s="36">
        <v>19750</v>
      </c>
      <c r="D58" s="36">
        <v>19522.899758193875</v>
      </c>
      <c r="E58" s="46">
        <v>28000</v>
      </c>
    </row>
    <row r="59" spans="1:8" ht="16.5" thickBot="1" x14ac:dyDescent="0.3">
      <c r="A59" s="47" t="s">
        <v>13</v>
      </c>
      <c r="B59" s="48">
        <v>0</v>
      </c>
      <c r="C59" s="48">
        <v>0</v>
      </c>
      <c r="D59" s="48">
        <v>7142.8571428571413</v>
      </c>
      <c r="E59" s="49">
        <v>0</v>
      </c>
    </row>
    <row r="62" spans="1:8" s="15" customFormat="1" x14ac:dyDescent="0.25">
      <c r="A62" s="16" t="s">
        <v>28</v>
      </c>
      <c r="B62" s="21">
        <f xml:space="preserve"> SUMPRODUCT(B53:B59, B25:B31) + SUMPRODUCT(B53:B59, B35:B41)</f>
        <v>453943.93569393561</v>
      </c>
      <c r="C62" s="21">
        <f t="shared" ref="C62:E62" si="1" xml:space="preserve"> SUMPRODUCT(C53:C59, C25:C31) + SUMPRODUCT(C53:C59, C35:C41)</f>
        <v>357650</v>
      </c>
      <c r="D62" s="21">
        <f>SUMPRODUCT(D53:D57,D25:D29)+SUMPRODUCT(D53:D59,D35:D41)+D59*D31+IF(D58&lt;705.88,D58*5.7, (705.88*5.7 + (D58-705.88)*D30))</f>
        <v>317091.58873672376</v>
      </c>
      <c r="E62" s="21">
        <f t="shared" si="1"/>
        <v>249200</v>
      </c>
    </row>
    <row r="63" spans="1:8" s="15" customFormat="1" ht="25.5" customHeight="1" x14ac:dyDescent="0.35">
      <c r="A63" s="32" t="s">
        <v>22</v>
      </c>
      <c r="B63" s="50">
        <f xml:space="preserve"> SUM(B62:E62)</f>
        <v>1377885.5244306594</v>
      </c>
      <c r="C63" s="50"/>
      <c r="D63" s="50"/>
      <c r="E63" s="50"/>
    </row>
  </sheetData>
  <mergeCells count="1">
    <mergeCell ref="B63:E6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showGridLines="0" topLeftCell="A13" zoomScale="90" zoomScaleNormal="90" workbookViewId="0">
      <selection activeCell="G30" sqref="G30"/>
    </sheetView>
  </sheetViews>
  <sheetFormatPr defaultColWidth="11" defaultRowHeight="15.75" x14ac:dyDescent="0.25"/>
  <cols>
    <col min="1" max="1" width="49.75" bestFit="1" customWidth="1"/>
    <col min="2" max="5" width="11" style="14"/>
    <col min="6" max="6" width="18.75" bestFit="1" customWidth="1"/>
    <col min="8" max="8" width="44" customWidth="1"/>
  </cols>
  <sheetData>
    <row r="1" spans="1:8" x14ac:dyDescent="0.25">
      <c r="A1" s="9" t="s">
        <v>0</v>
      </c>
      <c r="B1" s="8"/>
      <c r="C1" s="8"/>
      <c r="D1" s="8"/>
      <c r="E1" s="8"/>
    </row>
    <row r="2" spans="1:8" x14ac:dyDescent="0.25">
      <c r="A2" s="1"/>
      <c r="B2" s="8"/>
      <c r="C2" s="8"/>
      <c r="D2" s="8"/>
      <c r="E2" s="8"/>
    </row>
    <row r="3" spans="1:8" ht="16.5" thickBot="1" x14ac:dyDescent="0.3">
      <c r="A3" s="9" t="s">
        <v>1</v>
      </c>
      <c r="B3" s="8"/>
      <c r="C3" s="8"/>
      <c r="D3" s="8"/>
      <c r="E3" s="8"/>
    </row>
    <row r="4" spans="1:8" ht="26.25" thickBot="1" x14ac:dyDescent="0.3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3" t="s">
        <v>23</v>
      </c>
    </row>
    <row r="5" spans="1:8" x14ac:dyDescent="0.25">
      <c r="A5" s="5" t="s">
        <v>7</v>
      </c>
      <c r="B5" s="7"/>
      <c r="C5" s="17">
        <v>0.4</v>
      </c>
      <c r="D5" s="17">
        <v>0.375</v>
      </c>
      <c r="E5" s="22">
        <v>0.25</v>
      </c>
      <c r="F5" s="25">
        <f xml:space="preserve"> SUMPRODUCT(B5:E5, B53:E53)</f>
        <v>2500</v>
      </c>
    </row>
    <row r="6" spans="1:8" x14ac:dyDescent="0.25">
      <c r="A6" s="5" t="s">
        <v>8</v>
      </c>
      <c r="B6" s="17">
        <v>0.7</v>
      </c>
      <c r="C6" s="17">
        <v>0.5</v>
      </c>
      <c r="D6" s="17">
        <v>0.35</v>
      </c>
      <c r="E6" s="22">
        <v>0.25</v>
      </c>
      <c r="F6" s="23">
        <f t="shared" ref="F6:F11" si="0" xml:space="preserve"> SUMPRODUCT(B6:E6, B54:E54)</f>
        <v>3000.0000000000005</v>
      </c>
    </row>
    <row r="7" spans="1:8" x14ac:dyDescent="0.25">
      <c r="A7" s="5" t="s">
        <v>9</v>
      </c>
      <c r="B7" s="17">
        <v>0.67500000000000004</v>
      </c>
      <c r="C7" s="17">
        <v>0.45</v>
      </c>
      <c r="D7" s="17">
        <v>0.4</v>
      </c>
      <c r="E7" s="22">
        <v>0.25</v>
      </c>
      <c r="F7" s="23">
        <f t="shared" si="0"/>
        <v>2499.9999999999995</v>
      </c>
    </row>
    <row r="8" spans="1:8" x14ac:dyDescent="0.25">
      <c r="A8" s="5" t="s">
        <v>10</v>
      </c>
      <c r="B8" s="7"/>
      <c r="C8" s="17">
        <v>0.45</v>
      </c>
      <c r="D8" s="17">
        <v>0.35</v>
      </c>
      <c r="E8" s="22">
        <v>0.2</v>
      </c>
      <c r="F8" s="23">
        <f t="shared" si="0"/>
        <v>2599.9999999999995</v>
      </c>
    </row>
    <row r="9" spans="1:8" x14ac:dyDescent="0.25">
      <c r="A9" s="5" t="s">
        <v>11</v>
      </c>
      <c r="B9" s="17">
        <v>0.65</v>
      </c>
      <c r="C9" s="17">
        <v>0.45</v>
      </c>
      <c r="D9" s="17">
        <v>0.4</v>
      </c>
      <c r="E9" s="22">
        <v>0.25</v>
      </c>
      <c r="F9" s="23">
        <f t="shared" si="0"/>
        <v>2500.0000000000005</v>
      </c>
    </row>
    <row r="10" spans="1:8" x14ac:dyDescent="0.25">
      <c r="A10" s="5" t="s">
        <v>12</v>
      </c>
      <c r="B10" s="17">
        <v>0.625</v>
      </c>
      <c r="C10" s="17">
        <v>0.5</v>
      </c>
      <c r="D10" s="17">
        <v>0.42499999999999999</v>
      </c>
      <c r="E10" s="22">
        <v>0.42499999999999999</v>
      </c>
      <c r="F10" s="23">
        <f t="shared" si="0"/>
        <v>37999.999999999993</v>
      </c>
    </row>
    <row r="11" spans="1:8" ht="16.5" thickBot="1" x14ac:dyDescent="0.3">
      <c r="A11" s="6" t="s">
        <v>13</v>
      </c>
      <c r="B11" s="18">
        <v>0.7</v>
      </c>
      <c r="C11" s="18">
        <v>0.45</v>
      </c>
      <c r="D11" s="18">
        <v>0.35</v>
      </c>
      <c r="E11" s="18">
        <v>0.4</v>
      </c>
      <c r="F11" s="24">
        <f t="shared" si="0"/>
        <v>2499.9999999999991</v>
      </c>
    </row>
    <row r="12" spans="1:8" x14ac:dyDescent="0.25">
      <c r="A12" s="1"/>
      <c r="B12" s="8"/>
      <c r="C12" s="8"/>
      <c r="D12" s="8"/>
      <c r="E12" s="8"/>
    </row>
    <row r="13" spans="1:8" ht="16.5" thickBot="1" x14ac:dyDescent="0.3">
      <c r="A13" s="9" t="s">
        <v>14</v>
      </c>
      <c r="B13" s="8"/>
      <c r="C13" s="8"/>
      <c r="D13" s="8"/>
      <c r="E13" s="8"/>
    </row>
    <row r="14" spans="1:8" ht="16.5" thickBot="1" x14ac:dyDescent="0.3">
      <c r="A14" s="2" t="s">
        <v>2</v>
      </c>
      <c r="B14" s="4" t="s">
        <v>15</v>
      </c>
      <c r="C14" s="8"/>
      <c r="D14" s="8"/>
      <c r="E14" s="8"/>
      <c r="H14" s="15" t="s">
        <v>24</v>
      </c>
    </row>
    <row r="15" spans="1:8" x14ac:dyDescent="0.25">
      <c r="A15" s="5" t="s">
        <v>7</v>
      </c>
      <c r="B15" s="19">
        <v>2500</v>
      </c>
      <c r="C15" s="8"/>
      <c r="D15" s="8"/>
      <c r="E15" s="8"/>
      <c r="H15" t="s">
        <v>25</v>
      </c>
    </row>
    <row r="16" spans="1:8" x14ac:dyDescent="0.25">
      <c r="A16" s="5" t="s">
        <v>8</v>
      </c>
      <c r="B16" s="19">
        <v>3000</v>
      </c>
      <c r="C16" s="8"/>
      <c r="D16" s="8"/>
      <c r="E16" s="8"/>
      <c r="H16" t="s">
        <v>20</v>
      </c>
    </row>
    <row r="17" spans="1:8" x14ac:dyDescent="0.25">
      <c r="A17" s="5" t="s">
        <v>9</v>
      </c>
      <c r="B17" s="19">
        <v>2500</v>
      </c>
      <c r="C17" s="8"/>
      <c r="D17" s="8"/>
      <c r="E17" s="8"/>
      <c r="H17" t="s">
        <v>26</v>
      </c>
    </row>
    <row r="18" spans="1:8" x14ac:dyDescent="0.25">
      <c r="A18" s="5" t="s">
        <v>10</v>
      </c>
      <c r="B18" s="19">
        <v>2600</v>
      </c>
      <c r="C18" s="8"/>
      <c r="D18" s="8"/>
      <c r="E18" s="8"/>
      <c r="H18" t="s">
        <v>29</v>
      </c>
    </row>
    <row r="19" spans="1:8" x14ac:dyDescent="0.25">
      <c r="A19" s="5" t="s">
        <v>11</v>
      </c>
      <c r="B19" s="19">
        <v>2500</v>
      </c>
      <c r="C19" s="8"/>
      <c r="D19" s="8"/>
      <c r="E19" s="8"/>
    </row>
    <row r="20" spans="1:8" x14ac:dyDescent="0.25">
      <c r="A20" s="5" t="s">
        <v>12</v>
      </c>
      <c r="B20" s="19">
        <v>38000</v>
      </c>
      <c r="C20" s="8"/>
      <c r="D20" s="8"/>
      <c r="E20" s="8"/>
    </row>
    <row r="21" spans="1:8" ht="16.5" thickBot="1" x14ac:dyDescent="0.3">
      <c r="A21" s="6" t="s">
        <v>13</v>
      </c>
      <c r="B21" s="20">
        <v>2500</v>
      </c>
      <c r="C21" s="8"/>
      <c r="D21" s="8"/>
      <c r="E21" s="8"/>
    </row>
    <row r="22" spans="1:8" x14ac:dyDescent="0.25">
      <c r="A22" s="1"/>
      <c r="B22" s="8"/>
      <c r="C22" s="8"/>
      <c r="D22" s="8"/>
      <c r="E22" s="8"/>
    </row>
    <row r="23" spans="1:8" ht="16.5" thickBot="1" x14ac:dyDescent="0.3">
      <c r="A23" s="9" t="s">
        <v>16</v>
      </c>
      <c r="B23" s="8"/>
      <c r="C23" s="8"/>
      <c r="D23" s="8"/>
      <c r="E23" s="8"/>
    </row>
    <row r="24" spans="1:8" ht="16.5" thickBot="1" x14ac:dyDescent="0.3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8" x14ac:dyDescent="0.25">
      <c r="A25" s="5" t="s">
        <v>7</v>
      </c>
      <c r="B25" s="7"/>
      <c r="C25" s="10">
        <v>13</v>
      </c>
      <c r="D25" s="10">
        <v>10.65</v>
      </c>
      <c r="E25" s="11">
        <v>9.6</v>
      </c>
    </row>
    <row r="26" spans="1:8" x14ac:dyDescent="0.25">
      <c r="A26" s="5" t="s">
        <v>8</v>
      </c>
      <c r="B26" s="10">
        <v>17.399999999999999</v>
      </c>
      <c r="C26" s="10">
        <v>14.1</v>
      </c>
      <c r="D26" s="10">
        <v>11.2</v>
      </c>
      <c r="E26" s="11">
        <v>9.4499999999999993</v>
      </c>
    </row>
    <row r="27" spans="1:8" x14ac:dyDescent="0.25">
      <c r="A27" s="5" t="s">
        <v>9</v>
      </c>
      <c r="B27" s="10">
        <v>17.399999999999999</v>
      </c>
      <c r="C27" s="10">
        <v>14.22</v>
      </c>
      <c r="D27" s="10">
        <v>11</v>
      </c>
      <c r="E27" s="11">
        <v>9.5</v>
      </c>
    </row>
    <row r="28" spans="1:8" x14ac:dyDescent="0.25">
      <c r="A28" s="5" t="s">
        <v>10</v>
      </c>
      <c r="B28" s="7"/>
      <c r="C28" s="10">
        <v>14.3</v>
      </c>
      <c r="D28" s="10">
        <v>11.25</v>
      </c>
      <c r="E28" s="11">
        <v>9.6</v>
      </c>
    </row>
    <row r="29" spans="1:8" x14ac:dyDescent="0.25">
      <c r="A29" s="5" t="s">
        <v>11</v>
      </c>
      <c r="B29" s="10">
        <v>17.5</v>
      </c>
      <c r="C29" s="10">
        <v>13.8</v>
      </c>
      <c r="D29" s="10">
        <v>11.4</v>
      </c>
      <c r="E29" s="11">
        <v>9.6</v>
      </c>
    </row>
    <row r="30" spans="1:8" x14ac:dyDescent="0.25">
      <c r="A30" s="5" t="s">
        <v>12</v>
      </c>
      <c r="B30" s="10">
        <v>18.25</v>
      </c>
      <c r="C30" s="10">
        <v>13.9</v>
      </c>
      <c r="D30" s="10">
        <v>11.4</v>
      </c>
      <c r="E30" s="11">
        <v>8.9</v>
      </c>
    </row>
    <row r="31" spans="1:8" ht="16.5" thickBot="1" x14ac:dyDescent="0.3">
      <c r="A31" s="6" t="s">
        <v>13</v>
      </c>
      <c r="B31" s="12">
        <v>19.75</v>
      </c>
      <c r="C31" s="12">
        <v>13.9</v>
      </c>
      <c r="D31" s="12">
        <v>10.75</v>
      </c>
      <c r="E31" s="13">
        <v>9.4</v>
      </c>
    </row>
    <row r="32" spans="1:8" x14ac:dyDescent="0.25">
      <c r="A32" s="1"/>
      <c r="B32" s="8"/>
      <c r="C32" s="8"/>
      <c r="D32" s="8"/>
      <c r="E32" s="8"/>
    </row>
    <row r="33" spans="1:5" ht="16.5" thickBot="1" x14ac:dyDescent="0.3">
      <c r="A33" s="9" t="s">
        <v>17</v>
      </c>
      <c r="B33" s="8"/>
      <c r="C33" s="8"/>
      <c r="D33" s="8"/>
      <c r="E33" s="8"/>
    </row>
    <row r="34" spans="1:5" ht="16.5" thickBot="1" x14ac:dyDescent="0.3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 x14ac:dyDescent="0.25">
      <c r="A35" s="5" t="s">
        <v>7</v>
      </c>
      <c r="B35" s="7"/>
      <c r="C35" s="10">
        <v>0.3</v>
      </c>
      <c r="D35" s="10">
        <v>0.45</v>
      </c>
      <c r="E35" s="11">
        <v>0.45</v>
      </c>
    </row>
    <row r="36" spans="1:5" x14ac:dyDescent="0.25">
      <c r="A36" s="5" t="s">
        <v>8</v>
      </c>
      <c r="B36" s="10">
        <v>0.4</v>
      </c>
      <c r="C36" s="10">
        <v>0.4</v>
      </c>
      <c r="D36" s="10">
        <v>0.6</v>
      </c>
      <c r="E36" s="11">
        <v>0.6</v>
      </c>
    </row>
    <row r="37" spans="1:5" x14ac:dyDescent="0.25">
      <c r="A37" s="5" t="s">
        <v>9</v>
      </c>
      <c r="B37" s="10">
        <v>0.8</v>
      </c>
      <c r="C37" s="10">
        <v>0.8</v>
      </c>
      <c r="D37" s="10">
        <v>1.2</v>
      </c>
      <c r="E37" s="11">
        <v>1.2</v>
      </c>
    </row>
    <row r="38" spans="1:5" x14ac:dyDescent="0.25">
      <c r="A38" s="5" t="s">
        <v>10</v>
      </c>
      <c r="B38" s="7"/>
      <c r="C38" s="10">
        <v>0.7</v>
      </c>
      <c r="D38" s="10">
        <v>1.05</v>
      </c>
      <c r="E38" s="11">
        <v>1.05</v>
      </c>
    </row>
    <row r="39" spans="1:5" x14ac:dyDescent="0.25">
      <c r="A39" s="5" t="s">
        <v>11</v>
      </c>
      <c r="B39" s="10">
        <v>0.7</v>
      </c>
      <c r="C39" s="10">
        <v>0.7</v>
      </c>
      <c r="D39" s="10">
        <v>1.05</v>
      </c>
      <c r="E39" s="11">
        <v>1.05</v>
      </c>
    </row>
    <row r="40" spans="1:5" x14ac:dyDescent="0.25">
      <c r="A40" s="5" t="s">
        <v>12</v>
      </c>
      <c r="B40" s="10">
        <v>0</v>
      </c>
      <c r="C40" s="10">
        <v>0</v>
      </c>
      <c r="D40" s="10">
        <v>0</v>
      </c>
      <c r="E40" s="11">
        <v>0</v>
      </c>
    </row>
    <row r="41" spans="1:5" ht="16.5" thickBot="1" x14ac:dyDescent="0.3">
      <c r="A41" s="6" t="s">
        <v>13</v>
      </c>
      <c r="B41" s="12">
        <v>0.5</v>
      </c>
      <c r="C41" s="12">
        <v>0.5</v>
      </c>
      <c r="D41" s="12">
        <v>0.75</v>
      </c>
      <c r="E41" s="13">
        <v>0.75</v>
      </c>
    </row>
    <row r="42" spans="1:5" x14ac:dyDescent="0.25">
      <c r="A42" s="1"/>
      <c r="B42" s="8"/>
      <c r="C42" s="8"/>
      <c r="D42" s="8"/>
      <c r="E42" s="8"/>
    </row>
    <row r="43" spans="1:5" ht="16.5" thickBot="1" x14ac:dyDescent="0.3">
      <c r="A43" s="9" t="s">
        <v>18</v>
      </c>
      <c r="B43" s="8"/>
      <c r="C43" s="8"/>
      <c r="D43" s="8"/>
      <c r="E43" s="8"/>
    </row>
    <row r="44" spans="1:5" ht="26.25" thickBot="1" x14ac:dyDescent="0.3">
      <c r="A44" s="2" t="s">
        <v>19</v>
      </c>
      <c r="B44" s="30" t="s">
        <v>20</v>
      </c>
      <c r="C44" s="31" t="s">
        <v>27</v>
      </c>
      <c r="D44" s="8"/>
      <c r="E44" s="8"/>
    </row>
    <row r="45" spans="1:5" x14ac:dyDescent="0.25">
      <c r="A45" s="5" t="s">
        <v>3</v>
      </c>
      <c r="B45" s="26">
        <v>25000</v>
      </c>
      <c r="C45" s="27">
        <f xml:space="preserve"> SUM(B$53:B$59)</f>
        <v>24999.999999999993</v>
      </c>
      <c r="D45" s="8"/>
      <c r="E45" s="8"/>
    </row>
    <row r="46" spans="1:5" x14ac:dyDescent="0.25">
      <c r="A46" s="5" t="s">
        <v>4</v>
      </c>
      <c r="B46" s="26">
        <v>26000</v>
      </c>
      <c r="C46" s="27">
        <f xml:space="preserve"> SUM(C$53:C$59)</f>
        <v>26000</v>
      </c>
      <c r="D46" s="8"/>
      <c r="E46" s="8"/>
    </row>
    <row r="47" spans="1:5" x14ac:dyDescent="0.25">
      <c r="A47" s="5" t="s">
        <v>5</v>
      </c>
      <c r="B47" s="26">
        <v>34000</v>
      </c>
      <c r="C47" s="27">
        <f xml:space="preserve"> SUM(D$53:D$59)</f>
        <v>34000</v>
      </c>
      <c r="D47" s="8"/>
      <c r="E47" s="8"/>
    </row>
    <row r="48" spans="1:5" ht="16.5" thickBot="1" x14ac:dyDescent="0.3">
      <c r="A48" s="6" t="s">
        <v>6</v>
      </c>
      <c r="B48" s="28">
        <v>28000</v>
      </c>
      <c r="C48" s="29">
        <f xml:space="preserve"> SUM(E$53:E$59)</f>
        <v>28000</v>
      </c>
      <c r="D48" s="8"/>
      <c r="E48" s="8"/>
    </row>
    <row r="49" spans="1:8" x14ac:dyDescent="0.25">
      <c r="A49" s="1"/>
      <c r="B49" s="8"/>
      <c r="C49" s="8"/>
      <c r="D49" s="8"/>
      <c r="E49" s="8"/>
    </row>
    <row r="50" spans="1:8" x14ac:dyDescent="0.25">
      <c r="A50" s="1"/>
      <c r="B50" s="8"/>
      <c r="C50" s="8"/>
      <c r="D50" s="8"/>
      <c r="E50" s="8"/>
    </row>
    <row r="51" spans="1:8" ht="16.5" thickBot="1" x14ac:dyDescent="0.3">
      <c r="A51" s="9" t="s">
        <v>21</v>
      </c>
      <c r="B51" s="8"/>
      <c r="C51" s="8"/>
      <c r="D51" s="8"/>
      <c r="E51" s="8"/>
    </row>
    <row r="52" spans="1:8" ht="16.5" thickBot="1" x14ac:dyDescent="0.3">
      <c r="A52" s="38" t="s">
        <v>2</v>
      </c>
      <c r="B52" s="39" t="s">
        <v>3</v>
      </c>
      <c r="C52" s="40" t="s">
        <v>4</v>
      </c>
      <c r="D52" s="40" t="s">
        <v>5</v>
      </c>
      <c r="E52" s="41" t="s">
        <v>6</v>
      </c>
    </row>
    <row r="53" spans="1:8" x14ac:dyDescent="0.25">
      <c r="A53" s="42" t="s">
        <v>7</v>
      </c>
      <c r="B53" s="34">
        <v>0</v>
      </c>
      <c r="C53" s="34">
        <v>6250</v>
      </c>
      <c r="D53" s="34">
        <v>0</v>
      </c>
      <c r="E53" s="43">
        <v>0</v>
      </c>
      <c r="G53" t="s">
        <v>30</v>
      </c>
      <c r="H53">
        <v>1382544.3343149223</v>
      </c>
    </row>
    <row r="54" spans="1:8" x14ac:dyDescent="0.25">
      <c r="A54" s="42" t="s">
        <v>8</v>
      </c>
      <c r="B54" s="35">
        <v>3130.556686112207</v>
      </c>
      <c r="C54" s="35">
        <v>0</v>
      </c>
      <c r="D54" s="35">
        <v>2310.3151992041594</v>
      </c>
      <c r="E54" s="44">
        <v>0</v>
      </c>
      <c r="G54" t="s">
        <v>31</v>
      </c>
      <c r="H54">
        <v>-1457237.88269344</v>
      </c>
    </row>
    <row r="55" spans="1:8" x14ac:dyDescent="0.25">
      <c r="A55" s="42" t="s">
        <v>9</v>
      </c>
      <c r="B55" s="35">
        <v>3703.7037037037026</v>
      </c>
      <c r="C55" s="35">
        <v>0</v>
      </c>
      <c r="D55" s="35">
        <v>0</v>
      </c>
      <c r="E55" s="44">
        <v>0</v>
      </c>
      <c r="H55">
        <f xml:space="preserve"> (H53+H54)/6000</f>
        <v>-12.448924729752937</v>
      </c>
    </row>
    <row r="56" spans="1:8" x14ac:dyDescent="0.25">
      <c r="A56" s="42" t="s">
        <v>10</v>
      </c>
      <c r="B56" s="35">
        <v>0</v>
      </c>
      <c r="C56" s="35">
        <v>0</v>
      </c>
      <c r="D56" s="35">
        <v>7428.5714285714275</v>
      </c>
      <c r="E56" s="44">
        <v>0</v>
      </c>
    </row>
    <row r="57" spans="1:8" x14ac:dyDescent="0.25">
      <c r="A57" s="42" t="s">
        <v>11</v>
      </c>
      <c r="B57" s="35">
        <v>3846.1538461538466</v>
      </c>
      <c r="C57" s="35">
        <v>0</v>
      </c>
      <c r="D57" s="35">
        <v>0</v>
      </c>
      <c r="E57" s="44">
        <v>0</v>
      </c>
    </row>
    <row r="58" spans="1:8" s="37" customFormat="1" x14ac:dyDescent="0.25">
      <c r="A58" s="45" t="s">
        <v>12</v>
      </c>
      <c r="B58" s="36">
        <v>14319.585764030238</v>
      </c>
      <c r="C58" s="36">
        <v>19750</v>
      </c>
      <c r="D58" s="36">
        <v>17118.256229367274</v>
      </c>
      <c r="E58" s="46">
        <v>28000</v>
      </c>
    </row>
    <row r="59" spans="1:8" ht="16.5" thickBot="1" x14ac:dyDescent="0.3">
      <c r="A59" s="47" t="s">
        <v>13</v>
      </c>
      <c r="B59" s="48">
        <v>0</v>
      </c>
      <c r="C59" s="48">
        <v>0</v>
      </c>
      <c r="D59" s="48">
        <v>7142.8571428571413</v>
      </c>
      <c r="E59" s="49">
        <v>0</v>
      </c>
    </row>
    <row r="62" spans="1:8" s="15" customFormat="1" x14ac:dyDescent="0.25">
      <c r="A62" s="16" t="s">
        <v>28</v>
      </c>
      <c r="B62" s="21">
        <f xml:space="preserve"> SUMPRODUCT(B53:B59, B25:B31) + SUMPRODUCT(B53:B59, B35:B41)</f>
        <v>454463.75661375653</v>
      </c>
      <c r="C62" s="21">
        <f t="shared" ref="C62:E62" si="1" xml:space="preserve"> SUMPRODUCT(C53:C59, C25:C31) + SUMPRODUCT(C53:C59, C35:C41)</f>
        <v>357650</v>
      </c>
      <c r="D62" s="21">
        <f t="shared" si="1"/>
        <v>395924.12607968168</v>
      </c>
      <c r="E62" s="21">
        <f t="shared" si="1"/>
        <v>249200</v>
      </c>
    </row>
    <row r="63" spans="1:8" s="15" customFormat="1" ht="25.5" customHeight="1" x14ac:dyDescent="0.35">
      <c r="A63" s="32" t="s">
        <v>22</v>
      </c>
      <c r="B63" s="50">
        <f xml:space="preserve"> SUM(B62:E62)</f>
        <v>1457237.8826934383</v>
      </c>
      <c r="C63" s="50"/>
      <c r="D63" s="50"/>
      <c r="E63" s="50"/>
    </row>
  </sheetData>
  <mergeCells count="1">
    <mergeCell ref="B63:E6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showGridLines="0" topLeftCell="A22" zoomScale="90" zoomScaleNormal="90" workbookViewId="0">
      <selection activeCell="E32" sqref="E32"/>
    </sheetView>
  </sheetViews>
  <sheetFormatPr defaultColWidth="11" defaultRowHeight="15.75" x14ac:dyDescent="0.25"/>
  <cols>
    <col min="1" max="1" width="49.75" bestFit="1" customWidth="1"/>
    <col min="2" max="5" width="11" style="14"/>
    <col min="6" max="6" width="18.75" bestFit="1" customWidth="1"/>
    <col min="8" max="8" width="44" customWidth="1"/>
  </cols>
  <sheetData>
    <row r="1" spans="1:8" x14ac:dyDescent="0.25">
      <c r="A1" s="9" t="s">
        <v>0</v>
      </c>
      <c r="B1" s="8"/>
      <c r="C1" s="8"/>
      <c r="D1" s="8"/>
      <c r="E1" s="8"/>
    </row>
    <row r="2" spans="1:8" x14ac:dyDescent="0.25">
      <c r="A2" s="1"/>
      <c r="B2" s="8"/>
      <c r="C2" s="8"/>
      <c r="D2" s="8"/>
      <c r="E2" s="8"/>
    </row>
    <row r="3" spans="1:8" ht="16.5" thickBot="1" x14ac:dyDescent="0.3">
      <c r="A3" s="9" t="s">
        <v>1</v>
      </c>
      <c r="B3" s="8"/>
      <c r="C3" s="8"/>
      <c r="D3" s="8"/>
      <c r="E3" s="8"/>
    </row>
    <row r="4" spans="1:8" ht="26.25" thickBot="1" x14ac:dyDescent="0.3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3" t="s">
        <v>23</v>
      </c>
    </row>
    <row r="5" spans="1:8" x14ac:dyDescent="0.25">
      <c r="A5" s="5" t="s">
        <v>7</v>
      </c>
      <c r="B5" s="7"/>
      <c r="C5" s="17">
        <v>0.4</v>
      </c>
      <c r="D5" s="17">
        <v>0.375</v>
      </c>
      <c r="E5" s="22">
        <v>0.25</v>
      </c>
      <c r="F5" s="25">
        <f xml:space="preserve"> SUMPRODUCT(B5:E5, B53:E53)</f>
        <v>2500</v>
      </c>
    </row>
    <row r="6" spans="1:8" x14ac:dyDescent="0.25">
      <c r="A6" s="5" t="s">
        <v>8</v>
      </c>
      <c r="B6" s="17">
        <v>0.7</v>
      </c>
      <c r="C6" s="17">
        <v>0.5</v>
      </c>
      <c r="D6" s="17">
        <v>0.35</v>
      </c>
      <c r="E6" s="22">
        <v>0.25</v>
      </c>
      <c r="F6" s="23">
        <f t="shared" ref="F6:F11" si="0" xml:space="preserve"> SUMPRODUCT(B6:E6, B54:E54)</f>
        <v>3000</v>
      </c>
    </row>
    <row r="7" spans="1:8" x14ac:dyDescent="0.25">
      <c r="A7" s="5" t="s">
        <v>9</v>
      </c>
      <c r="B7" s="17">
        <v>0.67500000000000004</v>
      </c>
      <c r="C7" s="17">
        <v>0.45</v>
      </c>
      <c r="D7" s="17">
        <v>0.4</v>
      </c>
      <c r="E7" s="22">
        <v>0.25</v>
      </c>
      <c r="F7" s="23">
        <f t="shared" si="0"/>
        <v>2500</v>
      </c>
    </row>
    <row r="8" spans="1:8" x14ac:dyDescent="0.25">
      <c r="A8" s="5" t="s">
        <v>10</v>
      </c>
      <c r="B8" s="7"/>
      <c r="C8" s="17">
        <v>0.45</v>
      </c>
      <c r="D8" s="17">
        <v>0.35</v>
      </c>
      <c r="E8" s="22">
        <v>0.2</v>
      </c>
      <c r="F8" s="23">
        <f t="shared" si="0"/>
        <v>714.04390816155808</v>
      </c>
    </row>
    <row r="9" spans="1:8" x14ac:dyDescent="0.25">
      <c r="A9" s="5" t="s">
        <v>11</v>
      </c>
      <c r="B9" s="17">
        <v>0.65</v>
      </c>
      <c r="C9" s="17">
        <v>0.45</v>
      </c>
      <c r="D9" s="17">
        <v>0.4</v>
      </c>
      <c r="E9" s="22">
        <v>0.25</v>
      </c>
      <c r="F9" s="23">
        <f t="shared" si="0"/>
        <v>2500</v>
      </c>
    </row>
    <row r="10" spans="1:8" x14ac:dyDescent="0.25">
      <c r="A10" s="5" t="s">
        <v>12</v>
      </c>
      <c r="B10" s="17">
        <v>0.625</v>
      </c>
      <c r="C10" s="17">
        <v>0.5</v>
      </c>
      <c r="D10" s="17">
        <v>0.42499999999999999</v>
      </c>
      <c r="E10" s="22">
        <v>0.42499999999999999</v>
      </c>
      <c r="F10" s="23">
        <f t="shared" si="0"/>
        <v>37999.999999999993</v>
      </c>
    </row>
    <row r="11" spans="1:8" ht="16.5" thickBot="1" x14ac:dyDescent="0.3">
      <c r="A11" s="6" t="s">
        <v>13</v>
      </c>
      <c r="B11" s="18">
        <v>0.7</v>
      </c>
      <c r="C11" s="18">
        <v>0.45</v>
      </c>
      <c r="D11" s="18">
        <v>0.35</v>
      </c>
      <c r="E11" s="18">
        <v>0.4</v>
      </c>
      <c r="F11" s="24">
        <f t="shared" si="0"/>
        <v>2499.9999999999991</v>
      </c>
    </row>
    <row r="12" spans="1:8" x14ac:dyDescent="0.25">
      <c r="A12" s="1"/>
      <c r="B12" s="8"/>
      <c r="C12" s="8"/>
      <c r="D12" s="8"/>
      <c r="E12" s="8"/>
    </row>
    <row r="13" spans="1:8" ht="16.5" thickBot="1" x14ac:dyDescent="0.3">
      <c r="A13" s="9" t="s">
        <v>14</v>
      </c>
      <c r="B13" s="8"/>
      <c r="C13" s="8"/>
      <c r="D13" s="8"/>
      <c r="E13" s="8"/>
    </row>
    <row r="14" spans="1:8" ht="16.5" thickBot="1" x14ac:dyDescent="0.3">
      <c r="A14" s="2" t="s">
        <v>2</v>
      </c>
      <c r="B14" s="4" t="s">
        <v>15</v>
      </c>
      <c r="C14" s="8"/>
      <c r="D14" s="8"/>
      <c r="E14" s="8"/>
      <c r="H14" s="15" t="s">
        <v>24</v>
      </c>
    </row>
    <row r="15" spans="1:8" x14ac:dyDescent="0.25">
      <c r="A15" s="5" t="s">
        <v>7</v>
      </c>
      <c r="B15" s="19">
        <v>2500</v>
      </c>
      <c r="C15" s="8"/>
      <c r="D15" s="8"/>
      <c r="E15" s="8"/>
      <c r="H15" t="s">
        <v>25</v>
      </c>
    </row>
    <row r="16" spans="1:8" x14ac:dyDescent="0.25">
      <c r="A16" s="5" t="s">
        <v>8</v>
      </c>
      <c r="B16" s="19">
        <v>3000</v>
      </c>
      <c r="C16" s="8"/>
      <c r="D16" s="8"/>
      <c r="E16" s="8"/>
      <c r="H16" t="s">
        <v>20</v>
      </c>
    </row>
    <row r="17" spans="1:8" x14ac:dyDescent="0.25">
      <c r="A17" s="5" t="s">
        <v>9</v>
      </c>
      <c r="B17" s="19">
        <v>2500</v>
      </c>
      <c r="C17" s="8"/>
      <c r="D17" s="8"/>
      <c r="E17" s="8"/>
      <c r="H17" t="s">
        <v>26</v>
      </c>
    </row>
    <row r="18" spans="1:8" x14ac:dyDescent="0.25">
      <c r="A18" s="5" t="s">
        <v>10</v>
      </c>
      <c r="B18" s="19">
        <v>2600</v>
      </c>
      <c r="C18" s="8"/>
      <c r="D18" s="8"/>
      <c r="E18" s="8"/>
      <c r="H18" t="s">
        <v>29</v>
      </c>
    </row>
    <row r="19" spans="1:8" x14ac:dyDescent="0.25">
      <c r="A19" s="5" t="s">
        <v>11</v>
      </c>
      <c r="B19" s="19">
        <v>2500</v>
      </c>
      <c r="C19" s="8"/>
      <c r="D19" s="8"/>
      <c r="E19" s="8"/>
    </row>
    <row r="20" spans="1:8" x14ac:dyDescent="0.25">
      <c r="A20" s="5" t="s">
        <v>12</v>
      </c>
      <c r="B20" s="19">
        <v>38000</v>
      </c>
      <c r="C20" s="8"/>
      <c r="D20" s="8"/>
      <c r="E20" s="8"/>
    </row>
    <row r="21" spans="1:8" ht="16.5" thickBot="1" x14ac:dyDescent="0.3">
      <c r="A21" s="6" t="s">
        <v>13</v>
      </c>
      <c r="B21" s="20">
        <v>2500</v>
      </c>
      <c r="C21" s="8"/>
      <c r="D21" s="8"/>
      <c r="E21" s="8"/>
    </row>
    <row r="22" spans="1:8" x14ac:dyDescent="0.25">
      <c r="A22" s="1"/>
      <c r="B22" s="8"/>
      <c r="C22" s="8"/>
      <c r="D22" s="8"/>
      <c r="E22" s="8"/>
    </row>
    <row r="23" spans="1:8" ht="16.5" thickBot="1" x14ac:dyDescent="0.3">
      <c r="A23" s="9" t="s">
        <v>16</v>
      </c>
      <c r="B23" s="8"/>
      <c r="C23" s="8"/>
      <c r="D23" s="8"/>
      <c r="E23" s="8"/>
    </row>
    <row r="24" spans="1:8" ht="16.5" thickBot="1" x14ac:dyDescent="0.3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8" x14ac:dyDescent="0.25">
      <c r="A25" s="5" t="s">
        <v>7</v>
      </c>
      <c r="B25" s="7"/>
      <c r="C25" s="10">
        <v>13</v>
      </c>
      <c r="D25" s="10">
        <v>10.65</v>
      </c>
      <c r="E25" s="11">
        <v>9.6</v>
      </c>
    </row>
    <row r="26" spans="1:8" x14ac:dyDescent="0.25">
      <c r="A26" s="5" t="s">
        <v>8</v>
      </c>
      <c r="B26" s="10">
        <v>17.399999999999999</v>
      </c>
      <c r="C26" s="10">
        <v>14.1</v>
      </c>
      <c r="D26" s="10">
        <v>11.2</v>
      </c>
      <c r="E26" s="11">
        <v>9.4499999999999993</v>
      </c>
    </row>
    <row r="27" spans="1:8" x14ac:dyDescent="0.25">
      <c r="A27" s="5" t="s">
        <v>9</v>
      </c>
      <c r="B27" s="10">
        <v>17.399999999999999</v>
      </c>
      <c r="C27" s="10">
        <v>14.22</v>
      </c>
      <c r="D27" s="10">
        <v>11</v>
      </c>
      <c r="E27" s="11">
        <v>9.5</v>
      </c>
    </row>
    <row r="28" spans="1:8" x14ac:dyDescent="0.25">
      <c r="A28" s="5" t="s">
        <v>10</v>
      </c>
      <c r="B28" s="7"/>
      <c r="C28" s="10">
        <v>14.3</v>
      </c>
      <c r="D28" s="10">
        <v>11.25</v>
      </c>
      <c r="E28" s="11">
        <v>9.6</v>
      </c>
    </row>
    <row r="29" spans="1:8" x14ac:dyDescent="0.25">
      <c r="A29" s="5" t="s">
        <v>11</v>
      </c>
      <c r="B29" s="10">
        <v>17.5</v>
      </c>
      <c r="C29" s="10">
        <v>13.8</v>
      </c>
      <c r="D29" s="10">
        <v>11.4</v>
      </c>
      <c r="E29" s="11">
        <v>9.6</v>
      </c>
    </row>
    <row r="30" spans="1:8" x14ac:dyDescent="0.25">
      <c r="A30" s="5" t="s">
        <v>12</v>
      </c>
      <c r="B30" s="10">
        <v>18.204374999999999</v>
      </c>
      <c r="C30" s="10">
        <v>13.86525</v>
      </c>
      <c r="D30" s="10">
        <v>11.371499999999999</v>
      </c>
      <c r="E30" s="11">
        <v>8.8777500000000007</v>
      </c>
    </row>
    <row r="31" spans="1:8" ht="16.5" thickBot="1" x14ac:dyDescent="0.3">
      <c r="A31" s="6" t="s">
        <v>13</v>
      </c>
      <c r="B31" s="12">
        <v>19.75</v>
      </c>
      <c r="C31" s="12">
        <v>13.9</v>
      </c>
      <c r="D31" s="12">
        <v>10.75</v>
      </c>
      <c r="E31" s="13">
        <v>9.4</v>
      </c>
    </row>
    <row r="32" spans="1:8" x14ac:dyDescent="0.25">
      <c r="A32" s="1"/>
      <c r="B32" s="8">
        <f xml:space="preserve"> 0.95*B30</f>
        <v>17.294156249999997</v>
      </c>
      <c r="C32" s="8">
        <f t="shared" ref="C32:E32" si="1" xml:space="preserve"> 0.95*C30</f>
        <v>13.171987499999998</v>
      </c>
      <c r="D32" s="8">
        <f t="shared" si="1"/>
        <v>10.802924999999998</v>
      </c>
      <c r="E32" s="8">
        <f t="shared" si="1"/>
        <v>8.4338625</v>
      </c>
    </row>
    <row r="33" spans="1:5" ht="16.5" thickBot="1" x14ac:dyDescent="0.3">
      <c r="A33" s="9" t="s">
        <v>17</v>
      </c>
      <c r="B33" s="8"/>
      <c r="C33" s="8"/>
      <c r="D33" s="8"/>
      <c r="E33" s="8"/>
    </row>
    <row r="34" spans="1:5" ht="16.5" thickBot="1" x14ac:dyDescent="0.3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 x14ac:dyDescent="0.25">
      <c r="A35" s="5" t="s">
        <v>7</v>
      </c>
      <c r="B35" s="7"/>
      <c r="C35" s="10">
        <v>0.3</v>
      </c>
      <c r="D35" s="10">
        <v>0.45</v>
      </c>
      <c r="E35" s="11">
        <v>0.45</v>
      </c>
    </row>
    <row r="36" spans="1:5" x14ac:dyDescent="0.25">
      <c r="A36" s="5" t="s">
        <v>8</v>
      </c>
      <c r="B36" s="10">
        <v>0.4</v>
      </c>
      <c r="C36" s="10">
        <v>0.4</v>
      </c>
      <c r="D36" s="10">
        <v>0.6</v>
      </c>
      <c r="E36" s="11">
        <v>0.6</v>
      </c>
    </row>
    <row r="37" spans="1:5" x14ac:dyDescent="0.25">
      <c r="A37" s="5" t="s">
        <v>9</v>
      </c>
      <c r="B37" s="10">
        <v>0.8</v>
      </c>
      <c r="C37" s="10">
        <v>0.8</v>
      </c>
      <c r="D37" s="10">
        <v>1.2</v>
      </c>
      <c r="E37" s="11">
        <v>1.2</v>
      </c>
    </row>
    <row r="38" spans="1:5" x14ac:dyDescent="0.25">
      <c r="A38" s="5" t="s">
        <v>10</v>
      </c>
      <c r="B38" s="7"/>
      <c r="C38" s="10">
        <v>0.7</v>
      </c>
      <c r="D38" s="10">
        <v>1.05</v>
      </c>
      <c r="E38" s="11">
        <v>1.05</v>
      </c>
    </row>
    <row r="39" spans="1:5" x14ac:dyDescent="0.25">
      <c r="A39" s="5" t="s">
        <v>11</v>
      </c>
      <c r="B39" s="10">
        <v>0.7</v>
      </c>
      <c r="C39" s="10">
        <v>0.7</v>
      </c>
      <c r="D39" s="10">
        <v>1.05</v>
      </c>
      <c r="E39" s="11">
        <v>1.05</v>
      </c>
    </row>
    <row r="40" spans="1:5" x14ac:dyDescent="0.25">
      <c r="A40" s="5" t="s">
        <v>12</v>
      </c>
      <c r="B40" s="10">
        <v>0</v>
      </c>
      <c r="C40" s="10">
        <v>0</v>
      </c>
      <c r="D40" s="10">
        <v>0</v>
      </c>
      <c r="E40" s="11">
        <v>0</v>
      </c>
    </row>
    <row r="41" spans="1:5" ht="16.5" thickBot="1" x14ac:dyDescent="0.3">
      <c r="A41" s="6" t="s">
        <v>13</v>
      </c>
      <c r="B41" s="12">
        <v>0.5</v>
      </c>
      <c r="C41" s="12">
        <v>0.5</v>
      </c>
      <c r="D41" s="12">
        <v>0.75</v>
      </c>
      <c r="E41" s="13">
        <v>0.75</v>
      </c>
    </row>
    <row r="42" spans="1:5" x14ac:dyDescent="0.25">
      <c r="A42" s="1"/>
      <c r="B42" s="8"/>
      <c r="C42" s="8"/>
      <c r="D42" s="8"/>
      <c r="E42" s="8"/>
    </row>
    <row r="43" spans="1:5" ht="16.5" thickBot="1" x14ac:dyDescent="0.3">
      <c r="A43" s="9" t="s">
        <v>18</v>
      </c>
      <c r="B43" s="8"/>
      <c r="C43" s="8"/>
      <c r="D43" s="8"/>
      <c r="E43" s="8"/>
    </row>
    <row r="44" spans="1:5" ht="26.25" thickBot="1" x14ac:dyDescent="0.3">
      <c r="A44" s="2" t="s">
        <v>19</v>
      </c>
      <c r="B44" s="30" t="s">
        <v>20</v>
      </c>
      <c r="C44" s="31" t="s">
        <v>27</v>
      </c>
      <c r="D44" s="8"/>
      <c r="E44" s="8"/>
    </row>
    <row r="45" spans="1:5" x14ac:dyDescent="0.25">
      <c r="A45" s="5" t="s">
        <v>3</v>
      </c>
      <c r="B45" s="26">
        <v>25000</v>
      </c>
      <c r="C45" s="27">
        <f xml:space="preserve"> SUM(B$53:B$59)</f>
        <v>24999.999999999996</v>
      </c>
      <c r="D45" s="8"/>
      <c r="E45" s="8"/>
    </row>
    <row r="46" spans="1:5" x14ac:dyDescent="0.25">
      <c r="A46" s="5" t="s">
        <v>4</v>
      </c>
      <c r="B46" s="26">
        <v>26000</v>
      </c>
      <c r="C46" s="27">
        <f xml:space="preserve"> SUM(C$53:C$59)</f>
        <v>26000</v>
      </c>
      <c r="D46" s="8"/>
      <c r="E46" s="8"/>
    </row>
    <row r="47" spans="1:5" x14ac:dyDescent="0.25">
      <c r="A47" s="5" t="s">
        <v>5</v>
      </c>
      <c r="B47" s="26">
        <v>28000</v>
      </c>
      <c r="C47" s="27">
        <f xml:space="preserve"> SUM(D$53:D$59)</f>
        <v>28000</v>
      </c>
      <c r="D47" s="8"/>
      <c r="E47" s="8"/>
    </row>
    <row r="48" spans="1:5" ht="16.5" thickBot="1" x14ac:dyDescent="0.3">
      <c r="A48" s="6" t="s">
        <v>6</v>
      </c>
      <c r="B48" s="28">
        <v>28000</v>
      </c>
      <c r="C48" s="29">
        <f xml:space="preserve"> SUM(E$53:E$59)</f>
        <v>28000</v>
      </c>
      <c r="D48" s="8"/>
      <c r="E48" s="8"/>
    </row>
    <row r="49" spans="1:8" x14ac:dyDescent="0.25">
      <c r="A49" s="1"/>
      <c r="B49" s="8"/>
      <c r="C49" s="8"/>
      <c r="D49" s="8"/>
      <c r="E49" s="8"/>
    </row>
    <row r="50" spans="1:8" x14ac:dyDescent="0.25">
      <c r="A50" s="1"/>
      <c r="B50" s="8"/>
      <c r="C50" s="8"/>
      <c r="D50" s="8"/>
      <c r="E50" s="8"/>
    </row>
    <row r="51" spans="1:8" ht="16.5" thickBot="1" x14ac:dyDescent="0.3">
      <c r="A51" s="9" t="s">
        <v>21</v>
      </c>
      <c r="B51" s="8"/>
      <c r="C51" s="8"/>
      <c r="D51" s="8"/>
      <c r="E51" s="8"/>
    </row>
    <row r="52" spans="1:8" ht="16.5" thickBot="1" x14ac:dyDescent="0.3">
      <c r="A52" s="38" t="s">
        <v>2</v>
      </c>
      <c r="B52" s="39" t="s">
        <v>3</v>
      </c>
      <c r="C52" s="40" t="s">
        <v>4</v>
      </c>
      <c r="D52" s="40" t="s">
        <v>5</v>
      </c>
      <c r="E52" s="41" t="s">
        <v>6</v>
      </c>
    </row>
    <row r="53" spans="1:8" x14ac:dyDescent="0.25">
      <c r="A53" s="42" t="s">
        <v>7</v>
      </c>
      <c r="B53" s="34">
        <v>0</v>
      </c>
      <c r="C53" s="34">
        <v>6250</v>
      </c>
      <c r="D53" s="34">
        <v>0</v>
      </c>
      <c r="E53" s="43">
        <v>0</v>
      </c>
      <c r="G53" t="s">
        <v>30</v>
      </c>
      <c r="H53">
        <v>1382544.33431492</v>
      </c>
    </row>
    <row r="54" spans="1:8" x14ac:dyDescent="0.25">
      <c r="A54" s="42" t="s">
        <v>8</v>
      </c>
      <c r="B54" s="35">
        <v>4285.7142857142862</v>
      </c>
      <c r="C54" s="35">
        <v>0</v>
      </c>
      <c r="D54" s="35">
        <v>0</v>
      </c>
      <c r="E54" s="44">
        <v>0</v>
      </c>
      <c r="G54" t="s">
        <v>31</v>
      </c>
      <c r="H54">
        <v>1380098.1097838706</v>
      </c>
    </row>
    <row r="55" spans="1:8" x14ac:dyDescent="0.25">
      <c r="A55" s="42" t="s">
        <v>9</v>
      </c>
      <c r="B55" s="35">
        <v>3703.7037037037035</v>
      </c>
      <c r="C55" s="35">
        <v>0</v>
      </c>
      <c r="D55" s="35">
        <v>0</v>
      </c>
      <c r="E55" s="44">
        <v>0</v>
      </c>
      <c r="H55">
        <f xml:space="preserve"> H54-H53</f>
        <v>-2446.2245310493745</v>
      </c>
    </row>
    <row r="56" spans="1:8" x14ac:dyDescent="0.25">
      <c r="A56" s="42" t="s">
        <v>10</v>
      </c>
      <c r="B56" s="35">
        <v>0</v>
      </c>
      <c r="C56" s="35">
        <v>0</v>
      </c>
      <c r="D56" s="35">
        <v>2040.125451890166</v>
      </c>
      <c r="E56" s="44">
        <v>0</v>
      </c>
      <c r="H56">
        <f xml:space="preserve"> H55/H53</f>
        <v>-1.769364258587433E-3</v>
      </c>
    </row>
    <row r="57" spans="1:8" x14ac:dyDescent="0.25">
      <c r="A57" s="42" t="s">
        <v>11</v>
      </c>
      <c r="B57" s="35">
        <v>3846.1538461538462</v>
      </c>
      <c r="C57" s="35">
        <v>0</v>
      </c>
      <c r="D57" s="35">
        <v>0</v>
      </c>
      <c r="E57" s="44">
        <v>0</v>
      </c>
    </row>
    <row r="58" spans="1:8" s="37" customFormat="1" x14ac:dyDescent="0.25">
      <c r="A58" s="45" t="s">
        <v>12</v>
      </c>
      <c r="B58" s="36">
        <v>13164.42816442816</v>
      </c>
      <c r="C58" s="36">
        <v>19750</v>
      </c>
      <c r="D58" s="36">
        <v>18817.017405252693</v>
      </c>
      <c r="E58" s="46">
        <v>28000</v>
      </c>
    </row>
    <row r="59" spans="1:8" ht="16.5" thickBot="1" x14ac:dyDescent="0.3">
      <c r="A59" s="47" t="s">
        <v>13</v>
      </c>
      <c r="B59" s="48">
        <v>0</v>
      </c>
      <c r="C59" s="48">
        <v>0</v>
      </c>
      <c r="D59" s="48">
        <v>7142.8571428571413</v>
      </c>
      <c r="E59" s="49">
        <v>0</v>
      </c>
    </row>
    <row r="62" spans="1:8" s="15" customFormat="1" x14ac:dyDescent="0.25">
      <c r="A62" s="16" t="s">
        <v>28</v>
      </c>
      <c r="B62" s="21">
        <f xml:space="preserve"> SUMPRODUCT(B53:B59, B25:B31) + SUMPRODUCT(B53:B59, B35:B41)</f>
        <v>453343.30865893356</v>
      </c>
      <c r="C62" s="21">
        <f t="shared" ref="C62:E62" si="2" xml:space="preserve"> SUMPRODUCT(C53:C59, C25:C31) + SUMPRODUCT(C53:C59, C35:C41)</f>
        <v>356963.6875</v>
      </c>
      <c r="D62" s="21">
        <f t="shared" si="2"/>
        <v>321214.11362493713</v>
      </c>
      <c r="E62" s="21">
        <f t="shared" si="2"/>
        <v>248577.00000000003</v>
      </c>
    </row>
    <row r="63" spans="1:8" s="15" customFormat="1" ht="25.5" customHeight="1" x14ac:dyDescent="0.35">
      <c r="A63" s="32" t="s">
        <v>22</v>
      </c>
      <c r="B63" s="50">
        <f xml:space="preserve"> SUM(B62:E62)</f>
        <v>1380098.1097838706</v>
      </c>
      <c r="C63" s="50"/>
      <c r="D63" s="50"/>
      <c r="E63" s="50"/>
    </row>
  </sheetData>
  <mergeCells count="1">
    <mergeCell ref="B63:E6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showGridLines="0" topLeftCell="A40" zoomScale="90" zoomScaleNormal="90" workbookViewId="0">
      <selection activeCell="H56" sqref="H56"/>
    </sheetView>
  </sheetViews>
  <sheetFormatPr defaultColWidth="11" defaultRowHeight="15.75" x14ac:dyDescent="0.25"/>
  <cols>
    <col min="1" max="1" width="49.75" bestFit="1" customWidth="1"/>
    <col min="2" max="5" width="11" style="14"/>
    <col min="6" max="6" width="18.75" bestFit="1" customWidth="1"/>
    <col min="8" max="8" width="44" customWidth="1"/>
  </cols>
  <sheetData>
    <row r="1" spans="1:8" x14ac:dyDescent="0.25">
      <c r="A1" s="9" t="s">
        <v>0</v>
      </c>
      <c r="B1" s="8"/>
      <c r="C1" s="8"/>
      <c r="D1" s="8"/>
      <c r="E1" s="8"/>
    </row>
    <row r="2" spans="1:8" x14ac:dyDescent="0.25">
      <c r="A2" s="1"/>
      <c r="B2" s="8"/>
      <c r="C2" s="8"/>
      <c r="D2" s="8"/>
      <c r="E2" s="8"/>
    </row>
    <row r="3" spans="1:8" ht="16.5" thickBot="1" x14ac:dyDescent="0.3">
      <c r="A3" s="9" t="s">
        <v>1</v>
      </c>
      <c r="B3" s="8"/>
      <c r="C3" s="8"/>
      <c r="D3" s="8"/>
      <c r="E3" s="8"/>
    </row>
    <row r="4" spans="1:8" ht="26.25" thickBot="1" x14ac:dyDescent="0.3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3" t="s">
        <v>23</v>
      </c>
    </row>
    <row r="5" spans="1:8" x14ac:dyDescent="0.25">
      <c r="A5" s="5" t="s">
        <v>7</v>
      </c>
      <c r="B5" s="7"/>
      <c r="C5" s="17">
        <v>0.4</v>
      </c>
      <c r="D5" s="17">
        <v>0.375</v>
      </c>
      <c r="E5" s="22">
        <v>0.25</v>
      </c>
      <c r="F5" s="25">
        <f xml:space="preserve"> SUMPRODUCT(B5:E5, B53:E53)</f>
        <v>2500</v>
      </c>
    </row>
    <row r="6" spans="1:8" x14ac:dyDescent="0.25">
      <c r="A6" s="5" t="s">
        <v>8</v>
      </c>
      <c r="B6" s="17">
        <v>0.7</v>
      </c>
      <c r="C6" s="17">
        <v>0.5</v>
      </c>
      <c r="D6" s="17">
        <v>0.35</v>
      </c>
      <c r="E6" s="22">
        <v>0.25</v>
      </c>
      <c r="F6" s="23">
        <f t="shared" ref="F6:F11" si="0" xml:space="preserve"> SUMPRODUCT(B6:E6, B54:E54)</f>
        <v>3000</v>
      </c>
    </row>
    <row r="7" spans="1:8" x14ac:dyDescent="0.25">
      <c r="A7" s="5" t="s">
        <v>9</v>
      </c>
      <c r="B7" s="17">
        <v>0.67500000000000004</v>
      </c>
      <c r="C7" s="17">
        <v>0.45</v>
      </c>
      <c r="D7" s="17">
        <v>0.4</v>
      </c>
      <c r="E7" s="22">
        <v>0.25</v>
      </c>
      <c r="F7" s="23">
        <f t="shared" si="0"/>
        <v>2500</v>
      </c>
    </row>
    <row r="8" spans="1:8" x14ac:dyDescent="0.25">
      <c r="A8" s="5" t="s">
        <v>10</v>
      </c>
      <c r="B8" s="7"/>
      <c r="C8" s="17">
        <v>0.45</v>
      </c>
      <c r="D8" s="17">
        <v>0.35</v>
      </c>
      <c r="E8" s="22">
        <v>0.2</v>
      </c>
      <c r="F8" s="23">
        <f t="shared" si="0"/>
        <v>714.04390816155808</v>
      </c>
    </row>
    <row r="9" spans="1:8" x14ac:dyDescent="0.25">
      <c r="A9" s="5" t="s">
        <v>11</v>
      </c>
      <c r="B9" s="17">
        <v>0.65</v>
      </c>
      <c r="C9" s="17">
        <v>0.45</v>
      </c>
      <c r="D9" s="17">
        <v>0.4</v>
      </c>
      <c r="E9" s="22">
        <v>0.25</v>
      </c>
      <c r="F9" s="23">
        <f t="shared" si="0"/>
        <v>2500</v>
      </c>
    </row>
    <row r="10" spans="1:8" x14ac:dyDescent="0.25">
      <c r="A10" s="5" t="s">
        <v>12</v>
      </c>
      <c r="B10" s="17">
        <v>0.625</v>
      </c>
      <c r="C10" s="17">
        <v>0.5</v>
      </c>
      <c r="D10" s="17">
        <v>0.42499999999999999</v>
      </c>
      <c r="E10" s="22">
        <v>0.42499999999999999</v>
      </c>
      <c r="F10" s="23">
        <f t="shared" si="0"/>
        <v>37999.999999999993</v>
      </c>
    </row>
    <row r="11" spans="1:8" ht="16.5" thickBot="1" x14ac:dyDescent="0.3">
      <c r="A11" s="6" t="s">
        <v>13</v>
      </c>
      <c r="B11" s="18">
        <v>0.7</v>
      </c>
      <c r="C11" s="18">
        <v>0.45</v>
      </c>
      <c r="D11" s="18">
        <v>0.35</v>
      </c>
      <c r="E11" s="18">
        <v>0.4</v>
      </c>
      <c r="F11" s="24">
        <f t="shared" si="0"/>
        <v>2499.9999999999991</v>
      </c>
    </row>
    <row r="12" spans="1:8" x14ac:dyDescent="0.25">
      <c r="A12" s="1"/>
      <c r="B12" s="8"/>
      <c r="C12" s="8"/>
      <c r="D12" s="8"/>
      <c r="E12" s="8"/>
    </row>
    <row r="13" spans="1:8" ht="16.5" thickBot="1" x14ac:dyDescent="0.3">
      <c r="A13" s="9" t="s">
        <v>14</v>
      </c>
      <c r="B13" s="8"/>
      <c r="C13" s="8"/>
      <c r="D13" s="8"/>
      <c r="E13" s="8"/>
    </row>
    <row r="14" spans="1:8" ht="16.5" thickBot="1" x14ac:dyDescent="0.3">
      <c r="A14" s="2" t="s">
        <v>2</v>
      </c>
      <c r="B14" s="4" t="s">
        <v>15</v>
      </c>
      <c r="C14" s="8"/>
      <c r="D14" s="8"/>
      <c r="E14" s="8"/>
      <c r="H14" s="15" t="s">
        <v>24</v>
      </c>
    </row>
    <row r="15" spans="1:8" x14ac:dyDescent="0.25">
      <c r="A15" s="5" t="s">
        <v>7</v>
      </c>
      <c r="B15" s="19">
        <v>2500</v>
      </c>
      <c r="C15" s="8"/>
      <c r="D15" s="8"/>
      <c r="E15" s="8"/>
      <c r="H15" t="s">
        <v>25</v>
      </c>
    </row>
    <row r="16" spans="1:8" x14ac:dyDescent="0.25">
      <c r="A16" s="5" t="s">
        <v>8</v>
      </c>
      <c r="B16" s="19">
        <v>3000</v>
      </c>
      <c r="C16" s="8"/>
      <c r="D16" s="8"/>
      <c r="E16" s="8"/>
      <c r="H16" t="s">
        <v>20</v>
      </c>
    </row>
    <row r="17" spans="1:8" x14ac:dyDescent="0.25">
      <c r="A17" s="5" t="s">
        <v>9</v>
      </c>
      <c r="B17" s="19">
        <v>2500</v>
      </c>
      <c r="C17" s="8"/>
      <c r="D17" s="8"/>
      <c r="E17" s="8"/>
      <c r="H17" t="s">
        <v>26</v>
      </c>
    </row>
    <row r="18" spans="1:8" x14ac:dyDescent="0.25">
      <c r="A18" s="5" t="s">
        <v>10</v>
      </c>
      <c r="B18" s="19">
        <v>2600</v>
      </c>
      <c r="C18" s="8"/>
      <c r="D18" s="8"/>
      <c r="E18" s="8"/>
      <c r="H18" t="s">
        <v>29</v>
      </c>
    </row>
    <row r="19" spans="1:8" x14ac:dyDescent="0.25">
      <c r="A19" s="5" t="s">
        <v>11</v>
      </c>
      <c r="B19" s="19">
        <v>2500</v>
      </c>
      <c r="C19" s="8"/>
      <c r="D19" s="8"/>
      <c r="E19" s="8"/>
    </row>
    <row r="20" spans="1:8" x14ac:dyDescent="0.25">
      <c r="A20" s="5" t="s">
        <v>12</v>
      </c>
      <c r="B20" s="19">
        <v>38000</v>
      </c>
      <c r="C20" s="8"/>
      <c r="D20" s="8"/>
      <c r="E20" s="8"/>
    </row>
    <row r="21" spans="1:8" ht="16.5" thickBot="1" x14ac:dyDescent="0.3">
      <c r="A21" s="6" t="s">
        <v>13</v>
      </c>
      <c r="B21" s="20">
        <v>2500</v>
      </c>
      <c r="C21" s="8"/>
      <c r="D21" s="8"/>
      <c r="E21" s="8"/>
    </row>
    <row r="22" spans="1:8" x14ac:dyDescent="0.25">
      <c r="A22" s="1"/>
      <c r="B22" s="8"/>
      <c r="C22" s="8"/>
      <c r="D22" s="8"/>
      <c r="E22" s="8"/>
    </row>
    <row r="23" spans="1:8" ht="16.5" thickBot="1" x14ac:dyDescent="0.3">
      <c r="A23" s="9" t="s">
        <v>16</v>
      </c>
      <c r="B23" s="8"/>
      <c r="C23" s="8"/>
      <c r="D23" s="8"/>
      <c r="E23" s="8"/>
    </row>
    <row r="24" spans="1:8" ht="16.5" thickBot="1" x14ac:dyDescent="0.3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8" x14ac:dyDescent="0.25">
      <c r="A25" s="5" t="s">
        <v>7</v>
      </c>
      <c r="B25" s="7"/>
      <c r="C25" s="10">
        <v>13</v>
      </c>
      <c r="D25" s="10">
        <v>10.65</v>
      </c>
      <c r="E25" s="11">
        <v>9.6</v>
      </c>
    </row>
    <row r="26" spans="1:8" x14ac:dyDescent="0.25">
      <c r="A26" s="5" t="s">
        <v>8</v>
      </c>
      <c r="B26" s="10">
        <v>17.399999999999999</v>
      </c>
      <c r="C26" s="10">
        <v>14.1</v>
      </c>
      <c r="D26" s="10">
        <v>11.2</v>
      </c>
      <c r="E26" s="11">
        <v>9.4499999999999993</v>
      </c>
    </row>
    <row r="27" spans="1:8" x14ac:dyDescent="0.25">
      <c r="A27" s="5" t="s">
        <v>9</v>
      </c>
      <c r="B27" s="10">
        <v>17.399999999999999</v>
      </c>
      <c r="C27" s="10">
        <v>14.22</v>
      </c>
      <c r="D27" s="10">
        <v>11</v>
      </c>
      <c r="E27" s="11">
        <v>9.5</v>
      </c>
    </row>
    <row r="28" spans="1:8" x14ac:dyDescent="0.25">
      <c r="A28" s="5" t="s">
        <v>10</v>
      </c>
      <c r="B28" s="7"/>
      <c r="C28" s="10">
        <v>14.3</v>
      </c>
      <c r="D28" s="10">
        <v>11.25</v>
      </c>
      <c r="E28" s="11">
        <v>9.6</v>
      </c>
    </row>
    <row r="29" spans="1:8" x14ac:dyDescent="0.25">
      <c r="A29" s="5" t="s">
        <v>11</v>
      </c>
      <c r="B29" s="10">
        <v>17.5</v>
      </c>
      <c r="C29" s="10">
        <v>13.8</v>
      </c>
      <c r="D29" s="10">
        <v>11.4</v>
      </c>
      <c r="E29" s="11">
        <v>9.6</v>
      </c>
    </row>
    <row r="30" spans="1:8" x14ac:dyDescent="0.25">
      <c r="A30" s="5" t="s">
        <v>12</v>
      </c>
      <c r="B30" s="10">
        <v>17.337499999999999</v>
      </c>
      <c r="C30" s="10">
        <v>13.205</v>
      </c>
      <c r="D30" s="10">
        <v>10.83</v>
      </c>
      <c r="E30" s="11">
        <v>8.4550000000000001</v>
      </c>
    </row>
    <row r="31" spans="1:8" ht="16.5" thickBot="1" x14ac:dyDescent="0.3">
      <c r="A31" s="6" t="s">
        <v>13</v>
      </c>
      <c r="B31" s="12">
        <v>19.75</v>
      </c>
      <c r="C31" s="12">
        <v>13.9</v>
      </c>
      <c r="D31" s="12">
        <v>10.75</v>
      </c>
      <c r="E31" s="13">
        <v>9.4</v>
      </c>
    </row>
    <row r="32" spans="1:8" x14ac:dyDescent="0.25">
      <c r="A32" s="1"/>
      <c r="B32" s="8">
        <f xml:space="preserve"> 0.95*B30</f>
        <v>16.470624999999998</v>
      </c>
      <c r="C32" s="8">
        <f t="shared" ref="C32:E32" si="1" xml:space="preserve"> 0.95*C30</f>
        <v>12.544749999999999</v>
      </c>
      <c r="D32" s="8">
        <f t="shared" si="1"/>
        <v>10.288499999999999</v>
      </c>
      <c r="E32" s="8">
        <f t="shared" si="1"/>
        <v>8.0322499999999994</v>
      </c>
    </row>
    <row r="33" spans="1:5" ht="16.5" thickBot="1" x14ac:dyDescent="0.3">
      <c r="A33" s="9" t="s">
        <v>17</v>
      </c>
      <c r="B33" s="8"/>
      <c r="C33" s="8"/>
      <c r="D33" s="8"/>
      <c r="E33" s="8"/>
    </row>
    <row r="34" spans="1:5" ht="16.5" thickBot="1" x14ac:dyDescent="0.3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 x14ac:dyDescent="0.25">
      <c r="A35" s="5" t="s">
        <v>7</v>
      </c>
      <c r="B35" s="7"/>
      <c r="C35" s="10">
        <v>0.3</v>
      </c>
      <c r="D35" s="10">
        <v>0.45</v>
      </c>
      <c r="E35" s="11">
        <v>0.45</v>
      </c>
    </row>
    <row r="36" spans="1:5" x14ac:dyDescent="0.25">
      <c r="A36" s="5" t="s">
        <v>8</v>
      </c>
      <c r="B36" s="10">
        <v>0.4</v>
      </c>
      <c r="C36" s="10">
        <v>0.4</v>
      </c>
      <c r="D36" s="10">
        <v>0.6</v>
      </c>
      <c r="E36" s="11">
        <v>0.6</v>
      </c>
    </row>
    <row r="37" spans="1:5" x14ac:dyDescent="0.25">
      <c r="A37" s="5" t="s">
        <v>9</v>
      </c>
      <c r="B37" s="10">
        <v>0.8</v>
      </c>
      <c r="C37" s="10">
        <v>0.8</v>
      </c>
      <c r="D37" s="10">
        <v>1.2</v>
      </c>
      <c r="E37" s="11">
        <v>1.2</v>
      </c>
    </row>
    <row r="38" spans="1:5" x14ac:dyDescent="0.25">
      <c r="A38" s="5" t="s">
        <v>10</v>
      </c>
      <c r="B38" s="7"/>
      <c r="C38" s="10">
        <v>0.7</v>
      </c>
      <c r="D38" s="10">
        <v>1.05</v>
      </c>
      <c r="E38" s="11">
        <v>1.05</v>
      </c>
    </row>
    <row r="39" spans="1:5" x14ac:dyDescent="0.25">
      <c r="A39" s="5" t="s">
        <v>11</v>
      </c>
      <c r="B39" s="10">
        <v>0.7</v>
      </c>
      <c r="C39" s="10">
        <v>0.7</v>
      </c>
      <c r="D39" s="10">
        <v>1.05</v>
      </c>
      <c r="E39" s="11">
        <v>1.05</v>
      </c>
    </row>
    <row r="40" spans="1:5" x14ac:dyDescent="0.25">
      <c r="A40" s="5" t="s">
        <v>12</v>
      </c>
      <c r="B40" s="10">
        <v>0</v>
      </c>
      <c r="C40" s="10">
        <v>0</v>
      </c>
      <c r="D40" s="10">
        <v>0</v>
      </c>
      <c r="E40" s="11">
        <v>0</v>
      </c>
    </row>
    <row r="41" spans="1:5" ht="16.5" thickBot="1" x14ac:dyDescent="0.3">
      <c r="A41" s="6" t="s">
        <v>13</v>
      </c>
      <c r="B41" s="12">
        <v>0.5</v>
      </c>
      <c r="C41" s="12">
        <v>0.5</v>
      </c>
      <c r="D41" s="12">
        <v>0.75</v>
      </c>
      <c r="E41" s="13">
        <v>0.75</v>
      </c>
    </row>
    <row r="42" spans="1:5" x14ac:dyDescent="0.25">
      <c r="A42" s="1"/>
      <c r="B42" s="8"/>
      <c r="C42" s="8"/>
      <c r="D42" s="8"/>
      <c r="E42" s="8"/>
    </row>
    <row r="43" spans="1:5" ht="16.5" thickBot="1" x14ac:dyDescent="0.3">
      <c r="A43" s="9" t="s">
        <v>18</v>
      </c>
      <c r="B43" s="8"/>
      <c r="C43" s="8"/>
      <c r="D43" s="8"/>
      <c r="E43" s="8"/>
    </row>
    <row r="44" spans="1:5" ht="26.25" thickBot="1" x14ac:dyDescent="0.3">
      <c r="A44" s="2" t="s">
        <v>19</v>
      </c>
      <c r="B44" s="30" t="s">
        <v>20</v>
      </c>
      <c r="C44" s="31" t="s">
        <v>27</v>
      </c>
      <c r="D44" s="8"/>
      <c r="E44" s="8"/>
    </row>
    <row r="45" spans="1:5" x14ac:dyDescent="0.25">
      <c r="A45" s="5" t="s">
        <v>3</v>
      </c>
      <c r="B45" s="26">
        <v>25000</v>
      </c>
      <c r="C45" s="27">
        <f xml:space="preserve"> SUM(B$53:B$59)</f>
        <v>24999.999999999996</v>
      </c>
      <c r="D45" s="8"/>
      <c r="E45" s="8"/>
    </row>
    <row r="46" spans="1:5" x14ac:dyDescent="0.25">
      <c r="A46" s="5" t="s">
        <v>4</v>
      </c>
      <c r="B46" s="26">
        <v>26000</v>
      </c>
      <c r="C46" s="27">
        <f xml:space="preserve"> SUM(C$53:C$59)</f>
        <v>26000</v>
      </c>
      <c r="D46" s="8"/>
      <c r="E46" s="8"/>
    </row>
    <row r="47" spans="1:5" x14ac:dyDescent="0.25">
      <c r="A47" s="5" t="s">
        <v>5</v>
      </c>
      <c r="B47" s="26">
        <v>28000</v>
      </c>
      <c r="C47" s="27">
        <f xml:space="preserve"> SUM(D$53:D$59)</f>
        <v>28000</v>
      </c>
      <c r="D47" s="8"/>
      <c r="E47" s="8"/>
    </row>
    <row r="48" spans="1:5" ht="16.5" thickBot="1" x14ac:dyDescent="0.3">
      <c r="A48" s="6" t="s">
        <v>6</v>
      </c>
      <c r="B48" s="28">
        <v>28000</v>
      </c>
      <c r="C48" s="29">
        <f xml:space="preserve"> SUM(E$53:E$59)</f>
        <v>28000</v>
      </c>
      <c r="D48" s="8"/>
      <c r="E48" s="8"/>
    </row>
    <row r="49" spans="1:8" x14ac:dyDescent="0.25">
      <c r="A49" s="1"/>
      <c r="B49" s="8"/>
      <c r="C49" s="8"/>
      <c r="D49" s="8"/>
      <c r="E49" s="8"/>
    </row>
    <row r="50" spans="1:8" x14ac:dyDescent="0.25">
      <c r="A50" s="1"/>
      <c r="B50" s="8"/>
      <c r="C50" s="8"/>
      <c r="D50" s="8"/>
      <c r="E50" s="8"/>
    </row>
    <row r="51" spans="1:8" ht="16.5" thickBot="1" x14ac:dyDescent="0.3">
      <c r="A51" s="9" t="s">
        <v>21</v>
      </c>
      <c r="B51" s="8"/>
      <c r="C51" s="8"/>
      <c r="D51" s="8"/>
      <c r="E51" s="8"/>
    </row>
    <row r="52" spans="1:8" ht="16.5" thickBot="1" x14ac:dyDescent="0.3">
      <c r="A52" s="38" t="s">
        <v>2</v>
      </c>
      <c r="B52" s="39" t="s">
        <v>3</v>
      </c>
      <c r="C52" s="40" t="s">
        <v>4</v>
      </c>
      <c r="D52" s="40" t="s">
        <v>5</v>
      </c>
      <c r="E52" s="41" t="s">
        <v>6</v>
      </c>
    </row>
    <row r="53" spans="1:8" x14ac:dyDescent="0.25">
      <c r="A53" s="42" t="s">
        <v>7</v>
      </c>
      <c r="B53" s="34">
        <v>0</v>
      </c>
      <c r="C53" s="34">
        <v>6250</v>
      </c>
      <c r="D53" s="34">
        <v>0</v>
      </c>
      <c r="E53" s="43">
        <v>0</v>
      </c>
      <c r="G53" t="s">
        <v>30</v>
      </c>
      <c r="H53">
        <v>1382544.3343149223</v>
      </c>
    </row>
    <row r="54" spans="1:8" x14ac:dyDescent="0.25">
      <c r="A54" s="42" t="s">
        <v>8</v>
      </c>
      <c r="B54" s="35">
        <v>4285.7142857142862</v>
      </c>
      <c r="C54" s="35">
        <v>0</v>
      </c>
      <c r="D54" s="35">
        <v>0</v>
      </c>
      <c r="E54" s="44">
        <v>0</v>
      </c>
      <c r="G54" t="s">
        <v>31</v>
      </c>
      <c r="H54">
        <v>-1333619.8436938899</v>
      </c>
    </row>
    <row r="55" spans="1:8" x14ac:dyDescent="0.25">
      <c r="A55" s="42" t="s">
        <v>9</v>
      </c>
      <c r="B55" s="35">
        <v>3703.7037037037035</v>
      </c>
      <c r="C55" s="35">
        <v>0</v>
      </c>
      <c r="D55" s="35">
        <v>0</v>
      </c>
      <c r="E55" s="44">
        <v>0</v>
      </c>
      <c r="H55">
        <f>H53+H54</f>
        <v>48924.490621032426</v>
      </c>
    </row>
    <row r="56" spans="1:8" x14ac:dyDescent="0.25">
      <c r="A56" s="42" t="s">
        <v>10</v>
      </c>
      <c r="B56" s="35">
        <v>0</v>
      </c>
      <c r="C56" s="35">
        <v>0</v>
      </c>
      <c r="D56" s="35">
        <v>2040.125451890166</v>
      </c>
      <c r="E56" s="44">
        <v>0</v>
      </c>
    </row>
    <row r="57" spans="1:8" x14ac:dyDescent="0.25">
      <c r="A57" s="42" t="s">
        <v>11</v>
      </c>
      <c r="B57" s="35">
        <v>3846.1538461538462</v>
      </c>
      <c r="C57" s="35">
        <v>0</v>
      </c>
      <c r="D57" s="35">
        <v>0</v>
      </c>
      <c r="E57" s="44">
        <v>0</v>
      </c>
    </row>
    <row r="58" spans="1:8" s="37" customFormat="1" x14ac:dyDescent="0.25">
      <c r="A58" s="45" t="s">
        <v>12</v>
      </c>
      <c r="B58" s="36">
        <v>13164.42816442816</v>
      </c>
      <c r="C58" s="36">
        <v>19750</v>
      </c>
      <c r="D58" s="36">
        <v>18817.017405252693</v>
      </c>
      <c r="E58" s="46">
        <v>28000</v>
      </c>
    </row>
    <row r="59" spans="1:8" ht="16.5" thickBot="1" x14ac:dyDescent="0.3">
      <c r="A59" s="47" t="s">
        <v>13</v>
      </c>
      <c r="B59" s="48">
        <v>0</v>
      </c>
      <c r="C59" s="48">
        <v>0</v>
      </c>
      <c r="D59" s="48">
        <v>7142.8571428571413</v>
      </c>
      <c r="E59" s="49">
        <v>0</v>
      </c>
    </row>
    <row r="62" spans="1:8" s="15" customFormat="1" x14ac:dyDescent="0.25">
      <c r="A62" s="16" t="s">
        <v>28</v>
      </c>
      <c r="B62" s="21">
        <f xml:space="preserve"> SUMPRODUCT(B53:B59, B25:B31) + SUMPRODUCT(B53:B59, B35:B41)</f>
        <v>441931.39499389485</v>
      </c>
      <c r="C62" s="21">
        <f t="shared" ref="C62:E62" si="2" xml:space="preserve"> SUMPRODUCT(C53:C59, C25:C31) + SUMPRODUCT(C53:C59, C35:C41)</f>
        <v>343923.75</v>
      </c>
      <c r="D62" s="21">
        <f t="shared" si="2"/>
        <v>311024.69869999285</v>
      </c>
      <c r="E62" s="21">
        <f t="shared" si="2"/>
        <v>236740</v>
      </c>
    </row>
    <row r="63" spans="1:8" s="15" customFormat="1" ht="25.5" customHeight="1" x14ac:dyDescent="0.35">
      <c r="A63" s="32" t="s">
        <v>22</v>
      </c>
      <c r="B63" s="50">
        <f xml:space="preserve"> SUM(B62:E62)</f>
        <v>1333619.8436938878</v>
      </c>
      <c r="C63" s="50"/>
      <c r="D63" s="50"/>
      <c r="E63" s="50"/>
    </row>
  </sheetData>
  <mergeCells count="1">
    <mergeCell ref="B63:E6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showGridLines="0" tabSelected="1" topLeftCell="A34" zoomScale="90" zoomScaleNormal="90" workbookViewId="0">
      <selection activeCell="F46" sqref="F46"/>
    </sheetView>
  </sheetViews>
  <sheetFormatPr defaultColWidth="11" defaultRowHeight="15.75" x14ac:dyDescent="0.25"/>
  <cols>
    <col min="1" max="1" width="49.75" bestFit="1" customWidth="1"/>
    <col min="2" max="5" width="11" style="14"/>
    <col min="6" max="6" width="18.75" bestFit="1" customWidth="1"/>
    <col min="8" max="8" width="44" customWidth="1"/>
  </cols>
  <sheetData>
    <row r="1" spans="1:8" x14ac:dyDescent="0.25">
      <c r="A1" s="9" t="s">
        <v>0</v>
      </c>
      <c r="B1" s="8"/>
      <c r="C1" s="8"/>
      <c r="D1" s="8"/>
      <c r="E1" s="8"/>
    </row>
    <row r="2" spans="1:8" x14ac:dyDescent="0.25">
      <c r="A2" s="1"/>
      <c r="B2" s="8"/>
      <c r="C2" s="8"/>
      <c r="D2" s="8"/>
      <c r="E2" s="8"/>
    </row>
    <row r="3" spans="1:8" ht="16.5" thickBot="1" x14ac:dyDescent="0.3">
      <c r="A3" s="9" t="s">
        <v>1</v>
      </c>
      <c r="B3" s="8"/>
      <c r="C3" s="8"/>
      <c r="D3" s="8"/>
      <c r="E3" s="8"/>
    </row>
    <row r="4" spans="1:8" ht="26.25" thickBot="1" x14ac:dyDescent="0.3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3" t="s">
        <v>23</v>
      </c>
    </row>
    <row r="5" spans="1:8" x14ac:dyDescent="0.25">
      <c r="A5" s="5" t="s">
        <v>7</v>
      </c>
      <c r="B5" s="7"/>
      <c r="C5" s="17">
        <v>0.4</v>
      </c>
      <c r="D5" s="17">
        <v>0.375</v>
      </c>
      <c r="E5" s="22">
        <v>0.25</v>
      </c>
      <c r="F5" s="25">
        <f xml:space="preserve"> SUMPRODUCT(B5:E5, B53:E53)</f>
        <v>2500</v>
      </c>
    </row>
    <row r="6" spans="1:8" x14ac:dyDescent="0.25">
      <c r="A6" s="5" t="s">
        <v>8</v>
      </c>
      <c r="B6" s="17">
        <v>0.7</v>
      </c>
      <c r="C6" s="17">
        <v>0.5</v>
      </c>
      <c r="D6" s="17">
        <v>0.35</v>
      </c>
      <c r="E6" s="22">
        <v>0.25</v>
      </c>
      <c r="F6" s="23">
        <f t="shared" ref="F6:F11" si="0" xml:space="preserve"> SUMPRODUCT(B6:E6, B54:E54)</f>
        <v>3000</v>
      </c>
    </row>
    <row r="7" spans="1:8" x14ac:dyDescent="0.25">
      <c r="A7" s="5" t="s">
        <v>9</v>
      </c>
      <c r="B7" s="17">
        <v>0.67500000000000004</v>
      </c>
      <c r="C7" s="17">
        <v>0.45</v>
      </c>
      <c r="D7" s="17">
        <v>0.4</v>
      </c>
      <c r="E7" s="22">
        <v>0.25</v>
      </c>
      <c r="F7" s="23">
        <f t="shared" si="0"/>
        <v>2500</v>
      </c>
    </row>
    <row r="8" spans="1:8" x14ac:dyDescent="0.25">
      <c r="A8" s="5" t="s">
        <v>10</v>
      </c>
      <c r="B8" s="7"/>
      <c r="C8" s="17">
        <v>0.45</v>
      </c>
      <c r="D8" s="17">
        <v>0.35</v>
      </c>
      <c r="E8" s="22">
        <v>0.2</v>
      </c>
      <c r="F8" s="23">
        <f t="shared" si="0"/>
        <v>714.04390816156047</v>
      </c>
    </row>
    <row r="9" spans="1:8" x14ac:dyDescent="0.25">
      <c r="A9" s="5" t="s">
        <v>11</v>
      </c>
      <c r="B9" s="17">
        <v>0.65</v>
      </c>
      <c r="C9" s="17">
        <v>0.45</v>
      </c>
      <c r="D9" s="17">
        <v>0.4</v>
      </c>
      <c r="E9" s="22">
        <v>0.25</v>
      </c>
      <c r="F9" s="23">
        <f t="shared" si="0"/>
        <v>2500.0000000000009</v>
      </c>
    </row>
    <row r="10" spans="1:8" x14ac:dyDescent="0.25">
      <c r="A10" s="5" t="s">
        <v>12</v>
      </c>
      <c r="B10" s="17">
        <v>0.625</v>
      </c>
      <c r="C10" s="17">
        <v>0.5</v>
      </c>
      <c r="D10" s="17">
        <v>0.42499999999999999</v>
      </c>
      <c r="E10" s="22">
        <v>0.42499999999999999</v>
      </c>
      <c r="F10" s="23">
        <f t="shared" si="0"/>
        <v>37999.999999999993</v>
      </c>
    </row>
    <row r="11" spans="1:8" ht="16.5" thickBot="1" x14ac:dyDescent="0.3">
      <c r="A11" s="6" t="s">
        <v>13</v>
      </c>
      <c r="B11" s="18">
        <v>0.7</v>
      </c>
      <c r="C11" s="18">
        <v>0.45</v>
      </c>
      <c r="D11" s="18">
        <v>0.35</v>
      </c>
      <c r="E11" s="18">
        <v>0.4</v>
      </c>
      <c r="F11" s="24">
        <f t="shared" si="0"/>
        <v>2499.9999999999991</v>
      </c>
    </row>
    <row r="12" spans="1:8" x14ac:dyDescent="0.25">
      <c r="A12" s="1"/>
      <c r="B12" s="8"/>
      <c r="C12" s="8"/>
      <c r="D12" s="8"/>
      <c r="E12" s="8"/>
    </row>
    <row r="13" spans="1:8" ht="16.5" thickBot="1" x14ac:dyDescent="0.3">
      <c r="A13" s="9" t="s">
        <v>14</v>
      </c>
      <c r="B13" s="8"/>
      <c r="C13" s="8"/>
      <c r="D13" s="8"/>
      <c r="E13" s="8"/>
    </row>
    <row r="14" spans="1:8" ht="16.5" thickBot="1" x14ac:dyDescent="0.3">
      <c r="A14" s="2" t="s">
        <v>2</v>
      </c>
      <c r="B14" s="4" t="s">
        <v>15</v>
      </c>
      <c r="C14" s="8"/>
      <c r="D14" s="8"/>
      <c r="E14" s="8"/>
      <c r="H14" s="15" t="s">
        <v>24</v>
      </c>
    </row>
    <row r="15" spans="1:8" x14ac:dyDescent="0.25">
      <c r="A15" s="5" t="s">
        <v>7</v>
      </c>
      <c r="B15" s="19">
        <v>2500</v>
      </c>
      <c r="C15" s="8"/>
      <c r="D15" s="8"/>
      <c r="E15" s="8"/>
      <c r="H15" t="s">
        <v>25</v>
      </c>
    </row>
    <row r="16" spans="1:8" x14ac:dyDescent="0.25">
      <c r="A16" s="5" t="s">
        <v>8</v>
      </c>
      <c r="B16" s="19">
        <v>3000</v>
      </c>
      <c r="C16" s="8"/>
      <c r="D16" s="8"/>
      <c r="E16" s="8"/>
      <c r="H16" t="s">
        <v>20</v>
      </c>
    </row>
    <row r="17" spans="1:8" x14ac:dyDescent="0.25">
      <c r="A17" s="5" t="s">
        <v>9</v>
      </c>
      <c r="B17" s="19">
        <v>2500</v>
      </c>
      <c r="C17" s="8"/>
      <c r="D17" s="8"/>
      <c r="E17" s="8"/>
      <c r="H17" t="s">
        <v>26</v>
      </c>
    </row>
    <row r="18" spans="1:8" x14ac:dyDescent="0.25">
      <c r="A18" s="5" t="s">
        <v>10</v>
      </c>
      <c r="B18" s="19">
        <v>2080</v>
      </c>
      <c r="C18" s="8">
        <f xml:space="preserve"> 0.8*B18</f>
        <v>1664</v>
      </c>
      <c r="D18" s="8"/>
      <c r="E18" s="8"/>
      <c r="H18" t="s">
        <v>29</v>
      </c>
    </row>
    <row r="19" spans="1:8" x14ac:dyDescent="0.25">
      <c r="A19" s="5" t="s">
        <v>11</v>
      </c>
      <c r="B19" s="19">
        <v>2500</v>
      </c>
      <c r="C19" s="8"/>
      <c r="D19" s="8"/>
      <c r="E19" s="8"/>
    </row>
    <row r="20" spans="1:8" x14ac:dyDescent="0.25">
      <c r="A20" s="5" t="s">
        <v>12</v>
      </c>
      <c r="B20" s="19">
        <v>38000</v>
      </c>
      <c r="C20" s="8"/>
      <c r="D20" s="8"/>
      <c r="E20" s="8"/>
    </row>
    <row r="21" spans="1:8" ht="16.5" thickBot="1" x14ac:dyDescent="0.3">
      <c r="A21" s="6" t="s">
        <v>13</v>
      </c>
      <c r="B21" s="20">
        <v>2500</v>
      </c>
      <c r="C21" s="8"/>
      <c r="D21" s="8"/>
      <c r="E21" s="8"/>
    </row>
    <row r="22" spans="1:8" x14ac:dyDescent="0.25">
      <c r="A22" s="1"/>
      <c r="B22" s="8"/>
      <c r="C22" s="8"/>
      <c r="D22" s="8"/>
      <c r="E22" s="8"/>
    </row>
    <row r="23" spans="1:8" ht="16.5" thickBot="1" x14ac:dyDescent="0.3">
      <c r="A23" s="9" t="s">
        <v>16</v>
      </c>
      <c r="B23" s="8"/>
      <c r="C23" s="8"/>
      <c r="D23" s="8"/>
      <c r="E23" s="8"/>
    </row>
    <row r="24" spans="1:8" ht="16.5" thickBot="1" x14ac:dyDescent="0.3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8" x14ac:dyDescent="0.25">
      <c r="A25" s="5" t="s">
        <v>7</v>
      </c>
      <c r="B25" s="7"/>
      <c r="C25" s="10">
        <v>13</v>
      </c>
      <c r="D25" s="10">
        <v>10.65</v>
      </c>
      <c r="E25" s="11">
        <v>9.6</v>
      </c>
    </row>
    <row r="26" spans="1:8" x14ac:dyDescent="0.25">
      <c r="A26" s="5" t="s">
        <v>8</v>
      </c>
      <c r="B26" s="10">
        <v>17.399999999999999</v>
      </c>
      <c r="C26" s="10">
        <v>14.1</v>
      </c>
      <c r="D26" s="10">
        <v>11.2</v>
      </c>
      <c r="E26" s="11">
        <v>9.4499999999999993</v>
      </c>
    </row>
    <row r="27" spans="1:8" x14ac:dyDescent="0.25">
      <c r="A27" s="5" t="s">
        <v>9</v>
      </c>
      <c r="B27" s="10">
        <v>17.399999999999999</v>
      </c>
      <c r="C27" s="10">
        <v>14.22</v>
      </c>
      <c r="D27" s="10">
        <v>11</v>
      </c>
      <c r="E27" s="11">
        <v>9.5</v>
      </c>
    </row>
    <row r="28" spans="1:8" x14ac:dyDescent="0.25">
      <c r="A28" s="5" t="s">
        <v>10</v>
      </c>
      <c r="B28" s="7"/>
      <c r="C28" s="10">
        <v>14.3</v>
      </c>
      <c r="D28" s="10">
        <v>11.25</v>
      </c>
      <c r="E28" s="11">
        <v>9.6</v>
      </c>
    </row>
    <row r="29" spans="1:8" x14ac:dyDescent="0.25">
      <c r="A29" s="5" t="s">
        <v>11</v>
      </c>
      <c r="B29" s="10">
        <v>17.5</v>
      </c>
      <c r="C29" s="10">
        <v>13.8</v>
      </c>
      <c r="D29" s="10">
        <v>11.4</v>
      </c>
      <c r="E29" s="11">
        <v>9.6</v>
      </c>
    </row>
    <row r="30" spans="1:8" x14ac:dyDescent="0.25">
      <c r="A30" s="5" t="s">
        <v>12</v>
      </c>
      <c r="B30" s="10">
        <v>18.25</v>
      </c>
      <c r="C30" s="10">
        <v>13.9</v>
      </c>
      <c r="D30" s="10">
        <v>11.4</v>
      </c>
      <c r="E30" s="11">
        <v>8.9</v>
      </c>
    </row>
    <row r="31" spans="1:8" ht="16.5" thickBot="1" x14ac:dyDescent="0.3">
      <c r="A31" s="6" t="s">
        <v>13</v>
      </c>
      <c r="B31" s="12">
        <v>19.75</v>
      </c>
      <c r="C31" s="12">
        <v>13.9</v>
      </c>
      <c r="D31" s="12">
        <v>10.75</v>
      </c>
      <c r="E31" s="13">
        <v>9.4</v>
      </c>
    </row>
    <row r="32" spans="1:8" x14ac:dyDescent="0.25">
      <c r="A32" s="1"/>
      <c r="B32" s="8"/>
      <c r="C32" s="8"/>
      <c r="D32" s="8"/>
      <c r="E32" s="8"/>
    </row>
    <row r="33" spans="1:5" ht="16.5" thickBot="1" x14ac:dyDescent="0.3">
      <c r="A33" s="9" t="s">
        <v>17</v>
      </c>
      <c r="B33" s="8"/>
      <c r="C33" s="8"/>
      <c r="D33" s="8"/>
      <c r="E33" s="8"/>
    </row>
    <row r="34" spans="1:5" ht="16.5" thickBot="1" x14ac:dyDescent="0.3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 x14ac:dyDescent="0.25">
      <c r="A35" s="5" t="s">
        <v>7</v>
      </c>
      <c r="B35" s="7"/>
      <c r="C35" s="10">
        <v>0.3</v>
      </c>
      <c r="D35" s="10">
        <v>0.45</v>
      </c>
      <c r="E35" s="11">
        <v>0.45</v>
      </c>
    </row>
    <row r="36" spans="1:5" x14ac:dyDescent="0.25">
      <c r="A36" s="5" t="s">
        <v>8</v>
      </c>
      <c r="B36" s="10">
        <v>0.4</v>
      </c>
      <c r="C36" s="10">
        <v>0.4</v>
      </c>
      <c r="D36" s="10">
        <v>0.6</v>
      </c>
      <c r="E36" s="11">
        <v>0.6</v>
      </c>
    </row>
    <row r="37" spans="1:5" x14ac:dyDescent="0.25">
      <c r="A37" s="5" t="s">
        <v>9</v>
      </c>
      <c r="B37" s="10">
        <v>0.8</v>
      </c>
      <c r="C37" s="10">
        <v>0.8</v>
      </c>
      <c r="D37" s="10">
        <v>1.2</v>
      </c>
      <c r="E37" s="11">
        <v>1.2</v>
      </c>
    </row>
    <row r="38" spans="1:5" x14ac:dyDescent="0.25">
      <c r="A38" s="5" t="s">
        <v>10</v>
      </c>
      <c r="B38" s="7"/>
      <c r="C38" s="10">
        <v>0.7</v>
      </c>
      <c r="D38" s="10">
        <v>1.05</v>
      </c>
      <c r="E38" s="11">
        <v>1.05</v>
      </c>
    </row>
    <row r="39" spans="1:5" x14ac:dyDescent="0.25">
      <c r="A39" s="5" t="s">
        <v>11</v>
      </c>
      <c r="B39" s="10">
        <v>0.7</v>
      </c>
      <c r="C39" s="10">
        <v>0.7</v>
      </c>
      <c r="D39" s="10">
        <v>1.05</v>
      </c>
      <c r="E39" s="11">
        <v>1.05</v>
      </c>
    </row>
    <row r="40" spans="1:5" x14ac:dyDescent="0.25">
      <c r="A40" s="5" t="s">
        <v>12</v>
      </c>
      <c r="B40" s="10">
        <v>0</v>
      </c>
      <c r="C40" s="10">
        <v>0</v>
      </c>
      <c r="D40" s="10">
        <v>0</v>
      </c>
      <c r="E40" s="11">
        <v>0</v>
      </c>
    </row>
    <row r="41" spans="1:5" ht="16.5" thickBot="1" x14ac:dyDescent="0.3">
      <c r="A41" s="6" t="s">
        <v>13</v>
      </c>
      <c r="B41" s="12">
        <v>0.5</v>
      </c>
      <c r="C41" s="12">
        <v>0.5</v>
      </c>
      <c r="D41" s="12">
        <v>0.75</v>
      </c>
      <c r="E41" s="13">
        <v>0.75</v>
      </c>
    </row>
    <row r="42" spans="1:5" x14ac:dyDescent="0.25">
      <c r="A42" s="1"/>
      <c r="B42" s="8"/>
      <c r="C42" s="8"/>
      <c r="D42" s="8"/>
      <c r="E42" s="8"/>
    </row>
    <row r="43" spans="1:5" ht="16.5" thickBot="1" x14ac:dyDescent="0.3">
      <c r="A43" s="9" t="s">
        <v>18</v>
      </c>
      <c r="B43" s="8"/>
      <c r="C43" s="8"/>
      <c r="D43" s="8"/>
      <c r="E43" s="8"/>
    </row>
    <row r="44" spans="1:5" ht="26.25" thickBot="1" x14ac:dyDescent="0.3">
      <c r="A44" s="2" t="s">
        <v>19</v>
      </c>
      <c r="B44" s="30" t="s">
        <v>20</v>
      </c>
      <c r="C44" s="31" t="s">
        <v>27</v>
      </c>
      <c r="D44" s="8"/>
      <c r="E44" s="8"/>
    </row>
    <row r="45" spans="1:5" x14ac:dyDescent="0.25">
      <c r="A45" s="5" t="s">
        <v>3</v>
      </c>
      <c r="B45" s="26">
        <v>25000</v>
      </c>
      <c r="C45" s="27">
        <f xml:space="preserve"> SUM(B$53:B$59)</f>
        <v>24999.999999999993</v>
      </c>
      <c r="D45" s="8"/>
      <c r="E45" s="8"/>
    </row>
    <row r="46" spans="1:5" x14ac:dyDescent="0.25">
      <c r="A46" s="5" t="s">
        <v>4</v>
      </c>
      <c r="B46" s="26">
        <v>26000</v>
      </c>
      <c r="C46" s="27">
        <f xml:space="preserve"> SUM(C$53:C$59)</f>
        <v>26000</v>
      </c>
      <c r="D46" s="8"/>
      <c r="E46" s="8"/>
    </row>
    <row r="47" spans="1:5" x14ac:dyDescent="0.25">
      <c r="A47" s="5" t="s">
        <v>5</v>
      </c>
      <c r="B47" s="26">
        <v>28000</v>
      </c>
      <c r="C47" s="27">
        <f xml:space="preserve"> SUM(D$53:D$59)</f>
        <v>28000.000000000007</v>
      </c>
      <c r="D47" s="8"/>
      <c r="E47" s="8"/>
    </row>
    <row r="48" spans="1:5" ht="16.5" thickBot="1" x14ac:dyDescent="0.3">
      <c r="A48" s="6" t="s">
        <v>6</v>
      </c>
      <c r="B48" s="28">
        <v>28000</v>
      </c>
      <c r="C48" s="29">
        <f xml:space="preserve"> SUM(E$53:E$59)</f>
        <v>28000</v>
      </c>
      <c r="D48" s="8"/>
      <c r="E48" s="8"/>
    </row>
    <row r="49" spans="1:8" x14ac:dyDescent="0.25">
      <c r="A49" s="1"/>
      <c r="B49" s="8"/>
      <c r="C49" s="8"/>
      <c r="D49" s="8"/>
      <c r="E49" s="8"/>
    </row>
    <row r="50" spans="1:8" x14ac:dyDescent="0.25">
      <c r="A50" s="1"/>
      <c r="B50" s="8"/>
      <c r="C50" s="8"/>
      <c r="D50" s="8"/>
      <c r="E50" s="8"/>
    </row>
    <row r="51" spans="1:8" ht="16.5" thickBot="1" x14ac:dyDescent="0.3">
      <c r="A51" s="9" t="s">
        <v>21</v>
      </c>
      <c r="B51" s="8"/>
      <c r="C51" s="8"/>
      <c r="D51" s="8"/>
      <c r="E51" s="8"/>
    </row>
    <row r="52" spans="1:8" ht="16.5" thickBot="1" x14ac:dyDescent="0.3">
      <c r="A52" s="38" t="s">
        <v>2</v>
      </c>
      <c r="B52" s="39" t="s">
        <v>3</v>
      </c>
      <c r="C52" s="40" t="s">
        <v>4</v>
      </c>
      <c r="D52" s="40" t="s">
        <v>5</v>
      </c>
      <c r="E52" s="41" t="s">
        <v>6</v>
      </c>
    </row>
    <row r="53" spans="1:8" x14ac:dyDescent="0.25">
      <c r="A53" s="42" t="s">
        <v>7</v>
      </c>
      <c r="B53" s="34">
        <v>0</v>
      </c>
      <c r="C53" s="34">
        <v>6250</v>
      </c>
      <c r="D53" s="34">
        <v>0</v>
      </c>
      <c r="E53" s="43">
        <v>0</v>
      </c>
      <c r="G53" t="s">
        <v>30</v>
      </c>
      <c r="H53">
        <v>1382544.3343149223</v>
      </c>
    </row>
    <row r="54" spans="1:8" x14ac:dyDescent="0.25">
      <c r="A54" s="42" t="s">
        <v>8</v>
      </c>
      <c r="B54" s="35">
        <v>4285.7142857142862</v>
      </c>
      <c r="C54" s="35">
        <v>0</v>
      </c>
      <c r="D54" s="35">
        <v>0</v>
      </c>
      <c r="E54" s="44">
        <v>0</v>
      </c>
      <c r="G54" t="s">
        <v>31</v>
      </c>
      <c r="H54">
        <v>-1381273.74607963</v>
      </c>
    </row>
    <row r="55" spans="1:8" x14ac:dyDescent="0.25">
      <c r="A55" s="42" t="s">
        <v>9</v>
      </c>
      <c r="B55" s="35">
        <v>3703.7037037037035</v>
      </c>
      <c r="C55" s="35">
        <v>0</v>
      </c>
      <c r="D55" s="35">
        <v>0</v>
      </c>
      <c r="E55" s="44">
        <v>0</v>
      </c>
    </row>
    <row r="56" spans="1:8" x14ac:dyDescent="0.25">
      <c r="A56" s="42" t="s">
        <v>10</v>
      </c>
      <c r="B56" s="35">
        <v>0</v>
      </c>
      <c r="C56" s="35">
        <v>0</v>
      </c>
      <c r="D56" s="35">
        <v>2040.1254518901728</v>
      </c>
      <c r="E56" s="44">
        <v>0</v>
      </c>
    </row>
    <row r="57" spans="1:8" x14ac:dyDescent="0.25">
      <c r="A57" s="42" t="s">
        <v>11</v>
      </c>
      <c r="B57" s="35">
        <v>3846.1538461538471</v>
      </c>
      <c r="C57" s="35">
        <v>0</v>
      </c>
      <c r="D57" s="35">
        <v>0</v>
      </c>
      <c r="E57" s="44">
        <v>0</v>
      </c>
    </row>
    <row r="58" spans="1:8" s="37" customFormat="1" x14ac:dyDescent="0.25">
      <c r="A58" s="45" t="s">
        <v>12</v>
      </c>
      <c r="B58" s="36">
        <v>13164.428164428156</v>
      </c>
      <c r="C58" s="36">
        <v>19750</v>
      </c>
      <c r="D58" s="36">
        <v>18817.017405252693</v>
      </c>
      <c r="E58" s="46">
        <v>28000</v>
      </c>
    </row>
    <row r="59" spans="1:8" ht="16.5" thickBot="1" x14ac:dyDescent="0.3">
      <c r="A59" s="47" t="s">
        <v>13</v>
      </c>
      <c r="B59" s="48">
        <v>0</v>
      </c>
      <c r="C59" s="48">
        <v>0</v>
      </c>
      <c r="D59" s="48">
        <v>7142.8571428571413</v>
      </c>
      <c r="E59" s="49">
        <v>0</v>
      </c>
    </row>
    <row r="62" spans="1:8" s="15" customFormat="1" x14ac:dyDescent="0.25">
      <c r="A62" s="16" t="s">
        <v>28</v>
      </c>
      <c r="B62" s="21">
        <f xml:space="preserve"> SUMPRODUCT(B53:B59, B25:B31) + SUMPRODUCT(B53:B59, B35:B41)</f>
        <v>453943.93569393549</v>
      </c>
      <c r="C62" s="21">
        <f t="shared" ref="C62:E62" si="1" xml:space="preserve"> SUMPRODUCT(C53:C59, C25:C31) + SUMPRODUCT(C53:C59, C35:C41)</f>
        <v>357650</v>
      </c>
      <c r="D62" s="21">
        <f t="shared" si="1"/>
        <v>321750.3986209869</v>
      </c>
      <c r="E62" s="21">
        <f t="shared" si="1"/>
        <v>249200</v>
      </c>
    </row>
    <row r="63" spans="1:8" s="15" customFormat="1" ht="25.5" customHeight="1" x14ac:dyDescent="0.35">
      <c r="A63" s="32" t="s">
        <v>22</v>
      </c>
      <c r="B63" s="50">
        <f xml:space="preserve"> SUM(B62:E62)</f>
        <v>1382544.3343149223</v>
      </c>
      <c r="C63" s="50"/>
      <c r="D63" s="50"/>
      <c r="E63" s="50"/>
    </row>
  </sheetData>
  <mergeCells count="1">
    <mergeCell ref="B63:E6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Q2.2</vt:lpstr>
      <vt:lpstr>Q2.3_Q2.4</vt:lpstr>
      <vt:lpstr>Q3.1_3.2</vt:lpstr>
      <vt:lpstr>Q3.2</vt:lpstr>
      <vt:lpstr>Q3.3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GE User</cp:lastModifiedBy>
  <dcterms:created xsi:type="dcterms:W3CDTF">2014-01-19T03:55:05Z</dcterms:created>
  <dcterms:modified xsi:type="dcterms:W3CDTF">2016-06-20T09:26:14Z</dcterms:modified>
</cp:coreProperties>
</file>