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490" windowHeight="6915" activeTab="5"/>
  </bookViews>
  <sheets>
    <sheet name="CASH NEEDS" sheetId="4" r:id="rId1"/>
    <sheet name="ALLOCATION" sheetId="7" r:id="rId2"/>
    <sheet name="MY ANALYSIS" sheetId="2" r:id="rId3"/>
    <sheet name="TPs" sheetId="5" r:id="rId4"/>
    <sheet name="RECOMM" sheetId="1" r:id="rId5"/>
    <sheet name="MF FOLIO#" sheetId="8" r:id="rId6"/>
  </sheets>
  <definedNames>
    <definedName name="_xlnm._FilterDatabase" localSheetId="2" hidden="1">'MY ANALYSIS'!$A$1:$K$32</definedName>
  </definedNames>
  <calcPr calcId="145621"/>
  <pivotCaches>
    <pivotCache cacheId="1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8" l="1"/>
  <c r="A4" i="8"/>
  <c r="A5" i="8"/>
  <c r="A6" i="8"/>
  <c r="A7" i="8"/>
  <c r="A8" i="8"/>
  <c r="A9" i="8"/>
  <c r="A10" i="8"/>
  <c r="A11" i="8"/>
  <c r="A12" i="8"/>
  <c r="A13" i="8"/>
  <c r="A14" i="8"/>
  <c r="A2" i="8"/>
  <c r="E6" i="7" l="1"/>
  <c r="E5" i="7"/>
  <c r="E4" i="7"/>
  <c r="D6" i="7"/>
  <c r="D5" i="7"/>
  <c r="D4" i="7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" i="2"/>
  <c r="M2" i="2"/>
  <c r="A20" i="2" l="1"/>
  <c r="A6" i="5" l="1"/>
  <c r="A5" i="5"/>
  <c r="A4" i="5"/>
  <c r="A3" i="5"/>
  <c r="A2" i="5"/>
  <c r="A1" i="5"/>
  <c r="D8" i="4"/>
  <c r="A29" i="2" l="1"/>
  <c r="A30" i="2"/>
  <c r="A31" i="2"/>
  <c r="A32" i="2"/>
  <c r="A28" i="2"/>
  <c r="A16" i="2" l="1"/>
  <c r="A12" i="2"/>
  <c r="A8" i="2"/>
  <c r="A11" i="2"/>
  <c r="A2" i="2"/>
  <c r="A9" i="2"/>
  <c r="A5" i="2"/>
  <c r="A14" i="2" l="1"/>
  <c r="A13" i="2"/>
  <c r="A15" i="2"/>
  <c r="A21" i="2"/>
  <c r="A22" i="2"/>
  <c r="A19" i="2"/>
  <c r="A17" i="2"/>
  <c r="A18" i="2"/>
  <c r="A6" i="2"/>
  <c r="A7" i="2"/>
  <c r="A4" i="2"/>
  <c r="A10" i="2"/>
  <c r="A3" i="2"/>
  <c r="A23" i="2"/>
  <c r="A24" i="2"/>
  <c r="A27" i="2"/>
  <c r="A26" i="2"/>
  <c r="A25" i="2"/>
  <c r="F12" i="1" l="1"/>
  <c r="G10" i="1"/>
  <c r="G9" i="1"/>
  <c r="G8" i="1"/>
  <c r="G7" i="1"/>
  <c r="G6" i="1"/>
  <c r="G5" i="1"/>
  <c r="G4" i="1"/>
  <c r="G12" i="1" l="1"/>
</calcChain>
</file>

<file path=xl/sharedStrings.xml><?xml version="1.0" encoding="utf-8"?>
<sst xmlns="http://schemas.openxmlformats.org/spreadsheetml/2006/main" count="373" uniqueCount="164">
  <si>
    <t>Birla Sunlife Treasury Optimizer</t>
  </si>
  <si>
    <t>https://www.valueresearchonline.com/funds/newsnapshot.asp?schemecode=7701</t>
  </si>
  <si>
    <t>Uti Income opprtunities Fund</t>
  </si>
  <si>
    <t>https://www.valueresearchonline.com/funds/newsnapshot.asp?schemecode=15880</t>
  </si>
  <si>
    <t>https://www.valueresearchonline.com/funds/newsnapshot.asp?schemecode=844</t>
  </si>
  <si>
    <t>HDFC Balanced Fund</t>
  </si>
  <si>
    <t>Tata Balanced Fund</t>
  </si>
  <si>
    <t>https://www.valueresearchonline.com/funds/newsnapshot.asp?schemecode=211</t>
  </si>
  <si>
    <t>ICICI Prudential Discovery Fund</t>
  </si>
  <si>
    <t>https://www.valueresearchonline.com/funds/newsnapshot.asp?schemecode=2310</t>
  </si>
  <si>
    <t>Franklin India High Growth Companies Fund</t>
  </si>
  <si>
    <t>https://www.valueresearchonline.com/funds/newsnapshot.asp?schemecode=5141</t>
  </si>
  <si>
    <t>SBI Bluechip Fund</t>
  </si>
  <si>
    <t>https://www.valueresearchonline.com/funds/newsnapshot.asp?schemecode=3083</t>
  </si>
  <si>
    <t>TOTAL</t>
  </si>
  <si>
    <t>Name of Fund</t>
  </si>
  <si>
    <t>Link</t>
  </si>
  <si>
    <t>% Allocation</t>
  </si>
  <si>
    <t>Wtd Avg</t>
  </si>
  <si>
    <t>Category</t>
  </si>
  <si>
    <t>Debt</t>
  </si>
  <si>
    <t>Balanced</t>
  </si>
  <si>
    <t>Equity Mid Cap</t>
  </si>
  <si>
    <t>Equity Large Cap</t>
  </si>
  <si>
    <t>Expected Return</t>
  </si>
  <si>
    <t>SR#</t>
  </si>
  <si>
    <t>Recommended Fund</t>
  </si>
  <si>
    <t>Reliance Growth-G</t>
  </si>
  <si>
    <t>SBI Contra-D</t>
  </si>
  <si>
    <t>SBI Magnum Taxgain-D</t>
  </si>
  <si>
    <t>Reliance MIP-G</t>
  </si>
  <si>
    <t>Birla SL Tax Relief 96-D</t>
  </si>
  <si>
    <t>Code</t>
  </si>
  <si>
    <t>N</t>
  </si>
  <si>
    <t>E</t>
  </si>
  <si>
    <t>Miraj</t>
  </si>
  <si>
    <t>SELL</t>
  </si>
  <si>
    <t xml:space="preserve">Indiabulls Short Term Fund </t>
  </si>
  <si>
    <t>UTI Income Opportunities Fund</t>
  </si>
  <si>
    <t>Birla Sunlife Medium Term Plan</t>
  </si>
  <si>
    <t>Franklin India Dynamic Accrual Fund</t>
  </si>
  <si>
    <t>ANALYSIS / QUESTIONS</t>
  </si>
  <si>
    <t>Sundaram Taxsaver-D</t>
  </si>
  <si>
    <t>DSPBR Tax Saver- D</t>
  </si>
  <si>
    <t>Poorvi</t>
  </si>
  <si>
    <t>Goldman Sachs Nifty BeES</t>
  </si>
  <si>
    <t>HDFC MIP Long-term-G</t>
  </si>
  <si>
    <t>HDFC Prudence-DM</t>
  </si>
  <si>
    <t>Reliance Mid &amp; Small Cap-G</t>
  </si>
  <si>
    <t>Goldman Sachs Gold ETF</t>
  </si>
  <si>
    <t>HDFC Top 200-G</t>
  </si>
  <si>
    <t>Gold ETF</t>
  </si>
  <si>
    <t>EQ-Large Cap</t>
  </si>
  <si>
    <t>EQ-ELSS</t>
  </si>
  <si>
    <t>EQ-MIP</t>
  </si>
  <si>
    <t>EQ-Balanced</t>
  </si>
  <si>
    <t>EQ-Sectoral</t>
  </si>
  <si>
    <t>EQ-Mid Cap</t>
  </si>
  <si>
    <t>DEBT-Short Term</t>
  </si>
  <si>
    <t>Row Labels</t>
  </si>
  <si>
    <t>Grand Total</t>
  </si>
  <si>
    <t>EQ-Small Cap</t>
  </si>
  <si>
    <t>Reliance Diversified Power Sector-G</t>
  </si>
  <si>
    <t>BUY</t>
  </si>
  <si>
    <t>Agree?</t>
  </si>
  <si>
    <t>A</t>
  </si>
  <si>
    <t>Birla Sun Life Top 100 Fund</t>
  </si>
  <si>
    <t>Birla Sun Life Frontline Equity</t>
  </si>
  <si>
    <t>EQ-Multi Cap</t>
  </si>
  <si>
    <t>Fund House</t>
  </si>
  <si>
    <t>HDFC</t>
  </si>
  <si>
    <t>BirlaSL</t>
  </si>
  <si>
    <t>SBI</t>
  </si>
  <si>
    <t>GoldSachs</t>
  </si>
  <si>
    <t>Reliance</t>
  </si>
  <si>
    <t>DSPBR</t>
  </si>
  <si>
    <t>SundaramBNP</t>
  </si>
  <si>
    <t>Franklin</t>
  </si>
  <si>
    <t>UTI</t>
  </si>
  <si>
    <t>Indiabulls</t>
  </si>
  <si>
    <t>Tata</t>
  </si>
  <si>
    <t>ICICI</t>
  </si>
  <si>
    <t>Decision/
Recomm</t>
  </si>
  <si>
    <t>Comments</t>
  </si>
  <si>
    <t>Further Education</t>
  </si>
  <si>
    <t>Kid's Admission</t>
  </si>
  <si>
    <t>Amount Required</t>
  </si>
  <si>
    <t>Property - Pending Payment</t>
  </si>
  <si>
    <t>Property - Registration</t>
  </si>
  <si>
    <t>Property - Interior</t>
  </si>
  <si>
    <t>Already Paid</t>
  </si>
  <si>
    <t>Home Loan option available</t>
  </si>
  <si>
    <t>When?</t>
  </si>
  <si>
    <t>Expense Item</t>
  </si>
  <si>
    <t>BIG TICKET EXPENSES - NEXT 1 YEAR</t>
  </si>
  <si>
    <t>DSP BlackRock Micro Cap Fund</t>
  </si>
  <si>
    <t>Decision with existing funds without recommendation</t>
  </si>
  <si>
    <t>MIP as a category of investment compared to DEBT oriented plans</t>
  </si>
  <si>
    <t>Small cap exposure</t>
  </si>
  <si>
    <t>For/
Owner</t>
  </si>
  <si>
    <t>ICICI Prudential Long Term Fund</t>
  </si>
  <si>
    <t>DEBT-Dyn.Bond</t>
  </si>
  <si>
    <t>DEBT-Credit.Opp</t>
  </si>
  <si>
    <t>MF</t>
  </si>
  <si>
    <t>How to meet next 1 year goals?</t>
  </si>
  <si>
    <t>Escorts Liquid Plan</t>
  </si>
  <si>
    <t>Escort</t>
  </si>
  <si>
    <t>DEBT-Liquid</t>
  </si>
  <si>
    <t>INSR</t>
  </si>
  <si>
    <t>TAX</t>
  </si>
  <si>
    <t>Tax Filing for AY 2016-2017</t>
  </si>
  <si>
    <t>HOLD</t>
  </si>
  <si>
    <t>AVOID</t>
  </si>
  <si>
    <t>Dividend Income</t>
  </si>
  <si>
    <t>PPF Income</t>
  </si>
  <si>
    <t>All Bank account details</t>
  </si>
  <si>
    <t>Form-16</t>
  </si>
  <si>
    <t>Income Tax Id/Pass</t>
  </si>
  <si>
    <t>Old Folio# and Contact details</t>
  </si>
  <si>
    <t>MFs</t>
  </si>
  <si>
    <t>Poorvi/Father</t>
  </si>
  <si>
    <t>SBI Corporate Bond Fund</t>
  </si>
  <si>
    <t>Park money for Short Term &lt; 1 Year needs</t>
  </si>
  <si>
    <t>Done</t>
  </si>
  <si>
    <t>HDFC Click-2-Protect  - Good Insurance - Go Ahead</t>
  </si>
  <si>
    <t>In Progress</t>
  </si>
  <si>
    <t>Birla Dynamic Fund will be preferred over this Or one of the other recommedned funds</t>
  </si>
  <si>
    <t>Pick Birla Frontline Equity over this !</t>
  </si>
  <si>
    <t>HOLD: Longer Term Debt will help long time investors</t>
  </si>
  <si>
    <t>HOLD &amp; WATCH: Good fund in Small cap space. Do not accumulate.</t>
  </si>
  <si>
    <t>HOLD: Power sector will pick up. W\ait for 1.5-2.0 years</t>
  </si>
  <si>
    <t>HOLD: Can be accumulated more only for hedging (not great for investment)</t>
  </si>
  <si>
    <t>HOLD: It's a good fund. Keep a watch.</t>
  </si>
  <si>
    <t>Very aggressive fund - Take a BUY call in 3-6 months. Already have exposure to Small caps via Relaince Mid &amp; Small cap fund</t>
  </si>
  <si>
    <t>For institutions Only</t>
  </si>
  <si>
    <t>Bifurcate the allocation to Hybrid + pure Debt fund</t>
  </si>
  <si>
    <t>Fund not performing well</t>
  </si>
  <si>
    <t>HOLD: Sell once full portfolio is &gt; 1 year in age</t>
  </si>
  <si>
    <t>Can be purchased. Bit aggressive but a good fund.</t>
  </si>
  <si>
    <t>BUY IF NOT BUYING Birla Sunlife Frontline Equity</t>
  </si>
  <si>
    <t>Rational: Franklin fund house has good FMgrs in Equity space</t>
  </si>
  <si>
    <t>BUY-X</t>
  </si>
  <si>
    <t>Invest if 4 Debt funds are not enough</t>
  </si>
  <si>
    <t>ELSS exposure not required now + 3 years are over</t>
  </si>
  <si>
    <t>Allocation</t>
  </si>
  <si>
    <t>HOLD-X</t>
  </si>
  <si>
    <t>Allocation-AFT-1YR</t>
  </si>
  <si>
    <t>Allocation-CURRENT</t>
  </si>
  <si>
    <t>Sum of Allocation-CURRENT</t>
  </si>
  <si>
    <t>Sum of Allocation-AFT-1YR</t>
  </si>
  <si>
    <t>% CURRENT</t>
  </si>
  <si>
    <t>% AFT 1 YEAR</t>
  </si>
  <si>
    <t>DEBT</t>
  </si>
  <si>
    <t>EQUITY</t>
  </si>
  <si>
    <t>1YR Mult.</t>
  </si>
  <si>
    <t>Owner</t>
  </si>
  <si>
    <t>Fund Name</t>
  </si>
  <si>
    <t>Folio#</t>
  </si>
  <si>
    <t>Contact</t>
  </si>
  <si>
    <t>Email Address</t>
  </si>
  <si>
    <t>Reliance Diversified Power Sector -G</t>
  </si>
  <si>
    <t>miraj.vashi@gmail.com</t>
  </si>
  <si>
    <t>407111556046</t>
  </si>
  <si>
    <t>SBBNAB353928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</si>
</sst>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%"/>
    <numFmt numFmtId="165" formatCode="[$₹-447]\ #,##0.00"/>
    <numFmt numFmtId="166" formatCode="[$₹-447]\ #,##0;[Red][$₹-447]\ \-#,##0"/>
    <numFmt numFmtId="167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1" applyBorder="1"/>
    <xf numFmtId="0" fontId="2" fillId="0" borderId="1" xfId="1" applyFont="1" applyBorder="1"/>
    <xf numFmtId="0" fontId="2" fillId="0" borderId="2" xfId="1" applyBorder="1"/>
    <xf numFmtId="0" fontId="2" fillId="0" borderId="2" xfId="1" applyFont="1" applyBorder="1"/>
    <xf numFmtId="0" fontId="0" fillId="0" borderId="4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65" fontId="0" fillId="0" borderId="0" xfId="0" applyNumberFormat="1"/>
    <xf numFmtId="0" fontId="5" fillId="0" borderId="0" xfId="0" applyFont="1"/>
    <xf numFmtId="0" fontId="6" fillId="6" borderId="1" xfId="0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7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/>
    <xf numFmtId="0" fontId="5" fillId="0" borderId="0" xfId="0" applyFont="1" applyAlignment="1">
      <alignment horizontal="center"/>
    </xf>
    <xf numFmtId="165" fontId="5" fillId="0" borderId="0" xfId="0" applyNumberFormat="1" applyFont="1"/>
    <xf numFmtId="0" fontId="7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justify" wrapText="1"/>
    </xf>
    <xf numFmtId="0" fontId="7" fillId="3" borderId="1" xfId="0" applyFont="1" applyFill="1" applyBorder="1" applyAlignment="1">
      <alignment horizontal="justify"/>
    </xf>
    <xf numFmtId="0" fontId="7" fillId="4" borderId="1" xfId="0" applyFont="1" applyFill="1" applyBorder="1" applyAlignment="1">
      <alignment horizontal="justify"/>
    </xf>
    <xf numFmtId="0" fontId="7" fillId="4" borderId="1" xfId="0" applyFont="1" applyFill="1" applyBorder="1" applyAlignment="1">
      <alignment horizontal="justify" wrapText="1"/>
    </xf>
    <xf numFmtId="0" fontId="8" fillId="0" borderId="1" xfId="0" applyFont="1" applyBorder="1" applyAlignment="1">
      <alignment horizontal="justify"/>
    </xf>
    <xf numFmtId="0" fontId="7" fillId="0" borderId="1" xfId="0" applyFont="1" applyBorder="1" applyAlignment="1">
      <alignment horizontal="justify"/>
    </xf>
    <xf numFmtId="0" fontId="7" fillId="5" borderId="1" xfId="0" applyFont="1" applyFill="1" applyBorder="1" applyAlignment="1">
      <alignment horizontal="justify"/>
    </xf>
    <xf numFmtId="0" fontId="7" fillId="0" borderId="0" xfId="0" applyFont="1" applyAlignment="1">
      <alignment horizontal="justify"/>
    </xf>
    <xf numFmtId="0" fontId="7" fillId="0" borderId="0" xfId="0" applyFont="1" applyAlignment="1">
      <alignment horizontal="left"/>
    </xf>
    <xf numFmtId="165" fontId="9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 applyAlignment="1">
      <alignment horizontal="left" indent="2"/>
    </xf>
    <xf numFmtId="0" fontId="0" fillId="0" borderId="0" xfId="0" applyFont="1" applyAlignment="1">
      <alignment horizontal="center"/>
    </xf>
    <xf numFmtId="0" fontId="11" fillId="0" borderId="1" xfId="0" applyFont="1" applyBorder="1" applyAlignment="1">
      <alignment horizontal="justify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justify"/>
    </xf>
    <xf numFmtId="0" fontId="10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justify" wrapText="1"/>
    </xf>
    <xf numFmtId="166" fontId="1" fillId="6" borderId="1" xfId="0" applyNumberFormat="1" applyFont="1" applyFill="1" applyBorder="1" applyAlignment="1">
      <alignment horizontal="center"/>
    </xf>
    <xf numFmtId="166" fontId="7" fillId="0" borderId="1" xfId="0" applyNumberFormat="1" applyFont="1" applyBorder="1"/>
    <xf numFmtId="166" fontId="11" fillId="0" borderId="1" xfId="0" applyNumberFormat="1" applyFont="1" applyBorder="1"/>
    <xf numFmtId="166" fontId="8" fillId="0" borderId="1" xfId="0" applyNumberFormat="1" applyFont="1" applyBorder="1"/>
    <xf numFmtId="166" fontId="7" fillId="0" borderId="0" xfId="0" applyNumberFormat="1" applyFont="1"/>
    <xf numFmtId="165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3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6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numFmt numFmtId="165" formatCode="[$₹-447]\ #,##0.0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 User" refreshedDate="42540.968573032405" createdVersion="4" refreshedVersion="4" minRefreshableVersion="3" recordCount="31">
  <cacheSource type="worksheet">
    <worksheetSource ref="A1:M32" sheet="MY ANALYSIS"/>
  </cacheSource>
  <cacheFields count="14">
    <cacheField name="SR#" numFmtId="0">
      <sharedItems containsSemiMixedTypes="0" containsString="0" containsNumber="1" containsInteger="1" minValue="1" maxValue="31"/>
    </cacheField>
    <cacheField name="Recommended Fund" numFmtId="0">
      <sharedItems/>
    </cacheField>
    <cacheField name="Fund House" numFmtId="0">
      <sharedItems/>
    </cacheField>
    <cacheField name="Category" numFmtId="0">
      <sharedItems count="13">
        <s v="EQ-Balanced"/>
        <s v="EQ-ELSS"/>
        <s v="EQ-Large Cap"/>
        <s v="EQ-Mid Cap"/>
        <s v="EQ-Small Cap"/>
        <s v="EQ-MIP"/>
        <s v="EQ-Sectoral"/>
        <s v="Gold ETF"/>
        <s v="DEBT-Credit.Opp"/>
        <s v="DEBT-Short Term"/>
        <s v="EQ-Multi Cap"/>
        <s v="DEBT-Dyn.Bond"/>
        <s v="DEBT-Liquid"/>
      </sharedItems>
      <fieldGroup par="13"/>
    </cacheField>
    <cacheField name="Code" numFmtId="0">
      <sharedItems/>
    </cacheField>
    <cacheField name="For/_x000a_Owner" numFmtId="0">
      <sharedItems containsBlank="1"/>
    </cacheField>
    <cacheField name="Decision/_x000a_Recomm" numFmtId="0">
      <sharedItems count="6">
        <s v="HOLD"/>
        <s v="SELL"/>
        <s v="BUY"/>
        <s v="BUY-X"/>
        <s v="AVOID"/>
        <s v="HOLD-X"/>
      </sharedItems>
    </cacheField>
    <cacheField name="Agree?" numFmtId="0">
      <sharedItems/>
    </cacheField>
    <cacheField name="ANALYSIS / QUESTIONS" numFmtId="0">
      <sharedItems containsBlank="1"/>
    </cacheField>
    <cacheField name="Allocation" numFmtId="166">
      <sharedItems containsString="0" containsBlank="1" containsNumber="1" containsInteger="1" minValue="15000" maxValue="779700"/>
    </cacheField>
    <cacheField name="1YR Mult." numFmtId="0">
      <sharedItems containsString="0" containsBlank="1" containsNumber="1" containsInteger="1" minValue="0" maxValue="12"/>
    </cacheField>
    <cacheField name="Allocation-CURRENT" numFmtId="166">
      <sharedItems containsSemiMixedTypes="0" containsString="0" containsNumber="1" containsInteger="1" minValue="0" maxValue="779700"/>
    </cacheField>
    <cacheField name="Allocation-AFT-1YR" numFmtId="166">
      <sharedItems containsSemiMixedTypes="0" containsString="0" containsNumber="1" containsInteger="1" minValue="0" maxValue="750000"/>
    </cacheField>
    <cacheField name="Category2" numFmtId="0" databaseField="0">
      <fieldGroup base="3">
        <discretePr count="13">
          <x v="1"/>
          <x v="1"/>
          <x v="1"/>
          <x v="1"/>
          <x v="1"/>
          <x v="1"/>
          <x v="1"/>
          <x v="0"/>
          <x v="2"/>
          <x v="2"/>
          <x v="1"/>
          <x v="2"/>
          <x v="2"/>
        </discretePr>
        <groupItems count="3">
          <s v="Gold ETF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n v="1"/>
    <s v="HDFC Prudence-DM"/>
    <s v="HDFC"/>
    <x v="0"/>
    <s v="E"/>
    <s v="Miraj"/>
    <x v="0"/>
    <s v="A"/>
    <s v="HOLD: Longer Term Debt will help long time investors"/>
    <n v="561000"/>
    <n v="1"/>
    <n v="561000"/>
    <n v="561000"/>
  </r>
  <r>
    <n v="2"/>
    <s v="Birla SL Tax Relief 96-D"/>
    <s v="BirlaSL"/>
    <x v="1"/>
    <s v="E"/>
    <s v="Miraj"/>
    <x v="1"/>
    <s v="A"/>
    <s v="ELSS exposure not required now + 3 years are over"/>
    <n v="67800"/>
    <n v="0"/>
    <n v="67800"/>
    <n v="0"/>
  </r>
  <r>
    <n v="3"/>
    <s v="SBI Magnum Taxgain-D"/>
    <s v="SBI"/>
    <x v="1"/>
    <s v="E"/>
    <s v="Miraj"/>
    <x v="1"/>
    <s v="A"/>
    <s v="ELSS exposure not required now + 3 years are over"/>
    <n v="268100"/>
    <n v="0"/>
    <n v="268100"/>
    <n v="0"/>
  </r>
  <r>
    <n v="4"/>
    <s v="Goldman Sachs Nifty BeES"/>
    <s v="GoldSachs"/>
    <x v="2"/>
    <s v="E"/>
    <s v="Miraj"/>
    <x v="0"/>
    <s v="A"/>
    <s v="HOLD: Sell once full portfolio is &gt; 1 year in age"/>
    <n v="154800"/>
    <n v="1"/>
    <n v="154800"/>
    <n v="154800"/>
  </r>
  <r>
    <n v="5"/>
    <s v="Reliance Growth-G"/>
    <s v="Reliance"/>
    <x v="3"/>
    <s v="E"/>
    <s v="Miraj"/>
    <x v="1"/>
    <s v="A"/>
    <s v="Fund not performing well"/>
    <n v="779700"/>
    <n v="0"/>
    <n v="779700"/>
    <n v="0"/>
  </r>
  <r>
    <n v="6"/>
    <s v="SBI Contra-D"/>
    <s v="SBI"/>
    <x v="3"/>
    <s v="E"/>
    <s v="Miraj"/>
    <x v="1"/>
    <s v="A"/>
    <s v="Fund not performing well"/>
    <n v="312000"/>
    <n v="0"/>
    <n v="312000"/>
    <n v="0"/>
  </r>
  <r>
    <n v="7"/>
    <s v="Reliance Mid &amp; Small Cap-G"/>
    <s v="Reliance"/>
    <x v="4"/>
    <s v="E"/>
    <s v="Miraj"/>
    <x v="0"/>
    <s v="A"/>
    <s v="HOLD &amp; WATCH: Good fund in Small cap space. Do not accumulate."/>
    <n v="340800"/>
    <n v="1"/>
    <n v="340800"/>
    <n v="340800"/>
  </r>
  <r>
    <n v="8"/>
    <s v="HDFC MIP Long-term-G"/>
    <s v="HDFC"/>
    <x v="5"/>
    <s v="E"/>
    <s v="Miraj"/>
    <x v="1"/>
    <s v="A"/>
    <s v="Bifurcate the allocation to Hybrid + pure Debt fund"/>
    <n v="205800"/>
    <n v="0"/>
    <n v="205800"/>
    <n v="0"/>
  </r>
  <r>
    <n v="9"/>
    <s v="Reliance MIP-G"/>
    <s v="Reliance"/>
    <x v="5"/>
    <s v="E"/>
    <s v="Miraj"/>
    <x v="1"/>
    <s v="A"/>
    <s v="Bifurcate the allocation to Hybrid + pure Debt fund"/>
    <n v="220800"/>
    <n v="0"/>
    <n v="220800"/>
    <n v="0"/>
  </r>
  <r>
    <n v="10"/>
    <s v="Reliance Diversified Power Sector-G"/>
    <s v="Reliance"/>
    <x v="6"/>
    <s v="E"/>
    <s v="Miraj"/>
    <x v="0"/>
    <s v="A"/>
    <s v="HOLD: Power sector will pick up. W\ait for 1.5-2.0 years"/>
    <n v="90000"/>
    <n v="1"/>
    <n v="90000"/>
    <n v="90000"/>
  </r>
  <r>
    <n v="11"/>
    <s v="Goldman Sachs Gold ETF"/>
    <s v="GoldSachs"/>
    <x v="7"/>
    <s v="E"/>
    <s v="Miraj"/>
    <x v="0"/>
    <s v="A"/>
    <s v="HOLD: Can be accumulated more only for hedging (not great for investment)"/>
    <n v="27000"/>
    <n v="1"/>
    <n v="27000"/>
    <n v="27000"/>
  </r>
  <r>
    <n v="12"/>
    <s v="Birla SL Tax Relief 96-D"/>
    <s v="BirlaSL"/>
    <x v="1"/>
    <s v="E"/>
    <s v="Poorvi"/>
    <x v="1"/>
    <s v="A"/>
    <s v="ELSS exposure not required now + 3 years are over"/>
    <n v="42000"/>
    <n v="0"/>
    <n v="42000"/>
    <n v="0"/>
  </r>
  <r>
    <n v="13"/>
    <s v="DSPBR Tax Saver- D"/>
    <s v="DSPBR"/>
    <x v="1"/>
    <s v="E"/>
    <s v="Poorvi"/>
    <x v="1"/>
    <s v="A"/>
    <s v="ELSS exposure not required now + 3 years are over"/>
    <n v="34700"/>
    <n v="0"/>
    <n v="34700"/>
    <n v="0"/>
  </r>
  <r>
    <n v="14"/>
    <s v="Sundaram Taxsaver-D"/>
    <s v="SundaramBNP"/>
    <x v="1"/>
    <s v="E"/>
    <s v="Poorvi"/>
    <x v="1"/>
    <s v="A"/>
    <s v="ELSS exposure not required now + 3 years are over"/>
    <n v="188700"/>
    <n v="0"/>
    <n v="188700"/>
    <n v="0"/>
  </r>
  <r>
    <n v="15"/>
    <s v="HDFC Top 200-G"/>
    <s v="HDFC"/>
    <x v="2"/>
    <s v="E"/>
    <s v="Poorvi"/>
    <x v="0"/>
    <s v="A"/>
    <s v="HOLD: It's a good fund. Keep a watch."/>
    <n v="325900"/>
    <n v="1"/>
    <n v="325900"/>
    <n v="325900"/>
  </r>
  <r>
    <n v="16"/>
    <s v="Birla Sunlife Medium Term Plan"/>
    <s v="BirlaSL"/>
    <x v="8"/>
    <s v="N"/>
    <s v="Poorvi"/>
    <x v="2"/>
    <s v="A"/>
    <m/>
    <n v="300000"/>
    <n v="1"/>
    <n v="0"/>
    <n v="300000"/>
  </r>
  <r>
    <n v="17"/>
    <s v="Franklin India Dynamic Accrual Fund"/>
    <s v="Franklin"/>
    <x v="8"/>
    <s v="N"/>
    <m/>
    <x v="3"/>
    <s v="A"/>
    <s v="Invest if 4 Debt funds are not enough"/>
    <m/>
    <m/>
    <n v="0"/>
    <n v="0"/>
  </r>
  <r>
    <n v="18"/>
    <s v="UTI Income Opportunities Fund"/>
    <s v="UTI"/>
    <x v="8"/>
    <s v="N"/>
    <m/>
    <x v="3"/>
    <s v="A"/>
    <s v="Invest if 4 Debt funds are not enough"/>
    <m/>
    <m/>
    <n v="0"/>
    <n v="0"/>
  </r>
  <r>
    <n v="19"/>
    <s v="SBI Corporate Bond Fund"/>
    <s v="SBI"/>
    <x v="8"/>
    <s v="N"/>
    <s v="Poorvi"/>
    <x v="2"/>
    <s v="A"/>
    <m/>
    <n v="300000"/>
    <n v="1"/>
    <n v="0"/>
    <n v="300000"/>
  </r>
  <r>
    <n v="20"/>
    <s v="Birla Sunlife Treasury Optimizer"/>
    <s v="BirlaSL"/>
    <x v="9"/>
    <s v="N"/>
    <s v="Poorvi/Father"/>
    <x v="2"/>
    <s v="A"/>
    <s v="Park money for Short Term &lt; 1 Year needs"/>
    <n v="750000"/>
    <n v="1"/>
    <n v="0"/>
    <n v="750000"/>
  </r>
  <r>
    <n v="21"/>
    <s v="Indiabulls Short Term Fund "/>
    <s v="Indiabulls"/>
    <x v="9"/>
    <s v="N"/>
    <s v="Poorvi/Father"/>
    <x v="2"/>
    <s v="A"/>
    <s v="Park money for Short Term &lt; 1 Year needs"/>
    <n v="750000"/>
    <n v="1"/>
    <n v="0"/>
    <n v="750000"/>
  </r>
  <r>
    <n v="22"/>
    <s v="HDFC Balanced Fund"/>
    <s v="HDFC"/>
    <x v="0"/>
    <s v="N"/>
    <s v="Poorvi"/>
    <x v="2"/>
    <s v="A"/>
    <m/>
    <n v="20000"/>
    <n v="12"/>
    <n v="0"/>
    <n v="240000"/>
  </r>
  <r>
    <n v="23"/>
    <s v="Tata Balanced Fund"/>
    <s v="Tata"/>
    <x v="0"/>
    <s v="N"/>
    <s v="Miraj"/>
    <x v="2"/>
    <s v="A"/>
    <m/>
    <n v="15000"/>
    <n v="12"/>
    <n v="0"/>
    <n v="180000"/>
  </r>
  <r>
    <n v="24"/>
    <s v="SBI Bluechip Fund"/>
    <s v="SBI"/>
    <x v="2"/>
    <s v="N"/>
    <m/>
    <x v="3"/>
    <s v="A"/>
    <s v="BUY IF NOT BUYING Birla Sunlife Frontline Equity"/>
    <m/>
    <m/>
    <n v="0"/>
    <n v="0"/>
  </r>
  <r>
    <n v="25"/>
    <s v="Franklin India High Growth Companies Fund"/>
    <s v="Franklin"/>
    <x v="10"/>
    <s v="N"/>
    <s v="Miraj"/>
    <x v="2"/>
    <s v="A"/>
    <s v="Rational: Franklin fund house has good FMgrs in Equity space"/>
    <n v="15000"/>
    <n v="12"/>
    <n v="0"/>
    <n v="180000"/>
  </r>
  <r>
    <n v="26"/>
    <s v="ICICI Prudential Discovery Fund"/>
    <s v="ICICI"/>
    <x v="10"/>
    <s v="N"/>
    <s v="Miraj"/>
    <x v="2"/>
    <s v="A"/>
    <m/>
    <n v="15000"/>
    <n v="12"/>
    <n v="0"/>
    <n v="180000"/>
  </r>
  <r>
    <n v="27"/>
    <s v="Birla Sun Life Frontline Equity"/>
    <s v="BirlaSL"/>
    <x v="2"/>
    <s v="N"/>
    <s v="Poorvi"/>
    <x v="2"/>
    <s v="A"/>
    <s v="Can be purchased. Bit aggressive but a good fund."/>
    <n v="20000"/>
    <n v="12"/>
    <n v="0"/>
    <n v="240000"/>
  </r>
  <r>
    <n v="28"/>
    <s v="Birla Sun Life Top 100 Fund"/>
    <s v="BirlaSL"/>
    <x v="2"/>
    <s v="N"/>
    <m/>
    <x v="4"/>
    <s v="A"/>
    <s v="Pick Birla Frontline Equity over this !"/>
    <m/>
    <m/>
    <n v="0"/>
    <n v="0"/>
  </r>
  <r>
    <n v="29"/>
    <s v="DSP BlackRock Micro Cap Fund"/>
    <s v="DSPBR"/>
    <x v="4"/>
    <s v="N"/>
    <m/>
    <x v="5"/>
    <s v="A"/>
    <s v="Very aggressive fund - Take a BUY call in 3-6 months. Already have exposure to Small caps via Relaince Mid &amp; Small cap fund"/>
    <m/>
    <m/>
    <n v="0"/>
    <n v="0"/>
  </r>
  <r>
    <n v="30"/>
    <s v="ICICI Prudential Long Term Fund"/>
    <s v="ICICI"/>
    <x v="11"/>
    <s v="N"/>
    <m/>
    <x v="4"/>
    <s v="A"/>
    <s v="Birla Dynamic Fund will be preferred over this Or one of the other recommedned funds"/>
    <m/>
    <m/>
    <n v="0"/>
    <n v="0"/>
  </r>
  <r>
    <n v="31"/>
    <s v="Escorts Liquid Plan"/>
    <s v="Escort"/>
    <x v="12"/>
    <s v="N"/>
    <m/>
    <x v="4"/>
    <s v="A"/>
    <s v="For institutions Only"/>
    <m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7" firstHeaderRow="0" firstDataRow="1" firstDataCol="1"/>
  <pivotFields count="14">
    <pivotField showAll="0"/>
    <pivotField showAll="0"/>
    <pivotField showAll="0"/>
    <pivotField axis="axisRow" showAll="0" sortType="descending">
      <items count="14">
        <item x="8"/>
        <item x="11"/>
        <item x="12"/>
        <item x="9"/>
        <item x="0"/>
        <item x="1"/>
        <item x="2"/>
        <item x="3"/>
        <item x="5"/>
        <item x="10"/>
        <item x="6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h="1" x="4"/>
        <item x="2"/>
        <item h="1" x="3"/>
        <item x="0"/>
        <item h="1" x="5"/>
        <item x="1"/>
        <item t="default"/>
      </items>
    </pivotField>
    <pivotField showAll="0"/>
    <pivotField showAll="0"/>
    <pivotField showAll="0"/>
    <pivotField showAll="0" defaultSubtotal="0"/>
    <pivotField dataField="1" numFmtId="166" showAll="0" defaultSubtotal="0"/>
    <pivotField dataField="1" numFmtId="166" showAll="0" defaultSubtotal="0"/>
    <pivotField axis="axisRow" showAll="0" defaultSubtotal="0">
      <items count="3">
        <item n="DEBT" sd="0" x="2"/>
        <item n="EQUITY" sd="0" x="1"/>
        <item sd="0" x="0"/>
      </items>
    </pivotField>
  </pivotFields>
  <rowFields count="2">
    <field x="13"/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llocation-CURRENT" fld="11" baseField="0" baseItem="0"/>
    <dataField name="Sum of Allocation-AFT-1YR" fld="12" baseField="0" baseItem="0"/>
  </dataFields>
  <formats count="12">
    <format dxfId="95">
      <pivotArea outline="0" collapsedLevelsAreSubtotals="1" fieldPosition="0"/>
    </format>
    <format dxfId="94">
      <pivotArea field="6" type="button" dataOnly="0" labelOnly="1" outline="0"/>
    </format>
    <format dxfId="93">
      <pivotArea type="topRight" dataOnly="0" labelOnly="1" outline="0" fieldPosition="0"/>
    </format>
    <format dxfId="92">
      <pivotArea dataOnly="0" labelOnly="1" grandCol="1" outline="0" fieldPosition="0"/>
    </format>
    <format dxfId="91">
      <pivotArea outline="0" collapsedLevelsAreSubtotals="1" fieldPosition="0"/>
    </format>
    <format dxfId="90">
      <pivotArea field="6" type="button" dataOnly="0" labelOnly="1" outline="0"/>
    </format>
    <format dxfId="89">
      <pivotArea type="topRight" dataOnly="0" labelOnly="1" outline="0" fieldPosition="0"/>
    </format>
    <format dxfId="88">
      <pivotArea dataOnly="0" labelOnly="1" grandCol="1" outline="0" fieldPosition="0"/>
    </format>
    <format dxfId="87">
      <pivotArea outline="0" collapsedLevelsAreSubtotals="1" fieldPosition="0"/>
    </format>
    <format dxfId="86">
      <pivotArea field="6" type="button" dataOnly="0" labelOnly="1" outline="0"/>
    </format>
    <format dxfId="85">
      <pivotArea type="topRight" dataOnly="0" labelOnly="1" outline="0" fieldPosition="0"/>
    </format>
    <format dxfId="8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alueresearchonline.com/funds/newsnapshot.asp?schemecode=844" TargetMode="External"/><Relationship Id="rId7" Type="http://schemas.openxmlformats.org/officeDocument/2006/relationships/hyperlink" Target="https://www.valueresearchonline.com/funds/newsnapshot.asp?schemecode=3083" TargetMode="External"/><Relationship Id="rId2" Type="http://schemas.openxmlformats.org/officeDocument/2006/relationships/hyperlink" Target="https://www.valueresearchonline.com/funds/newsnapshot.asp?schemecode=15880" TargetMode="External"/><Relationship Id="rId1" Type="http://schemas.openxmlformats.org/officeDocument/2006/relationships/hyperlink" Target="https://www.valueresearchonline.com/funds/newsnapshot.asp?schemecode=7701" TargetMode="External"/><Relationship Id="rId6" Type="http://schemas.openxmlformats.org/officeDocument/2006/relationships/hyperlink" Target="https://www.valueresearchonline.com/funds/newsnapshot.asp?schemecode=5141" TargetMode="External"/><Relationship Id="rId5" Type="http://schemas.openxmlformats.org/officeDocument/2006/relationships/hyperlink" Target="https://www.valueresearchonline.com/funds/newsnapshot.asp?schemecode=2310" TargetMode="External"/><Relationship Id="rId4" Type="http://schemas.openxmlformats.org/officeDocument/2006/relationships/hyperlink" Target="https://www.valueresearchonline.com/funds/newsnapshot.asp?schemecode=21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iraj.vashi@gmail.com" TargetMode="External"/><Relationship Id="rId13" Type="http://schemas.openxmlformats.org/officeDocument/2006/relationships/hyperlink" Target="mailto:miraj.vashi@gmail.com" TargetMode="External"/><Relationship Id="rId3" Type="http://schemas.openxmlformats.org/officeDocument/2006/relationships/hyperlink" Target="mailto:miraj.vashi@gmail.com" TargetMode="External"/><Relationship Id="rId7" Type="http://schemas.openxmlformats.org/officeDocument/2006/relationships/hyperlink" Target="mailto:miraj.vashi@gmail.com" TargetMode="External"/><Relationship Id="rId12" Type="http://schemas.openxmlformats.org/officeDocument/2006/relationships/hyperlink" Target="mailto:miraj.vashi@gmail.com" TargetMode="External"/><Relationship Id="rId2" Type="http://schemas.openxmlformats.org/officeDocument/2006/relationships/hyperlink" Target="mailto:miraj.vashi@gmail.com" TargetMode="External"/><Relationship Id="rId1" Type="http://schemas.openxmlformats.org/officeDocument/2006/relationships/hyperlink" Target="mailto:miraj.vashi@gmail.com" TargetMode="External"/><Relationship Id="rId6" Type="http://schemas.openxmlformats.org/officeDocument/2006/relationships/hyperlink" Target="mailto:miraj.vashi@gmail.com" TargetMode="External"/><Relationship Id="rId11" Type="http://schemas.openxmlformats.org/officeDocument/2006/relationships/hyperlink" Target="mailto:miraj.vashi@gmail.com" TargetMode="External"/><Relationship Id="rId5" Type="http://schemas.openxmlformats.org/officeDocument/2006/relationships/hyperlink" Target="mailto:miraj.vashi@gmail.com" TargetMode="External"/><Relationship Id="rId10" Type="http://schemas.openxmlformats.org/officeDocument/2006/relationships/hyperlink" Target="mailto:miraj.vashi@gmail.com" TargetMode="External"/><Relationship Id="rId4" Type="http://schemas.openxmlformats.org/officeDocument/2006/relationships/hyperlink" Target="mailto:miraj.vashi@gmail.com" TargetMode="External"/><Relationship Id="rId9" Type="http://schemas.openxmlformats.org/officeDocument/2006/relationships/hyperlink" Target="mailto:miraj.v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pane ySplit="2" topLeftCell="A3" activePane="bottomLeft" state="frozen"/>
      <selection pane="bottomLeft" activeCell="E14" sqref="E14"/>
    </sheetView>
  </sheetViews>
  <sheetFormatPr defaultRowHeight="15" x14ac:dyDescent="0.25"/>
  <cols>
    <col min="1" max="1" width="4.140625" style="10" bestFit="1" customWidth="1"/>
    <col min="2" max="2" width="26.42578125" bestFit="1" customWidth="1"/>
    <col min="3" max="3" width="7.42578125" style="10" bestFit="1" customWidth="1"/>
    <col min="4" max="4" width="18.7109375" style="26" bestFit="1" customWidth="1"/>
    <col min="5" max="5" width="27.42578125" bestFit="1" customWidth="1"/>
  </cols>
  <sheetData>
    <row r="1" spans="1:5" s="27" customFormat="1" ht="15.75" x14ac:dyDescent="0.25">
      <c r="A1" s="88" t="s">
        <v>94</v>
      </c>
      <c r="B1" s="88"/>
      <c r="C1" s="88"/>
      <c r="D1" s="88"/>
      <c r="E1" s="88"/>
    </row>
    <row r="2" spans="1:5" s="27" customFormat="1" ht="15.75" x14ac:dyDescent="0.25">
      <c r="A2" s="28" t="s">
        <v>25</v>
      </c>
      <c r="B2" s="28" t="s">
        <v>93</v>
      </c>
      <c r="C2" s="28" t="s">
        <v>92</v>
      </c>
      <c r="D2" s="29" t="s">
        <v>86</v>
      </c>
      <c r="E2" s="28" t="s">
        <v>83</v>
      </c>
    </row>
    <row r="3" spans="1:5" s="27" customFormat="1" ht="15.75" x14ac:dyDescent="0.25">
      <c r="A3" s="30">
        <v>1</v>
      </c>
      <c r="B3" s="31" t="s">
        <v>84</v>
      </c>
      <c r="C3" s="32">
        <v>42522</v>
      </c>
      <c r="D3" s="33">
        <v>320000</v>
      </c>
      <c r="E3" s="31" t="s">
        <v>90</v>
      </c>
    </row>
    <row r="4" spans="1:5" s="27" customFormat="1" ht="15.75" x14ac:dyDescent="0.25">
      <c r="A4" s="30">
        <v>2</v>
      </c>
      <c r="B4" s="31" t="s">
        <v>85</v>
      </c>
      <c r="C4" s="32">
        <v>42614</v>
      </c>
      <c r="D4" s="33">
        <v>250000</v>
      </c>
      <c r="E4" s="31"/>
    </row>
    <row r="5" spans="1:5" s="27" customFormat="1" ht="15.75" x14ac:dyDescent="0.25">
      <c r="A5" s="30">
        <v>3</v>
      </c>
      <c r="B5" s="31" t="s">
        <v>87</v>
      </c>
      <c r="C5" s="32">
        <v>42644</v>
      </c>
      <c r="D5" s="33">
        <v>350000</v>
      </c>
      <c r="E5" s="31" t="s">
        <v>91</v>
      </c>
    </row>
    <row r="6" spans="1:5" s="27" customFormat="1" ht="15.75" x14ac:dyDescent="0.25">
      <c r="A6" s="30">
        <v>4</v>
      </c>
      <c r="B6" s="31" t="s">
        <v>88</v>
      </c>
      <c r="C6" s="32">
        <v>42644</v>
      </c>
      <c r="D6" s="33">
        <v>450000</v>
      </c>
      <c r="E6" s="31" t="s">
        <v>91</v>
      </c>
    </row>
    <row r="7" spans="1:5" s="27" customFormat="1" ht="15.75" x14ac:dyDescent="0.25">
      <c r="A7" s="30">
        <v>5</v>
      </c>
      <c r="B7" s="31" t="s">
        <v>89</v>
      </c>
      <c r="C7" s="32">
        <v>42767</v>
      </c>
      <c r="D7" s="33">
        <v>1000000</v>
      </c>
      <c r="E7" s="31"/>
    </row>
    <row r="8" spans="1:5" s="27" customFormat="1" ht="18.75" x14ac:dyDescent="0.3">
      <c r="A8" s="89" t="s">
        <v>14</v>
      </c>
      <c r="B8" s="89"/>
      <c r="C8" s="89"/>
      <c r="D8" s="55">
        <f xml:space="preserve"> SUM(D3:D7)</f>
        <v>2370000</v>
      </c>
    </row>
    <row r="9" spans="1:5" s="27" customFormat="1" ht="15.75" x14ac:dyDescent="0.25">
      <c r="A9" s="34"/>
      <c r="C9" s="34"/>
      <c r="D9" s="35"/>
    </row>
    <row r="10" spans="1:5" s="27" customFormat="1" ht="15.75" x14ac:dyDescent="0.25">
      <c r="A10" s="34"/>
      <c r="C10" s="34"/>
      <c r="D10" s="35"/>
    </row>
    <row r="11" spans="1:5" s="27" customFormat="1" ht="15.75" x14ac:dyDescent="0.25">
      <c r="A11" s="34"/>
      <c r="C11" s="34"/>
      <c r="D11" s="35"/>
    </row>
    <row r="12" spans="1:5" s="27" customFormat="1" ht="15.75" x14ac:dyDescent="0.25">
      <c r="A12" s="34"/>
      <c r="C12" s="34"/>
      <c r="D12" s="35"/>
    </row>
    <row r="13" spans="1:5" s="27" customFormat="1" ht="15.75" x14ac:dyDescent="0.25">
      <c r="A13" s="34"/>
      <c r="C13" s="34"/>
      <c r="D13" s="35"/>
    </row>
    <row r="14" spans="1:5" s="27" customFormat="1" ht="15.75" x14ac:dyDescent="0.25">
      <c r="A14" s="34"/>
      <c r="C14" s="34"/>
      <c r="D14" s="35"/>
    </row>
    <row r="15" spans="1:5" s="27" customFormat="1" ht="15.75" x14ac:dyDescent="0.25">
      <c r="A15" s="34"/>
      <c r="C15" s="34"/>
      <c r="D15" s="35"/>
    </row>
    <row r="16" spans="1:5" s="27" customFormat="1" ht="15.75" x14ac:dyDescent="0.25">
      <c r="A16" s="34"/>
      <c r="C16" s="34"/>
      <c r="D16" s="35"/>
    </row>
    <row r="17" spans="1:4" s="27" customFormat="1" ht="15.75" x14ac:dyDescent="0.25">
      <c r="A17" s="34"/>
      <c r="C17" s="34"/>
      <c r="D17" s="35"/>
    </row>
  </sheetData>
  <mergeCells count="2">
    <mergeCell ref="A1:E1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C14" sqref="C14"/>
    </sheetView>
  </sheetViews>
  <sheetFormatPr defaultColWidth="16.42578125" defaultRowHeight="15" x14ac:dyDescent="0.25"/>
  <cols>
    <col min="1" max="1" width="13.140625" customWidth="1"/>
    <col min="2" max="2" width="26.140625" style="74" bestFit="1" customWidth="1"/>
    <col min="3" max="3" width="25" style="74" customWidth="1"/>
    <col min="4" max="4" width="13.42578125" style="76" customWidth="1"/>
    <col min="5" max="5" width="13.42578125" style="78" customWidth="1"/>
    <col min="6" max="6" width="7.7109375" style="74" bestFit="1" customWidth="1"/>
    <col min="7" max="8" width="14.140625" style="74" bestFit="1" customWidth="1"/>
  </cols>
  <sheetData>
    <row r="3" spans="1:8" x14ac:dyDescent="0.25">
      <c r="A3" s="56" t="s">
        <v>59</v>
      </c>
      <c r="B3" t="s">
        <v>148</v>
      </c>
      <c r="C3" t="s">
        <v>149</v>
      </c>
      <c r="D3" s="75" t="s">
        <v>150</v>
      </c>
      <c r="E3" s="77" t="s">
        <v>151</v>
      </c>
      <c r="F3"/>
      <c r="G3"/>
      <c r="H3"/>
    </row>
    <row r="4" spans="1:8" x14ac:dyDescent="0.25">
      <c r="A4" s="57" t="s">
        <v>152</v>
      </c>
      <c r="B4" s="74">
        <v>0</v>
      </c>
      <c r="C4" s="74">
        <v>2100000</v>
      </c>
      <c r="D4" s="76">
        <f xml:space="preserve"> B4/$B$7</f>
        <v>0</v>
      </c>
      <c r="E4" s="78">
        <f xml:space="preserve"> C4/$C$7</f>
        <v>0.45459465310098496</v>
      </c>
      <c r="F4"/>
      <c r="G4"/>
      <c r="H4"/>
    </row>
    <row r="5" spans="1:8" x14ac:dyDescent="0.25">
      <c r="A5" s="57" t="s">
        <v>153</v>
      </c>
      <c r="B5" s="74">
        <v>3592100</v>
      </c>
      <c r="C5" s="74">
        <v>2492500</v>
      </c>
      <c r="D5" s="76">
        <f xml:space="preserve"> B5/$B$7</f>
        <v>0.99253958166394962</v>
      </c>
      <c r="E5" s="78">
        <f xml:space="preserve"> C5/$C$7</f>
        <v>0.53956055850200235</v>
      </c>
      <c r="F5"/>
      <c r="G5"/>
      <c r="H5"/>
    </row>
    <row r="6" spans="1:8" x14ac:dyDescent="0.25">
      <c r="A6" s="57" t="s">
        <v>51</v>
      </c>
      <c r="B6" s="74">
        <v>27000</v>
      </c>
      <c r="C6" s="74">
        <v>27000</v>
      </c>
      <c r="D6" s="76">
        <f xml:space="preserve"> B6/$B$7</f>
        <v>7.4604183360503992E-3</v>
      </c>
      <c r="E6" s="78">
        <f xml:space="preserve"> C6/$C$7</f>
        <v>5.8447883970126641E-3</v>
      </c>
      <c r="F6"/>
      <c r="G6"/>
      <c r="H6"/>
    </row>
    <row r="7" spans="1:8" x14ac:dyDescent="0.25">
      <c r="A7" s="57" t="s">
        <v>60</v>
      </c>
      <c r="B7" s="74">
        <v>3619100</v>
      </c>
      <c r="C7" s="74">
        <v>4619500</v>
      </c>
      <c r="F7"/>
      <c r="G7"/>
      <c r="H7"/>
    </row>
    <row r="8" spans="1:8" x14ac:dyDescent="0.25">
      <c r="B8"/>
      <c r="C8"/>
      <c r="F8"/>
      <c r="G8"/>
      <c r="H8"/>
    </row>
    <row r="9" spans="1:8" x14ac:dyDescent="0.25">
      <c r="B9"/>
      <c r="C9"/>
      <c r="F9"/>
      <c r="G9"/>
      <c r="H9"/>
    </row>
    <row r="10" spans="1:8" x14ac:dyDescent="0.25">
      <c r="B10"/>
      <c r="C10"/>
      <c r="F10"/>
      <c r="G10"/>
      <c r="H10"/>
    </row>
    <row r="11" spans="1:8" x14ac:dyDescent="0.25">
      <c r="B11"/>
      <c r="C11"/>
      <c r="F11"/>
      <c r="G11"/>
      <c r="H11"/>
    </row>
    <row r="12" spans="1:8" x14ac:dyDescent="0.25">
      <c r="B12"/>
      <c r="C12"/>
      <c r="F12"/>
      <c r="G12"/>
      <c r="H12"/>
    </row>
    <row r="13" spans="1:8" x14ac:dyDescent="0.25">
      <c r="B13"/>
      <c r="C13"/>
      <c r="F13"/>
      <c r="G13"/>
      <c r="H13"/>
    </row>
    <row r="14" spans="1:8" x14ac:dyDescent="0.25">
      <c r="B14"/>
      <c r="C14"/>
      <c r="F14"/>
      <c r="G14"/>
      <c r="H14"/>
    </row>
    <row r="15" spans="1:8" x14ac:dyDescent="0.25">
      <c r="B15"/>
      <c r="C15"/>
      <c r="F15"/>
      <c r="G15"/>
      <c r="H15"/>
    </row>
    <row r="16" spans="1:8" x14ac:dyDescent="0.25">
      <c r="B16"/>
      <c r="C16"/>
      <c r="F16"/>
      <c r="G16"/>
      <c r="H16"/>
    </row>
    <row r="17" spans="2:8" x14ac:dyDescent="0.25">
      <c r="B17"/>
      <c r="C17"/>
      <c r="F17"/>
      <c r="G17"/>
      <c r="H17"/>
    </row>
    <row r="18" spans="2:8" x14ac:dyDescent="0.25">
      <c r="B18"/>
      <c r="C18"/>
      <c r="F18"/>
      <c r="G18"/>
      <c r="H18"/>
    </row>
    <row r="19" spans="2:8" x14ac:dyDescent="0.25">
      <c r="B19"/>
      <c r="C19"/>
    </row>
    <row r="20" spans="2:8" x14ac:dyDescent="0.25">
      <c r="B20"/>
      <c r="C20"/>
    </row>
    <row r="21" spans="2:8" x14ac:dyDescent="0.25">
      <c r="B21"/>
      <c r="C21"/>
    </row>
    <row r="22" spans="2:8" x14ac:dyDescent="0.25">
      <c r="B22"/>
      <c r="C22"/>
    </row>
    <row r="23" spans="2:8" x14ac:dyDescent="0.25">
      <c r="B23"/>
      <c r="C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1"/>
  <sheetViews>
    <sheetView showGridLines="0" zoomScaleNormal="100" workbookViewId="0">
      <pane ySplit="1" topLeftCell="A2" activePane="bottomLeft" state="frozen"/>
      <selection pane="bottomLeft" sqref="A1:XFD1"/>
    </sheetView>
  </sheetViews>
  <sheetFormatPr defaultRowHeight="12.75" x14ac:dyDescent="0.2"/>
  <cols>
    <col min="1" max="1" width="8.7109375" style="36" bestFit="1" customWidth="1"/>
    <col min="2" max="2" width="33.85546875" style="53" customWidth="1"/>
    <col min="3" max="3" width="14.7109375" style="36" bestFit="1" customWidth="1"/>
    <col min="4" max="4" width="17.7109375" style="36" bestFit="1" customWidth="1"/>
    <col min="5" max="5" width="9.5703125" style="36" hidden="1" customWidth="1"/>
    <col min="6" max="6" width="11.85546875" style="36" bestFit="1" customWidth="1"/>
    <col min="7" max="7" width="14" style="36" bestFit="1" customWidth="1"/>
    <col min="8" max="8" width="11.85546875" style="36" bestFit="1" customWidth="1"/>
    <col min="9" max="9" width="59" style="53" hidden="1" customWidth="1"/>
    <col min="10" max="10" width="14.5703125" style="73" bestFit="1" customWidth="1"/>
    <col min="11" max="11" width="14.140625" style="36" bestFit="1" customWidth="1"/>
    <col min="12" max="12" width="19.28515625" style="36" bestFit="1" customWidth="1"/>
    <col min="13" max="13" width="18.28515625" style="73" bestFit="1" customWidth="1"/>
    <col min="14" max="16384" width="9.140625" style="39"/>
  </cols>
  <sheetData>
    <row r="1" spans="1:13" s="59" customFormat="1" ht="30" x14ac:dyDescent="0.25">
      <c r="A1" s="63" t="s">
        <v>25</v>
      </c>
      <c r="B1" s="64" t="s">
        <v>26</v>
      </c>
      <c r="C1" s="63" t="s">
        <v>69</v>
      </c>
      <c r="D1" s="63" t="s">
        <v>19</v>
      </c>
      <c r="E1" s="63" t="s">
        <v>32</v>
      </c>
      <c r="F1" s="65" t="s">
        <v>99</v>
      </c>
      <c r="G1" s="65" t="s">
        <v>82</v>
      </c>
      <c r="H1" s="65" t="s">
        <v>64</v>
      </c>
      <c r="I1" s="64" t="s">
        <v>41</v>
      </c>
      <c r="J1" s="69" t="s">
        <v>144</v>
      </c>
      <c r="K1" s="66" t="s">
        <v>154</v>
      </c>
      <c r="L1" s="69" t="s">
        <v>147</v>
      </c>
      <c r="M1" s="69" t="s">
        <v>146</v>
      </c>
    </row>
    <row r="2" spans="1:13" x14ac:dyDescent="0.2">
      <c r="A2" s="38">
        <f t="shared" ref="A2:A27" si="0" xml:space="preserve"> ROW()-1</f>
        <v>1</v>
      </c>
      <c r="B2" s="46" t="s">
        <v>47</v>
      </c>
      <c r="C2" s="37" t="s">
        <v>70</v>
      </c>
      <c r="D2" s="38" t="s">
        <v>55</v>
      </c>
      <c r="E2" s="38" t="s">
        <v>34</v>
      </c>
      <c r="F2" s="38" t="s">
        <v>35</v>
      </c>
      <c r="G2" s="38" t="s">
        <v>111</v>
      </c>
      <c r="H2" s="38" t="s">
        <v>65</v>
      </c>
      <c r="I2" s="47" t="s">
        <v>128</v>
      </c>
      <c r="J2" s="70">
        <v>561000</v>
      </c>
      <c r="K2" s="44">
        <v>1</v>
      </c>
      <c r="L2" s="70">
        <v>561000</v>
      </c>
      <c r="M2" s="70">
        <f xml:space="preserve"> J2*K2</f>
        <v>561000</v>
      </c>
    </row>
    <row r="3" spans="1:13" x14ac:dyDescent="0.2">
      <c r="A3" s="38">
        <f t="shared" si="0"/>
        <v>2</v>
      </c>
      <c r="B3" s="47" t="s">
        <v>31</v>
      </c>
      <c r="C3" s="38" t="s">
        <v>71</v>
      </c>
      <c r="D3" s="38" t="s">
        <v>53</v>
      </c>
      <c r="E3" s="38" t="s">
        <v>34</v>
      </c>
      <c r="F3" s="38" t="s">
        <v>35</v>
      </c>
      <c r="G3" s="38" t="s">
        <v>36</v>
      </c>
      <c r="H3" s="38" t="s">
        <v>65</v>
      </c>
      <c r="I3" s="47" t="s">
        <v>143</v>
      </c>
      <c r="J3" s="70">
        <v>67800</v>
      </c>
      <c r="K3" s="44">
        <v>0</v>
      </c>
      <c r="L3" s="70">
        <v>67800</v>
      </c>
      <c r="M3" s="70">
        <f xml:space="preserve"> J3*K3</f>
        <v>0</v>
      </c>
    </row>
    <row r="4" spans="1:13" x14ac:dyDescent="0.2">
      <c r="A4" s="38">
        <f t="shared" si="0"/>
        <v>3</v>
      </c>
      <c r="B4" s="47" t="s">
        <v>29</v>
      </c>
      <c r="C4" s="38" t="s">
        <v>72</v>
      </c>
      <c r="D4" s="38" t="s">
        <v>53</v>
      </c>
      <c r="E4" s="38" t="s">
        <v>34</v>
      </c>
      <c r="F4" s="38" t="s">
        <v>35</v>
      </c>
      <c r="G4" s="38" t="s">
        <v>36</v>
      </c>
      <c r="H4" s="38" t="s">
        <v>65</v>
      </c>
      <c r="I4" s="47" t="s">
        <v>143</v>
      </c>
      <c r="J4" s="70">
        <v>268100</v>
      </c>
      <c r="K4" s="44">
        <v>0</v>
      </c>
      <c r="L4" s="70">
        <v>268100</v>
      </c>
      <c r="M4" s="70">
        <f t="shared" ref="M4:M32" si="1" xml:space="preserve"> J4*K4</f>
        <v>0</v>
      </c>
    </row>
    <row r="5" spans="1:13" x14ac:dyDescent="0.2">
      <c r="A5" s="38">
        <f t="shared" si="0"/>
        <v>4</v>
      </c>
      <c r="B5" s="46" t="s">
        <v>45</v>
      </c>
      <c r="C5" s="37" t="s">
        <v>73</v>
      </c>
      <c r="D5" s="38" t="s">
        <v>52</v>
      </c>
      <c r="E5" s="38" t="s">
        <v>34</v>
      </c>
      <c r="F5" s="38" t="s">
        <v>35</v>
      </c>
      <c r="G5" s="38" t="s">
        <v>111</v>
      </c>
      <c r="H5" s="38" t="s">
        <v>65</v>
      </c>
      <c r="I5" s="47" t="s">
        <v>137</v>
      </c>
      <c r="J5" s="70">
        <v>154800</v>
      </c>
      <c r="K5" s="44">
        <v>1</v>
      </c>
      <c r="L5" s="70">
        <v>154800</v>
      </c>
      <c r="M5" s="70">
        <f t="shared" si="1"/>
        <v>154800</v>
      </c>
    </row>
    <row r="6" spans="1:13" x14ac:dyDescent="0.2">
      <c r="A6" s="38">
        <f t="shared" si="0"/>
        <v>5</v>
      </c>
      <c r="B6" s="47" t="s">
        <v>27</v>
      </c>
      <c r="C6" s="38" t="s">
        <v>74</v>
      </c>
      <c r="D6" s="38" t="s">
        <v>57</v>
      </c>
      <c r="E6" s="38" t="s">
        <v>34</v>
      </c>
      <c r="F6" s="38" t="s">
        <v>35</v>
      </c>
      <c r="G6" s="38" t="s">
        <v>36</v>
      </c>
      <c r="H6" s="38" t="s">
        <v>65</v>
      </c>
      <c r="I6" s="47" t="s">
        <v>136</v>
      </c>
      <c r="J6" s="70">
        <v>779700</v>
      </c>
      <c r="K6" s="44">
        <v>0</v>
      </c>
      <c r="L6" s="70">
        <v>779700</v>
      </c>
      <c r="M6" s="70">
        <f t="shared" si="1"/>
        <v>0</v>
      </c>
    </row>
    <row r="7" spans="1:13" x14ac:dyDescent="0.2">
      <c r="A7" s="38">
        <f t="shared" si="0"/>
        <v>6</v>
      </c>
      <c r="B7" s="47" t="s">
        <v>28</v>
      </c>
      <c r="C7" s="38" t="s">
        <v>72</v>
      </c>
      <c r="D7" s="38" t="s">
        <v>57</v>
      </c>
      <c r="E7" s="38" t="s">
        <v>34</v>
      </c>
      <c r="F7" s="38" t="s">
        <v>35</v>
      </c>
      <c r="G7" s="38" t="s">
        <v>36</v>
      </c>
      <c r="H7" s="38" t="s">
        <v>65</v>
      </c>
      <c r="I7" s="47" t="s">
        <v>136</v>
      </c>
      <c r="J7" s="70">
        <v>312000</v>
      </c>
      <c r="K7" s="44">
        <v>0</v>
      </c>
      <c r="L7" s="70">
        <v>312000</v>
      </c>
      <c r="M7" s="70">
        <f t="shared" si="1"/>
        <v>0</v>
      </c>
    </row>
    <row r="8" spans="1:13" x14ac:dyDescent="0.2">
      <c r="A8" s="38">
        <f t="shared" si="0"/>
        <v>7</v>
      </c>
      <c r="B8" s="46" t="s">
        <v>48</v>
      </c>
      <c r="C8" s="37" t="s">
        <v>74</v>
      </c>
      <c r="D8" s="38" t="s">
        <v>61</v>
      </c>
      <c r="E8" s="38" t="s">
        <v>34</v>
      </c>
      <c r="F8" s="38" t="s">
        <v>35</v>
      </c>
      <c r="G8" s="38" t="s">
        <v>111</v>
      </c>
      <c r="H8" s="38" t="s">
        <v>65</v>
      </c>
      <c r="I8" s="47" t="s">
        <v>129</v>
      </c>
      <c r="J8" s="70">
        <v>340800</v>
      </c>
      <c r="K8" s="44">
        <v>1</v>
      </c>
      <c r="L8" s="70">
        <v>340800</v>
      </c>
      <c r="M8" s="70">
        <f t="shared" si="1"/>
        <v>340800</v>
      </c>
    </row>
    <row r="9" spans="1:13" x14ac:dyDescent="0.2">
      <c r="A9" s="38">
        <f t="shared" si="0"/>
        <v>8</v>
      </c>
      <c r="B9" s="46" t="s">
        <v>46</v>
      </c>
      <c r="C9" s="37" t="s">
        <v>70</v>
      </c>
      <c r="D9" s="38" t="s">
        <v>54</v>
      </c>
      <c r="E9" s="38" t="s">
        <v>34</v>
      </c>
      <c r="F9" s="38" t="s">
        <v>35</v>
      </c>
      <c r="G9" s="38" t="s">
        <v>36</v>
      </c>
      <c r="H9" s="38" t="s">
        <v>65</v>
      </c>
      <c r="I9" s="46" t="s">
        <v>135</v>
      </c>
      <c r="J9" s="70">
        <v>205800</v>
      </c>
      <c r="K9" s="44">
        <v>0</v>
      </c>
      <c r="L9" s="70">
        <v>205800</v>
      </c>
      <c r="M9" s="70">
        <f t="shared" si="1"/>
        <v>0</v>
      </c>
    </row>
    <row r="10" spans="1:13" x14ac:dyDescent="0.2">
      <c r="A10" s="38">
        <f t="shared" si="0"/>
        <v>9</v>
      </c>
      <c r="B10" s="47" t="s">
        <v>30</v>
      </c>
      <c r="C10" s="38" t="s">
        <v>74</v>
      </c>
      <c r="D10" s="38" t="s">
        <v>54</v>
      </c>
      <c r="E10" s="38" t="s">
        <v>34</v>
      </c>
      <c r="F10" s="38" t="s">
        <v>35</v>
      </c>
      <c r="G10" s="38" t="s">
        <v>36</v>
      </c>
      <c r="H10" s="38" t="s">
        <v>65</v>
      </c>
      <c r="I10" s="46" t="s">
        <v>135</v>
      </c>
      <c r="J10" s="70">
        <v>220800</v>
      </c>
      <c r="K10" s="44">
        <v>0</v>
      </c>
      <c r="L10" s="70">
        <v>220800</v>
      </c>
      <c r="M10" s="70">
        <f t="shared" si="1"/>
        <v>0</v>
      </c>
    </row>
    <row r="11" spans="1:13" x14ac:dyDescent="0.2">
      <c r="A11" s="38">
        <f t="shared" si="0"/>
        <v>10</v>
      </c>
      <c r="B11" s="46" t="s">
        <v>62</v>
      </c>
      <c r="C11" s="37" t="s">
        <v>74</v>
      </c>
      <c r="D11" s="38" t="s">
        <v>56</v>
      </c>
      <c r="E11" s="38" t="s">
        <v>34</v>
      </c>
      <c r="F11" s="38" t="s">
        <v>35</v>
      </c>
      <c r="G11" s="38" t="s">
        <v>111</v>
      </c>
      <c r="H11" s="38" t="s">
        <v>65</v>
      </c>
      <c r="I11" s="46" t="s">
        <v>130</v>
      </c>
      <c r="J11" s="70">
        <v>90000</v>
      </c>
      <c r="K11" s="44">
        <v>1</v>
      </c>
      <c r="L11" s="70">
        <v>90000</v>
      </c>
      <c r="M11" s="70">
        <f t="shared" si="1"/>
        <v>90000</v>
      </c>
    </row>
    <row r="12" spans="1:13" ht="25.5" x14ac:dyDescent="0.2">
      <c r="A12" s="38">
        <f t="shared" si="0"/>
        <v>11</v>
      </c>
      <c r="B12" s="46" t="s">
        <v>49</v>
      </c>
      <c r="C12" s="37" t="s">
        <v>73</v>
      </c>
      <c r="D12" s="38" t="s">
        <v>51</v>
      </c>
      <c r="E12" s="38" t="s">
        <v>34</v>
      </c>
      <c r="F12" s="38" t="s">
        <v>35</v>
      </c>
      <c r="G12" s="38" t="s">
        <v>111</v>
      </c>
      <c r="H12" s="38" t="s">
        <v>65</v>
      </c>
      <c r="I12" s="47" t="s">
        <v>131</v>
      </c>
      <c r="J12" s="70">
        <v>27000</v>
      </c>
      <c r="K12" s="44">
        <v>1</v>
      </c>
      <c r="L12" s="70">
        <v>27000</v>
      </c>
      <c r="M12" s="70">
        <f t="shared" si="1"/>
        <v>27000</v>
      </c>
    </row>
    <row r="13" spans="1:13" x14ac:dyDescent="0.2">
      <c r="A13" s="40">
        <f t="shared" si="0"/>
        <v>12</v>
      </c>
      <c r="B13" s="48" t="s">
        <v>31</v>
      </c>
      <c r="C13" s="40" t="s">
        <v>71</v>
      </c>
      <c r="D13" s="40" t="s">
        <v>53</v>
      </c>
      <c r="E13" s="40" t="s">
        <v>34</v>
      </c>
      <c r="F13" s="40" t="s">
        <v>44</v>
      </c>
      <c r="G13" s="40" t="s">
        <v>36</v>
      </c>
      <c r="H13" s="40" t="s">
        <v>65</v>
      </c>
      <c r="I13" s="67" t="s">
        <v>143</v>
      </c>
      <c r="J13" s="70">
        <v>42000</v>
      </c>
      <c r="K13" s="44">
        <v>0</v>
      </c>
      <c r="L13" s="70">
        <v>42000</v>
      </c>
      <c r="M13" s="70">
        <f t="shared" si="1"/>
        <v>0</v>
      </c>
    </row>
    <row r="14" spans="1:13" x14ac:dyDescent="0.2">
      <c r="A14" s="40">
        <f t="shared" si="0"/>
        <v>13</v>
      </c>
      <c r="B14" s="48" t="s">
        <v>43</v>
      </c>
      <c r="C14" s="40" t="s">
        <v>75</v>
      </c>
      <c r="D14" s="40" t="s">
        <v>53</v>
      </c>
      <c r="E14" s="40" t="s">
        <v>34</v>
      </c>
      <c r="F14" s="40" t="s">
        <v>44</v>
      </c>
      <c r="G14" s="40" t="s">
        <v>36</v>
      </c>
      <c r="H14" s="40" t="s">
        <v>65</v>
      </c>
      <c r="I14" s="67" t="s">
        <v>143</v>
      </c>
      <c r="J14" s="70">
        <v>34700</v>
      </c>
      <c r="K14" s="44">
        <v>0</v>
      </c>
      <c r="L14" s="70">
        <v>34700</v>
      </c>
      <c r="M14" s="70">
        <f t="shared" si="1"/>
        <v>0</v>
      </c>
    </row>
    <row r="15" spans="1:13" x14ac:dyDescent="0.2">
      <c r="A15" s="40">
        <f t="shared" si="0"/>
        <v>14</v>
      </c>
      <c r="B15" s="48" t="s">
        <v>42</v>
      </c>
      <c r="C15" s="40" t="s">
        <v>76</v>
      </c>
      <c r="D15" s="40" t="s">
        <v>53</v>
      </c>
      <c r="E15" s="40" t="s">
        <v>34</v>
      </c>
      <c r="F15" s="40" t="s">
        <v>44</v>
      </c>
      <c r="G15" s="40" t="s">
        <v>36</v>
      </c>
      <c r="H15" s="40" t="s">
        <v>65</v>
      </c>
      <c r="I15" s="67" t="s">
        <v>143</v>
      </c>
      <c r="J15" s="70">
        <v>188700</v>
      </c>
      <c r="K15" s="44">
        <v>0</v>
      </c>
      <c r="L15" s="70">
        <v>188700</v>
      </c>
      <c r="M15" s="70">
        <f t="shared" si="1"/>
        <v>0</v>
      </c>
    </row>
    <row r="16" spans="1:13" x14ac:dyDescent="0.2">
      <c r="A16" s="40">
        <f t="shared" si="0"/>
        <v>15</v>
      </c>
      <c r="B16" s="49" t="s">
        <v>50</v>
      </c>
      <c r="C16" s="41" t="s">
        <v>70</v>
      </c>
      <c r="D16" s="40" t="s">
        <v>52</v>
      </c>
      <c r="E16" s="40" t="s">
        <v>34</v>
      </c>
      <c r="F16" s="40" t="s">
        <v>44</v>
      </c>
      <c r="G16" s="40" t="s">
        <v>111</v>
      </c>
      <c r="H16" s="40" t="s">
        <v>65</v>
      </c>
      <c r="I16" s="49" t="s">
        <v>132</v>
      </c>
      <c r="J16" s="70">
        <v>325900</v>
      </c>
      <c r="K16" s="44">
        <v>1</v>
      </c>
      <c r="L16" s="70">
        <v>325900</v>
      </c>
      <c r="M16" s="70">
        <f t="shared" si="1"/>
        <v>325900</v>
      </c>
    </row>
    <row r="17" spans="1:13" s="62" customFormat="1" x14ac:dyDescent="0.2">
      <c r="A17" s="61">
        <f t="shared" si="0"/>
        <v>16</v>
      </c>
      <c r="B17" s="60" t="s">
        <v>39</v>
      </c>
      <c r="C17" s="61" t="s">
        <v>71</v>
      </c>
      <c r="D17" s="61" t="s">
        <v>102</v>
      </c>
      <c r="E17" s="61" t="s">
        <v>33</v>
      </c>
      <c r="F17" s="61" t="s">
        <v>44</v>
      </c>
      <c r="G17" s="61" t="s">
        <v>63</v>
      </c>
      <c r="H17" s="61" t="s">
        <v>65</v>
      </c>
      <c r="I17" s="60"/>
      <c r="J17" s="71">
        <v>300000</v>
      </c>
      <c r="K17" s="44">
        <v>1</v>
      </c>
      <c r="L17" s="70">
        <v>0</v>
      </c>
      <c r="M17" s="70">
        <f t="shared" si="1"/>
        <v>300000</v>
      </c>
    </row>
    <row r="18" spans="1:13" s="43" customFormat="1" x14ac:dyDescent="0.2">
      <c r="A18" s="42">
        <f t="shared" si="0"/>
        <v>17</v>
      </c>
      <c r="B18" s="50" t="s">
        <v>40</v>
      </c>
      <c r="C18" s="42" t="s">
        <v>77</v>
      </c>
      <c r="D18" s="42" t="s">
        <v>102</v>
      </c>
      <c r="E18" s="42" t="s">
        <v>33</v>
      </c>
      <c r="F18" s="42"/>
      <c r="G18" s="42" t="s">
        <v>141</v>
      </c>
      <c r="H18" s="42" t="s">
        <v>65</v>
      </c>
      <c r="I18" s="50" t="s">
        <v>142</v>
      </c>
      <c r="J18" s="72"/>
      <c r="K18" s="42"/>
      <c r="L18" s="70">
        <v>0</v>
      </c>
      <c r="M18" s="70">
        <f t="shared" si="1"/>
        <v>0</v>
      </c>
    </row>
    <row r="19" spans="1:13" s="43" customFormat="1" x14ac:dyDescent="0.2">
      <c r="A19" s="42">
        <f t="shared" si="0"/>
        <v>18</v>
      </c>
      <c r="B19" s="50" t="s">
        <v>38</v>
      </c>
      <c r="C19" s="42" t="s">
        <v>78</v>
      </c>
      <c r="D19" s="42" t="s">
        <v>102</v>
      </c>
      <c r="E19" s="42" t="s">
        <v>33</v>
      </c>
      <c r="F19" s="42"/>
      <c r="G19" s="42" t="s">
        <v>141</v>
      </c>
      <c r="H19" s="42" t="s">
        <v>65</v>
      </c>
      <c r="I19" s="50" t="s">
        <v>142</v>
      </c>
      <c r="J19" s="72"/>
      <c r="K19" s="42"/>
      <c r="L19" s="70">
        <v>0</v>
      </c>
      <c r="M19" s="70">
        <f t="shared" si="1"/>
        <v>0</v>
      </c>
    </row>
    <row r="20" spans="1:13" s="62" customFormat="1" x14ac:dyDescent="0.2">
      <c r="A20" s="61">
        <f t="shared" si="0"/>
        <v>19</v>
      </c>
      <c r="B20" s="60" t="s">
        <v>121</v>
      </c>
      <c r="C20" s="61" t="s">
        <v>72</v>
      </c>
      <c r="D20" s="61" t="s">
        <v>102</v>
      </c>
      <c r="E20" s="61" t="s">
        <v>33</v>
      </c>
      <c r="F20" s="61" t="s">
        <v>44</v>
      </c>
      <c r="G20" s="61" t="s">
        <v>63</v>
      </c>
      <c r="H20" s="61" t="s">
        <v>65</v>
      </c>
      <c r="I20" s="60"/>
      <c r="J20" s="71">
        <v>300000</v>
      </c>
      <c r="K20" s="61">
        <v>1</v>
      </c>
      <c r="L20" s="70">
        <v>0</v>
      </c>
      <c r="M20" s="70">
        <f t="shared" si="1"/>
        <v>300000</v>
      </c>
    </row>
    <row r="21" spans="1:13" x14ac:dyDescent="0.2">
      <c r="A21" s="44">
        <f t="shared" si="0"/>
        <v>20</v>
      </c>
      <c r="B21" s="51" t="s">
        <v>0</v>
      </c>
      <c r="C21" s="44" t="s">
        <v>71</v>
      </c>
      <c r="D21" s="44" t="s">
        <v>58</v>
      </c>
      <c r="E21" s="44" t="s">
        <v>33</v>
      </c>
      <c r="F21" s="44" t="s">
        <v>120</v>
      </c>
      <c r="G21" s="44" t="s">
        <v>63</v>
      </c>
      <c r="H21" s="44" t="s">
        <v>65</v>
      </c>
      <c r="I21" s="51" t="s">
        <v>122</v>
      </c>
      <c r="J21" s="70">
        <v>750000</v>
      </c>
      <c r="K21" s="44">
        <v>1</v>
      </c>
      <c r="L21" s="70">
        <v>0</v>
      </c>
      <c r="M21" s="70">
        <f t="shared" si="1"/>
        <v>750000</v>
      </c>
    </row>
    <row r="22" spans="1:13" x14ac:dyDescent="0.2">
      <c r="A22" s="44">
        <f t="shared" si="0"/>
        <v>21</v>
      </c>
      <c r="B22" s="51" t="s">
        <v>37</v>
      </c>
      <c r="C22" s="44" t="s">
        <v>79</v>
      </c>
      <c r="D22" s="44" t="s">
        <v>58</v>
      </c>
      <c r="E22" s="44" t="s">
        <v>33</v>
      </c>
      <c r="F22" s="44" t="s">
        <v>120</v>
      </c>
      <c r="G22" s="44" t="s">
        <v>63</v>
      </c>
      <c r="H22" s="44" t="s">
        <v>65</v>
      </c>
      <c r="I22" s="51" t="s">
        <v>122</v>
      </c>
      <c r="J22" s="70">
        <v>750000</v>
      </c>
      <c r="K22" s="44">
        <v>1</v>
      </c>
      <c r="L22" s="70">
        <v>0</v>
      </c>
      <c r="M22" s="70">
        <f t="shared" si="1"/>
        <v>750000</v>
      </c>
    </row>
    <row r="23" spans="1:13" x14ac:dyDescent="0.2">
      <c r="A23" s="44">
        <f t="shared" si="0"/>
        <v>22</v>
      </c>
      <c r="B23" s="51" t="s">
        <v>5</v>
      </c>
      <c r="C23" s="44" t="s">
        <v>70</v>
      </c>
      <c r="D23" s="44" t="s">
        <v>55</v>
      </c>
      <c r="E23" s="44" t="s">
        <v>33</v>
      </c>
      <c r="F23" s="44" t="s">
        <v>44</v>
      </c>
      <c r="G23" s="44" t="s">
        <v>63</v>
      </c>
      <c r="H23" s="44" t="s">
        <v>65</v>
      </c>
      <c r="I23" s="51"/>
      <c r="J23" s="70">
        <v>20000</v>
      </c>
      <c r="K23" s="44">
        <v>12</v>
      </c>
      <c r="L23" s="70">
        <v>0</v>
      </c>
      <c r="M23" s="70">
        <f t="shared" si="1"/>
        <v>240000</v>
      </c>
    </row>
    <row r="24" spans="1:13" x14ac:dyDescent="0.2">
      <c r="A24" s="44">
        <f t="shared" si="0"/>
        <v>23</v>
      </c>
      <c r="B24" s="51" t="s">
        <v>6</v>
      </c>
      <c r="C24" s="44" t="s">
        <v>80</v>
      </c>
      <c r="D24" s="44" t="s">
        <v>55</v>
      </c>
      <c r="E24" s="44" t="s">
        <v>33</v>
      </c>
      <c r="F24" s="44" t="s">
        <v>35</v>
      </c>
      <c r="G24" s="44" t="s">
        <v>63</v>
      </c>
      <c r="H24" s="44" t="s">
        <v>65</v>
      </c>
      <c r="I24" s="51"/>
      <c r="J24" s="70">
        <v>15000</v>
      </c>
      <c r="K24" s="44">
        <v>12</v>
      </c>
      <c r="L24" s="70">
        <v>0</v>
      </c>
      <c r="M24" s="70">
        <f t="shared" si="1"/>
        <v>180000</v>
      </c>
    </row>
    <row r="25" spans="1:13" x14ac:dyDescent="0.2">
      <c r="A25" s="44">
        <f t="shared" si="0"/>
        <v>24</v>
      </c>
      <c r="B25" s="51" t="s">
        <v>12</v>
      </c>
      <c r="C25" s="44" t="s">
        <v>72</v>
      </c>
      <c r="D25" s="44" t="s">
        <v>52</v>
      </c>
      <c r="E25" s="44" t="s">
        <v>33</v>
      </c>
      <c r="F25" s="44"/>
      <c r="G25" s="44" t="s">
        <v>141</v>
      </c>
      <c r="H25" s="44" t="s">
        <v>65</v>
      </c>
      <c r="I25" s="68" t="s">
        <v>139</v>
      </c>
      <c r="J25" s="70"/>
      <c r="K25" s="44"/>
      <c r="L25" s="70">
        <v>0</v>
      </c>
      <c r="M25" s="70">
        <f t="shared" si="1"/>
        <v>0</v>
      </c>
    </row>
    <row r="26" spans="1:13" ht="25.5" x14ac:dyDescent="0.2">
      <c r="A26" s="44">
        <f t="shared" si="0"/>
        <v>25</v>
      </c>
      <c r="B26" s="51" t="s">
        <v>10</v>
      </c>
      <c r="C26" s="44" t="s">
        <v>77</v>
      </c>
      <c r="D26" s="44" t="s">
        <v>68</v>
      </c>
      <c r="E26" s="44" t="s">
        <v>33</v>
      </c>
      <c r="F26" s="44" t="s">
        <v>35</v>
      </c>
      <c r="G26" s="44" t="s">
        <v>63</v>
      </c>
      <c r="H26" s="44" t="s">
        <v>65</v>
      </c>
      <c r="I26" s="51" t="s">
        <v>140</v>
      </c>
      <c r="J26" s="70">
        <v>15000</v>
      </c>
      <c r="K26" s="44">
        <v>12</v>
      </c>
      <c r="L26" s="70">
        <v>0</v>
      </c>
      <c r="M26" s="70">
        <f t="shared" si="1"/>
        <v>180000</v>
      </c>
    </row>
    <row r="27" spans="1:13" x14ac:dyDescent="0.2">
      <c r="A27" s="44">
        <f t="shared" si="0"/>
        <v>26</v>
      </c>
      <c r="B27" s="51" t="s">
        <v>8</v>
      </c>
      <c r="C27" s="44" t="s">
        <v>81</v>
      </c>
      <c r="D27" s="44" t="s">
        <v>68</v>
      </c>
      <c r="E27" s="44" t="s">
        <v>33</v>
      </c>
      <c r="F27" s="44" t="s">
        <v>35</v>
      </c>
      <c r="G27" s="44" t="s">
        <v>63</v>
      </c>
      <c r="H27" s="44" t="s">
        <v>65</v>
      </c>
      <c r="I27" s="68"/>
      <c r="J27" s="70">
        <v>15000</v>
      </c>
      <c r="K27" s="44">
        <v>12</v>
      </c>
      <c r="L27" s="70">
        <v>0</v>
      </c>
      <c r="M27" s="70">
        <f t="shared" si="1"/>
        <v>180000</v>
      </c>
    </row>
    <row r="28" spans="1:13" x14ac:dyDescent="0.2">
      <c r="A28" s="45">
        <f xml:space="preserve"> ROW()-1</f>
        <v>27</v>
      </c>
      <c r="B28" s="52" t="s">
        <v>67</v>
      </c>
      <c r="C28" s="45" t="s">
        <v>71</v>
      </c>
      <c r="D28" s="45" t="s">
        <v>52</v>
      </c>
      <c r="E28" s="45" t="s">
        <v>33</v>
      </c>
      <c r="F28" s="45" t="s">
        <v>44</v>
      </c>
      <c r="G28" s="45" t="s">
        <v>63</v>
      </c>
      <c r="H28" s="45" t="s">
        <v>65</v>
      </c>
      <c r="I28" s="52" t="s">
        <v>138</v>
      </c>
      <c r="J28" s="70">
        <v>20000</v>
      </c>
      <c r="K28" s="44">
        <v>12</v>
      </c>
      <c r="L28" s="70">
        <v>0</v>
      </c>
      <c r="M28" s="70">
        <f t="shared" si="1"/>
        <v>240000</v>
      </c>
    </row>
    <row r="29" spans="1:13" x14ac:dyDescent="0.2">
      <c r="A29" s="45">
        <f t="shared" ref="A29:A32" si="2" xml:space="preserve"> ROW()-1</f>
        <v>28</v>
      </c>
      <c r="B29" s="52" t="s">
        <v>66</v>
      </c>
      <c r="C29" s="45" t="s">
        <v>71</v>
      </c>
      <c r="D29" s="45" t="s">
        <v>52</v>
      </c>
      <c r="E29" s="45" t="s">
        <v>33</v>
      </c>
      <c r="F29" s="45"/>
      <c r="G29" s="45" t="s">
        <v>112</v>
      </c>
      <c r="H29" s="45" t="s">
        <v>65</v>
      </c>
      <c r="I29" s="52" t="s">
        <v>127</v>
      </c>
      <c r="J29" s="70"/>
      <c r="K29" s="44"/>
      <c r="L29" s="70">
        <v>0</v>
      </c>
      <c r="M29" s="70">
        <f t="shared" si="1"/>
        <v>0</v>
      </c>
    </row>
    <row r="30" spans="1:13" ht="25.5" x14ac:dyDescent="0.2">
      <c r="A30" s="45">
        <f t="shared" si="2"/>
        <v>29</v>
      </c>
      <c r="B30" s="52" t="s">
        <v>95</v>
      </c>
      <c r="C30" s="45" t="s">
        <v>75</v>
      </c>
      <c r="D30" s="45" t="s">
        <v>61</v>
      </c>
      <c r="E30" s="45" t="s">
        <v>33</v>
      </c>
      <c r="F30" s="45"/>
      <c r="G30" s="45" t="s">
        <v>145</v>
      </c>
      <c r="H30" s="45" t="s">
        <v>65</v>
      </c>
      <c r="I30" s="52" t="s">
        <v>133</v>
      </c>
      <c r="J30" s="70"/>
      <c r="K30" s="44"/>
      <c r="L30" s="70">
        <v>0</v>
      </c>
      <c r="M30" s="70">
        <f t="shared" si="1"/>
        <v>0</v>
      </c>
    </row>
    <row r="31" spans="1:13" ht="25.5" x14ac:dyDescent="0.2">
      <c r="A31" s="45">
        <f t="shared" si="2"/>
        <v>30</v>
      </c>
      <c r="B31" s="52" t="s">
        <v>100</v>
      </c>
      <c r="C31" s="45" t="s">
        <v>81</v>
      </c>
      <c r="D31" s="45" t="s">
        <v>101</v>
      </c>
      <c r="E31" s="45" t="s">
        <v>33</v>
      </c>
      <c r="F31" s="45"/>
      <c r="G31" s="45" t="s">
        <v>112</v>
      </c>
      <c r="H31" s="45" t="s">
        <v>65</v>
      </c>
      <c r="I31" s="52" t="s">
        <v>126</v>
      </c>
      <c r="J31" s="70"/>
      <c r="K31" s="44"/>
      <c r="L31" s="70">
        <v>0</v>
      </c>
      <c r="M31" s="70">
        <f t="shared" si="1"/>
        <v>0</v>
      </c>
    </row>
    <row r="32" spans="1:13" x14ac:dyDescent="0.2">
      <c r="A32" s="45">
        <f t="shared" si="2"/>
        <v>31</v>
      </c>
      <c r="B32" s="52" t="s">
        <v>105</v>
      </c>
      <c r="C32" s="45" t="s">
        <v>106</v>
      </c>
      <c r="D32" s="45" t="s">
        <v>107</v>
      </c>
      <c r="E32" s="45" t="s">
        <v>33</v>
      </c>
      <c r="F32" s="45"/>
      <c r="G32" s="45" t="s">
        <v>112</v>
      </c>
      <c r="H32" s="45" t="s">
        <v>65</v>
      </c>
      <c r="I32" s="52" t="s">
        <v>134</v>
      </c>
      <c r="J32" s="70"/>
      <c r="K32" s="44"/>
      <c r="L32" s="70">
        <v>0</v>
      </c>
      <c r="M32" s="70">
        <f t="shared" si="1"/>
        <v>0</v>
      </c>
    </row>
    <row r="35" spans="1:3" x14ac:dyDescent="0.2">
      <c r="B35" s="54"/>
      <c r="C35" s="54"/>
    </row>
    <row r="36" spans="1:3" x14ac:dyDescent="0.2">
      <c r="B36" s="54"/>
      <c r="C36" s="54"/>
    </row>
    <row r="37" spans="1:3" x14ac:dyDescent="0.2">
      <c r="B37" s="54"/>
      <c r="C37" s="54"/>
    </row>
    <row r="38" spans="1:3" x14ac:dyDescent="0.2">
      <c r="B38" s="54"/>
      <c r="C38" s="54"/>
    </row>
    <row r="39" spans="1:3" x14ac:dyDescent="0.2">
      <c r="B39" s="54"/>
      <c r="C39" s="54"/>
    </row>
    <row r="40" spans="1:3" x14ac:dyDescent="0.2">
      <c r="A40" s="54"/>
      <c r="B40" s="54"/>
      <c r="C40" s="54"/>
    </row>
    <row r="41" spans="1:3" x14ac:dyDescent="0.2">
      <c r="A41" s="54"/>
      <c r="B41" s="54"/>
      <c r="C41" s="54"/>
    </row>
  </sheetData>
  <autoFilter ref="A1:K32"/>
  <sortState ref="A2:H26">
    <sortCondition ref="E2:E26"/>
    <sortCondition ref="F2:F26"/>
    <sortCondition ref="D2:D2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2"/>
  <sheetViews>
    <sheetView workbookViewId="0">
      <selection activeCell="C19" sqref="C19"/>
    </sheetView>
  </sheetViews>
  <sheetFormatPr defaultRowHeight="15" x14ac:dyDescent="0.25"/>
  <cols>
    <col min="1" max="1" width="5.7109375" style="10" customWidth="1"/>
    <col min="2" max="2" width="5.7109375" customWidth="1"/>
    <col min="3" max="3" width="90.5703125" customWidth="1"/>
    <col min="4" max="4" width="10.7109375" bestFit="1" customWidth="1"/>
  </cols>
  <sheetData>
    <row r="1" spans="1:4" x14ac:dyDescent="0.25">
      <c r="A1" s="36">
        <f t="shared" ref="A1:A6" si="0" xml:space="preserve"> ROW()</f>
        <v>1</v>
      </c>
      <c r="B1" s="36" t="s">
        <v>103</v>
      </c>
      <c r="C1" s="54" t="s">
        <v>96</v>
      </c>
      <c r="D1" t="s">
        <v>123</v>
      </c>
    </row>
    <row r="2" spans="1:4" x14ac:dyDescent="0.25">
      <c r="A2" s="36">
        <f t="shared" si="0"/>
        <v>2</v>
      </c>
      <c r="B2" s="36" t="s">
        <v>103</v>
      </c>
      <c r="C2" s="54" t="s">
        <v>97</v>
      </c>
      <c r="D2" t="s">
        <v>123</v>
      </c>
    </row>
    <row r="3" spans="1:4" x14ac:dyDescent="0.25">
      <c r="A3" s="36">
        <f t="shared" si="0"/>
        <v>3</v>
      </c>
      <c r="B3" s="36" t="s">
        <v>103</v>
      </c>
      <c r="C3" s="54" t="s">
        <v>98</v>
      </c>
      <c r="D3" t="s">
        <v>123</v>
      </c>
    </row>
    <row r="4" spans="1:4" x14ac:dyDescent="0.25">
      <c r="A4" s="36">
        <f t="shared" si="0"/>
        <v>4</v>
      </c>
      <c r="B4" s="36" t="s">
        <v>103</v>
      </c>
      <c r="C4" s="54" t="s">
        <v>104</v>
      </c>
      <c r="D4" t="s">
        <v>123</v>
      </c>
    </row>
    <row r="5" spans="1:4" x14ac:dyDescent="0.25">
      <c r="A5" s="36">
        <f t="shared" si="0"/>
        <v>5</v>
      </c>
      <c r="B5" s="36" t="s">
        <v>108</v>
      </c>
      <c r="C5" s="54" t="s">
        <v>124</v>
      </c>
      <c r="D5" t="s">
        <v>123</v>
      </c>
    </row>
    <row r="6" spans="1:4" x14ac:dyDescent="0.25">
      <c r="A6" s="36">
        <f t="shared" si="0"/>
        <v>6</v>
      </c>
      <c r="B6" s="36" t="s">
        <v>109</v>
      </c>
      <c r="C6" s="54" t="s">
        <v>110</v>
      </c>
      <c r="D6" t="s">
        <v>125</v>
      </c>
    </row>
    <row r="7" spans="1:4" x14ac:dyDescent="0.25">
      <c r="C7" s="58" t="s">
        <v>113</v>
      </c>
    </row>
    <row r="8" spans="1:4" x14ac:dyDescent="0.25">
      <c r="C8" s="58" t="s">
        <v>114</v>
      </c>
    </row>
    <row r="9" spans="1:4" x14ac:dyDescent="0.25">
      <c r="C9" s="58" t="s">
        <v>115</v>
      </c>
    </row>
    <row r="10" spans="1:4" x14ac:dyDescent="0.25">
      <c r="C10" s="58" t="s">
        <v>116</v>
      </c>
    </row>
    <row r="11" spans="1:4" x14ac:dyDescent="0.25">
      <c r="C11" s="58" t="s">
        <v>117</v>
      </c>
    </row>
    <row r="12" spans="1:4" x14ac:dyDescent="0.25">
      <c r="A12" s="36">
        <v>7</v>
      </c>
      <c r="B12" s="36" t="s">
        <v>119</v>
      </c>
      <c r="C12" s="5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workbookViewId="0">
      <selection activeCell="C18" sqref="C18"/>
    </sheetView>
  </sheetViews>
  <sheetFormatPr defaultRowHeight="15" x14ac:dyDescent="0.25"/>
  <cols>
    <col min="2" max="2" width="40.5703125" bestFit="1" customWidth="1"/>
    <col min="3" max="3" width="78.140625" bestFit="1" customWidth="1"/>
    <col min="4" max="4" width="15.5703125" bestFit="1" customWidth="1"/>
    <col min="5" max="5" width="15.7109375" style="10" bestFit="1" customWidth="1"/>
    <col min="6" max="6" width="12" style="10" bestFit="1" customWidth="1"/>
    <col min="7" max="7" width="8.5703125" style="10" bestFit="1" customWidth="1"/>
  </cols>
  <sheetData>
    <row r="2" spans="2:7" ht="15.75" thickBot="1" x14ac:dyDescent="0.3"/>
    <row r="3" spans="2:7" ht="15.75" thickBot="1" x14ac:dyDescent="0.3">
      <c r="B3" s="7" t="s">
        <v>15</v>
      </c>
      <c r="C3" s="8" t="s">
        <v>16</v>
      </c>
      <c r="D3" s="9" t="s">
        <v>19</v>
      </c>
      <c r="E3" s="11" t="s">
        <v>24</v>
      </c>
      <c r="F3" s="11" t="s">
        <v>17</v>
      </c>
      <c r="G3" s="12" t="s">
        <v>18</v>
      </c>
    </row>
    <row r="4" spans="2:7" x14ac:dyDescent="0.25">
      <c r="B4" s="17" t="s">
        <v>0</v>
      </c>
      <c r="C4" s="3" t="s">
        <v>1</v>
      </c>
      <c r="D4" s="4" t="s">
        <v>20</v>
      </c>
      <c r="E4" s="13">
        <v>0.08</v>
      </c>
      <c r="F4" s="13">
        <v>0.04</v>
      </c>
      <c r="G4" s="18">
        <f t="shared" ref="G4:G10" si="0">E4*F4</f>
        <v>3.2000000000000002E-3</v>
      </c>
    </row>
    <row r="5" spans="2:7" x14ac:dyDescent="0.25">
      <c r="B5" s="19" t="s">
        <v>2</v>
      </c>
      <c r="C5" s="1" t="s">
        <v>3</v>
      </c>
      <c r="D5" s="2" t="s">
        <v>20</v>
      </c>
      <c r="E5" s="14">
        <v>0.08</v>
      </c>
      <c r="F5" s="14">
        <v>0.05</v>
      </c>
      <c r="G5" s="20">
        <f t="shared" si="0"/>
        <v>4.0000000000000001E-3</v>
      </c>
    </row>
    <row r="6" spans="2:7" x14ac:dyDescent="0.25">
      <c r="B6" s="19" t="s">
        <v>5</v>
      </c>
      <c r="C6" s="1" t="s">
        <v>4</v>
      </c>
      <c r="D6" s="2" t="s">
        <v>21</v>
      </c>
      <c r="E6" s="14">
        <v>0.12</v>
      </c>
      <c r="F6" s="14">
        <v>0.08</v>
      </c>
      <c r="G6" s="20">
        <f t="shared" si="0"/>
        <v>9.5999999999999992E-3</v>
      </c>
    </row>
    <row r="7" spans="2:7" x14ac:dyDescent="0.25">
      <c r="B7" s="19" t="s">
        <v>6</v>
      </c>
      <c r="C7" s="1" t="s">
        <v>7</v>
      </c>
      <c r="D7" s="2" t="s">
        <v>21</v>
      </c>
      <c r="E7" s="14">
        <v>0.12</v>
      </c>
      <c r="F7" s="14">
        <v>0.08</v>
      </c>
      <c r="G7" s="20">
        <f t="shared" si="0"/>
        <v>9.5999999999999992E-3</v>
      </c>
    </row>
    <row r="8" spans="2:7" x14ac:dyDescent="0.25">
      <c r="B8" s="19" t="s">
        <v>8</v>
      </c>
      <c r="C8" s="1" t="s">
        <v>9</v>
      </c>
      <c r="D8" s="2" t="s">
        <v>22</v>
      </c>
      <c r="E8" s="14">
        <v>0.15</v>
      </c>
      <c r="F8" s="14">
        <v>0.25</v>
      </c>
      <c r="G8" s="20">
        <f t="shared" si="0"/>
        <v>3.7499999999999999E-2</v>
      </c>
    </row>
    <row r="9" spans="2:7" x14ac:dyDescent="0.25">
      <c r="B9" s="19" t="s">
        <v>10</v>
      </c>
      <c r="C9" s="1" t="s">
        <v>11</v>
      </c>
      <c r="D9" s="2" t="s">
        <v>22</v>
      </c>
      <c r="E9" s="14">
        <v>0.15</v>
      </c>
      <c r="F9" s="14">
        <v>0.25</v>
      </c>
      <c r="G9" s="20">
        <f t="shared" si="0"/>
        <v>3.7499999999999999E-2</v>
      </c>
    </row>
    <row r="10" spans="2:7" x14ac:dyDescent="0.25">
      <c r="B10" s="19" t="s">
        <v>12</v>
      </c>
      <c r="C10" s="1" t="s">
        <v>13</v>
      </c>
      <c r="D10" s="2" t="s">
        <v>23</v>
      </c>
      <c r="E10" s="14">
        <v>0.15</v>
      </c>
      <c r="F10" s="14">
        <v>0.25</v>
      </c>
      <c r="G10" s="20">
        <f t="shared" si="0"/>
        <v>3.7499999999999999E-2</v>
      </c>
    </row>
    <row r="11" spans="2:7" ht="15.75" thickBot="1" x14ac:dyDescent="0.3">
      <c r="B11" s="21"/>
      <c r="C11" s="6"/>
      <c r="D11" s="6"/>
      <c r="E11" s="15"/>
      <c r="F11" s="22"/>
      <c r="G11" s="23"/>
    </row>
    <row r="12" spans="2:7" ht="15.75" thickBot="1" x14ac:dyDescent="0.3">
      <c r="B12" s="7" t="s">
        <v>14</v>
      </c>
      <c r="C12" s="5"/>
      <c r="D12" s="5"/>
      <c r="E12" s="16"/>
      <c r="F12" s="24">
        <f>SUM(F4:F11)</f>
        <v>1</v>
      </c>
      <c r="G12" s="25">
        <f>SUM(G4:G11)</f>
        <v>0.1389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  <pageSetup paperSize="9" orientation="portrait" horizontalDpi="4294967292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4.140625" style="10" bestFit="1" customWidth="1"/>
    <col min="2" max="2" width="7" style="10" bestFit="1" customWidth="1"/>
    <col min="3" max="3" width="34.140625" bestFit="1" customWidth="1"/>
    <col min="4" max="4" width="14.28515625" style="80" bestFit="1" customWidth="1"/>
    <col min="5" max="5" width="11" bestFit="1" customWidth="1"/>
    <col min="6" max="6" width="22.140625" bestFit="1" customWidth="1"/>
  </cols>
  <sheetData>
    <row r="1" spans="1:7" x14ac:dyDescent="0.25">
      <c r="A1" s="63" t="s">
        <v>25</v>
      </c>
      <c r="B1" s="63" t="s">
        <v>155</v>
      </c>
      <c r="C1" s="63" t="s">
        <v>156</v>
      </c>
      <c r="D1" s="81" t="s">
        <v>157</v>
      </c>
      <c r="E1" s="63" t="s">
        <v>158</v>
      </c>
      <c r="F1" s="63" t="s">
        <v>159</v>
      </c>
      <c r="G1" s="79"/>
    </row>
    <row r="2" spans="1:7" x14ac:dyDescent="0.25">
      <c r="A2" s="82">
        <f xml:space="preserve"> ROW()-1</f>
        <v>1</v>
      </c>
      <c r="B2" s="82" t="s">
        <v>35</v>
      </c>
      <c r="C2" s="83" t="s">
        <v>31</v>
      </c>
      <c r="D2" s="84">
        <v>1013563463</v>
      </c>
      <c r="E2" s="85">
        <v>7829386513</v>
      </c>
      <c r="F2" s="1" t="s">
        <v>161</v>
      </c>
    </row>
    <row r="3" spans="1:7" x14ac:dyDescent="0.25">
      <c r="A3" s="82">
        <f t="shared" ref="A3:A14" si="0" xml:space="preserve"> ROW()-1</f>
        <v>2</v>
      </c>
      <c r="B3" s="82" t="s">
        <v>35</v>
      </c>
      <c r="C3" s="83" t="s">
        <v>46</v>
      </c>
      <c r="D3" s="86">
        <v>6442711</v>
      </c>
      <c r="E3" s="85">
        <v>7829386513</v>
      </c>
      <c r="F3" s="1" t="s">
        <v>161</v>
      </c>
    </row>
    <row r="4" spans="1:7" x14ac:dyDescent="0.25">
      <c r="A4" s="82">
        <f t="shared" si="0"/>
        <v>3</v>
      </c>
      <c r="B4" s="82" t="s">
        <v>35</v>
      </c>
      <c r="C4" s="83" t="s">
        <v>47</v>
      </c>
      <c r="D4" s="86">
        <v>3879443</v>
      </c>
      <c r="E4" s="85">
        <v>7829386513</v>
      </c>
      <c r="F4" s="1" t="s">
        <v>161</v>
      </c>
    </row>
    <row r="5" spans="1:7" x14ac:dyDescent="0.25">
      <c r="A5" s="82">
        <f t="shared" si="0"/>
        <v>4</v>
      </c>
      <c r="B5" s="82" t="s">
        <v>35</v>
      </c>
      <c r="C5" s="83" t="s">
        <v>160</v>
      </c>
      <c r="D5" s="86">
        <v>42653877312</v>
      </c>
      <c r="E5" s="85">
        <v>7829386513</v>
      </c>
      <c r="F5" s="1" t="s">
        <v>161</v>
      </c>
    </row>
    <row r="6" spans="1:7" x14ac:dyDescent="0.25">
      <c r="A6" s="82">
        <f t="shared" si="0"/>
        <v>5</v>
      </c>
      <c r="B6" s="82" t="s">
        <v>35</v>
      </c>
      <c r="C6" s="83" t="s">
        <v>27</v>
      </c>
      <c r="D6" s="86">
        <v>42653877312</v>
      </c>
      <c r="E6" s="85">
        <v>7829386513</v>
      </c>
      <c r="F6" s="1" t="s">
        <v>161</v>
      </c>
    </row>
    <row r="7" spans="1:7" x14ac:dyDescent="0.25">
      <c r="A7" s="82">
        <f t="shared" si="0"/>
        <v>6</v>
      </c>
      <c r="B7" s="82" t="s">
        <v>35</v>
      </c>
      <c r="C7" s="83" t="s">
        <v>48</v>
      </c>
      <c r="D7" s="86">
        <v>41338311285</v>
      </c>
      <c r="E7" s="85">
        <v>7829386513</v>
      </c>
      <c r="F7" s="1" t="s">
        <v>161</v>
      </c>
    </row>
    <row r="8" spans="1:7" x14ac:dyDescent="0.25">
      <c r="A8" s="82">
        <f t="shared" si="0"/>
        <v>7</v>
      </c>
      <c r="B8" s="82" t="s">
        <v>35</v>
      </c>
      <c r="C8" s="83" t="s">
        <v>30</v>
      </c>
      <c r="D8" s="86" t="s">
        <v>162</v>
      </c>
      <c r="E8" s="85">
        <v>7829386513</v>
      </c>
      <c r="F8" s="1" t="s">
        <v>161</v>
      </c>
    </row>
    <row r="9" spans="1:7" x14ac:dyDescent="0.25">
      <c r="A9" s="82">
        <f t="shared" si="0"/>
        <v>8</v>
      </c>
      <c r="B9" s="82" t="s">
        <v>35</v>
      </c>
      <c r="C9" s="83" t="s">
        <v>28</v>
      </c>
      <c r="D9" s="86">
        <v>8992566</v>
      </c>
      <c r="E9" s="85">
        <v>7829386513</v>
      </c>
      <c r="F9" s="1" t="s">
        <v>161</v>
      </c>
    </row>
    <row r="10" spans="1:7" x14ac:dyDescent="0.25">
      <c r="A10" s="82">
        <f t="shared" si="0"/>
        <v>9</v>
      </c>
      <c r="B10" s="82" t="s">
        <v>35</v>
      </c>
      <c r="C10" s="83" t="s">
        <v>29</v>
      </c>
      <c r="D10" s="86">
        <v>8992567</v>
      </c>
      <c r="E10" s="85">
        <v>7829386513</v>
      </c>
      <c r="F10" s="1" t="s">
        <v>161</v>
      </c>
    </row>
    <row r="11" spans="1:7" x14ac:dyDescent="0.25">
      <c r="A11" s="82">
        <f t="shared" si="0"/>
        <v>10</v>
      </c>
      <c r="B11" s="82" t="s">
        <v>44</v>
      </c>
      <c r="C11" s="87" t="s">
        <v>31</v>
      </c>
      <c r="D11" s="86">
        <v>1014377848</v>
      </c>
      <c r="E11" s="85">
        <v>7829386513</v>
      </c>
      <c r="F11" s="1" t="s">
        <v>161</v>
      </c>
    </row>
    <row r="12" spans="1:7" x14ac:dyDescent="0.25">
      <c r="A12" s="82">
        <f t="shared" si="0"/>
        <v>11</v>
      </c>
      <c r="B12" s="82" t="s">
        <v>44</v>
      </c>
      <c r="C12" s="87" t="s">
        <v>43</v>
      </c>
      <c r="D12" s="86">
        <v>1562756</v>
      </c>
      <c r="E12" s="85">
        <v>7829386513</v>
      </c>
      <c r="F12" s="1" t="s">
        <v>161</v>
      </c>
    </row>
    <row r="13" spans="1:7" x14ac:dyDescent="0.25">
      <c r="A13" s="82">
        <f t="shared" si="0"/>
        <v>12</v>
      </c>
      <c r="B13" s="82" t="s">
        <v>44</v>
      </c>
      <c r="C13" s="87" t="s">
        <v>50</v>
      </c>
      <c r="D13" s="86">
        <v>6190412</v>
      </c>
      <c r="E13" s="85">
        <v>7829386513</v>
      </c>
      <c r="F13" s="1" t="s">
        <v>161</v>
      </c>
    </row>
    <row r="14" spans="1:7" x14ac:dyDescent="0.25">
      <c r="A14" s="82">
        <f t="shared" si="0"/>
        <v>13</v>
      </c>
      <c r="B14" s="82" t="s">
        <v>44</v>
      </c>
      <c r="C14" s="87" t="s">
        <v>42</v>
      </c>
      <c r="D14" s="86" t="s">
        <v>163</v>
      </c>
      <c r="E14" s="85">
        <v>7829386513</v>
      </c>
      <c r="F14" s="1" t="s">
        <v>161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CASH NEEDS</vt:lpstr>
      <vt:lpstr>ALLOCATION</vt:lpstr>
      <vt:lpstr>MY ANALYSIS</vt:lpstr>
      <vt:lpstr>TPs</vt:lpstr>
      <vt:lpstr>RECOMM</vt:lpstr>
      <vt:lpstr>MF FOLIO#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Rathi</dc:creator>
  <cp:lastModifiedBy>GE User</cp:lastModifiedBy>
  <dcterms:created xsi:type="dcterms:W3CDTF">2016-05-18T02:37:06Z</dcterms:created>
  <dcterms:modified xsi:type="dcterms:W3CDTF">2016-06-19T17:47:16Z</dcterms:modified>
</cp:coreProperties>
</file>