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liu/Desktop/"/>
    </mc:Choice>
  </mc:AlternateContent>
  <xr:revisionPtr revIDLastSave="0" documentId="13_ncr:1_{1D4BCB58-9886-AB44-B650-01835B018A14}" xr6:coauthVersionLast="47" xr6:coauthVersionMax="47" xr10:uidLastSave="{00000000-0000-0000-0000-000000000000}"/>
  <bookViews>
    <workbookView xWindow="800" yWindow="780" windowWidth="21240" windowHeight="17940" xr2:uid="{759C9B15-B0A4-A14B-8041-719D11ED1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G2" i="1"/>
  <c r="H4" i="1"/>
  <c r="H3" i="1"/>
  <c r="H2" i="1"/>
  <c r="F4" i="1"/>
  <c r="F2" i="1"/>
  <c r="F3" i="1"/>
  <c r="G4" i="1"/>
  <c r="G3" i="1"/>
  <c r="E4" i="1"/>
  <c r="E3" i="1"/>
  <c r="E2" i="1"/>
  <c r="D4" i="1"/>
  <c r="D3" i="1"/>
  <c r="D2" i="1"/>
  <c r="B2" i="1"/>
  <c r="C2" i="1"/>
  <c r="B3" i="1"/>
  <c r="C3" i="1"/>
  <c r="B4" i="1"/>
  <c r="C4" i="1"/>
</calcChain>
</file>

<file path=xl/sharedStrings.xml><?xml version="1.0" encoding="utf-8"?>
<sst xmlns="http://schemas.openxmlformats.org/spreadsheetml/2006/main" count="15" uniqueCount="15">
  <si>
    <t xml:space="preserve">Gaussian </t>
  </si>
  <si>
    <t>Tissue</t>
  </si>
  <si>
    <t>Tubule</t>
  </si>
  <si>
    <t>Vascular</t>
  </si>
  <si>
    <t>Gaussian spectral fit</t>
  </si>
  <si>
    <t>Anomalous spectral fit</t>
  </si>
  <si>
    <t>anomalous spectral fit fD^1/gamma</t>
  </si>
  <si>
    <t>anomalous true (?) fD^1/gamma</t>
  </si>
  <si>
    <t>Anomalous fit (fit to Gaussian)</t>
  </si>
  <si>
    <t xml:space="preserve">this should be equal-ish </t>
  </si>
  <si>
    <t xml:space="preserve">to this </t>
  </si>
  <si>
    <t>spectral fD (fD fw/rho  2/0.32^2)</t>
  </si>
  <si>
    <t>true FaDa^1/gamma fw/rho (2/0.32^2)^1/gamma</t>
  </si>
  <si>
    <t>this should be equal-ish</t>
  </si>
  <si>
    <t xml:space="preserve">to this? No. stick to the other one…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</si>
</sst>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4C4-DD24-F24D-B73B-4ED00DD1E79C}">
  <dimension ref="A1:I5"/>
  <sheetViews>
    <sheetView tabSelected="1" topLeftCell="D1" zoomScale="150" workbookViewId="0">
      <selection activeCell="G15" sqref="G15"/>
    </sheetView>
  </sheetViews>
  <sheetFormatPr baseColWidth="10" defaultRowHeight="16" x14ac:dyDescent="0.2"/>
  <cols>
    <col min="2" max="2" width="13" customWidth="1"/>
    <col min="3" max="3" width="27" customWidth="1"/>
    <col min="4" max="4" width="17.6640625" customWidth="1"/>
    <col min="5" max="5" width="20.5" customWidth="1"/>
    <col min="6" max="6" width="26.1640625" customWidth="1"/>
    <col min="7" max="7" width="30" customWidth="1"/>
    <col min="8" max="8" width="29" customWidth="1"/>
    <col min="9" max="9" width="41.5" customWidth="1"/>
  </cols>
  <sheetData>
    <row r="1" spans="1:9" x14ac:dyDescent="0.2">
      <c r="B1" t="s">
        <v>0</v>
      </c>
      <c r="C1" t="s">
        <v>8</v>
      </c>
      <c r="D1" t="s">
        <v>4</v>
      </c>
      <c r="E1" t="s">
        <v>5</v>
      </c>
      <c r="F1" t="s">
        <v>7</v>
      </c>
      <c r="G1" t="s">
        <v>6</v>
      </c>
      <c r="H1" t="s">
        <v>11</v>
      </c>
      <c r="I1" t="s">
        <v>12</v>
      </c>
    </row>
    <row r="2" spans="1:9" x14ac:dyDescent="0.2">
      <c r="A2" t="s">
        <v>1</v>
      </c>
      <c r="B2">
        <f>0.6*0.002</f>
        <v>1.1999999999999999E-3</v>
      </c>
      <c r="C2">
        <f>0.68*0.006</f>
        <v>4.0800000000000003E-3</v>
      </c>
      <c r="D2">
        <f>0.603*0.002</f>
        <v>1.206E-3</v>
      </c>
      <c r="E2">
        <f>0.614*0.002</f>
        <v>1.2279999999999999E-3</v>
      </c>
      <c r="F2">
        <f>0.68*(0.006^(1/0.85))</f>
        <v>1.6541283584534416E-3</v>
      </c>
      <c r="G2">
        <f>0.614*(0.002^(1/0.85))</f>
        <v>4.1011867208477727E-4</v>
      </c>
      <c r="H2">
        <f>0.614*0.002*2/(0.32^2)</f>
        <v>2.3984374999999999E-2</v>
      </c>
      <c r="I2">
        <f>0.68*(0.006^(1/0.85))*(2/0.32^2)^(1/0.85)</f>
        <v>5.4585228862851082E-2</v>
      </c>
    </row>
    <row r="3" spans="1:9" x14ac:dyDescent="0.2">
      <c r="A3" t="s">
        <v>2</v>
      </c>
      <c r="B3">
        <f>0.3*0.02</f>
        <v>6.0000000000000001E-3</v>
      </c>
      <c r="C3">
        <f>0.26*0.03</f>
        <v>7.7999999999999996E-3</v>
      </c>
      <c r="D3">
        <f>0.304*0.021</f>
        <v>6.3839999999999999E-3</v>
      </c>
      <c r="E3">
        <f>0.302*0.024</f>
        <v>7.2480000000000001E-3</v>
      </c>
      <c r="F3">
        <f>0.26*0.03</f>
        <v>7.7999999999999996E-3</v>
      </c>
      <c r="G3">
        <f>0.302*0.024</f>
        <v>7.2480000000000001E-3</v>
      </c>
      <c r="H3">
        <f>0.302*0.024*2/(0.32^2)</f>
        <v>0.14156250000000001</v>
      </c>
      <c r="I3">
        <f>0.26*(0.03)*(2/0.32^2)</f>
        <v>0.15234375</v>
      </c>
    </row>
    <row r="4" spans="1:9" x14ac:dyDescent="0.2">
      <c r="A4" t="s">
        <v>3</v>
      </c>
      <c r="B4">
        <f>0.1*0.08</f>
        <v>8.0000000000000002E-3</v>
      </c>
      <c r="C4">
        <f>0.04*0.012</f>
        <v>4.8000000000000001E-4</v>
      </c>
      <c r="D4">
        <f>0.093*0.082</f>
        <v>7.626E-3</v>
      </c>
      <c r="E4">
        <f>0.062*0.101</f>
        <v>6.2620000000000002E-3</v>
      </c>
      <c r="F4">
        <f>0.04*(0.012^0.5)</f>
        <v>4.3817804600413289E-3</v>
      </c>
      <c r="G4">
        <f>0.062*(0.101^0.5)</f>
        <v>1.9703908241767674E-2</v>
      </c>
      <c r="H4">
        <f>0.062*0.101*(2/0.32^2)</f>
        <v>0.12230468750000001</v>
      </c>
      <c r="I4">
        <f>0.04*(0.012^(1/2))*(2/0.32^2)^(1/2)</f>
        <v>1.9364916731037084E-2</v>
      </c>
    </row>
    <row r="5" spans="1:9" x14ac:dyDescent="0.2">
      <c r="E5" t="s">
        <v>9</v>
      </c>
      <c r="F5" t="s">
        <v>10</v>
      </c>
      <c r="H5" t="s">
        <v>13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2024-11-22T23:58:42Z</dcterms:created>
  <dcterms:modified xsi:type="dcterms:W3CDTF">2024-11-25T18:42:25Z</dcterms:modified>
</cp:coreProperties>
</file>