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co Friedli\Documents\BFH_BielBienne\Semester_8\01_Batchelor-thesis\Code_mirco\"/>
    </mc:Choice>
  </mc:AlternateContent>
  <xr:revisionPtr revIDLastSave="0" documentId="13_ncr:1_{8DEBF8CD-0894-4783-BAC3-636A35057C8A}" xr6:coauthVersionLast="47" xr6:coauthVersionMax="47" xr10:uidLastSave="{00000000-0000-0000-0000-000000000000}"/>
  <bookViews>
    <workbookView xWindow="-108" yWindow="-108" windowWidth="23256" windowHeight="12456" xr2:uid="{1EC0CBDB-EC05-4403-8053-7A87221A0BE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9" i="1" l="1"/>
  <c r="L69" i="1"/>
  <c r="L19" i="1"/>
  <c r="G4" i="1"/>
  <c r="G7" i="1"/>
  <c r="G10" i="1"/>
  <c r="G13" i="1"/>
  <c r="G3" i="1"/>
  <c r="L85" i="1"/>
  <c r="L86" i="1" s="1"/>
  <c r="I85" i="1"/>
  <c r="F85" i="1"/>
  <c r="L35" i="1"/>
  <c r="I35" i="1"/>
  <c r="I86" i="1" s="1"/>
  <c r="F10" i="1"/>
  <c r="M84" i="1"/>
  <c r="L84" i="1"/>
  <c r="J84" i="1"/>
  <c r="I84" i="1"/>
  <c r="G84" i="1"/>
  <c r="F84" i="1"/>
  <c r="M83" i="1"/>
  <c r="N83" i="1" s="1"/>
  <c r="J83" i="1"/>
  <c r="K83" i="1" s="1"/>
  <c r="G83" i="1"/>
  <c r="H83" i="1" s="1"/>
  <c r="N82" i="1"/>
  <c r="K82" i="1"/>
  <c r="H82" i="1"/>
  <c r="M81" i="1"/>
  <c r="L81" i="1"/>
  <c r="J81" i="1"/>
  <c r="I81" i="1"/>
  <c r="G81" i="1"/>
  <c r="F81" i="1"/>
  <c r="M80" i="1"/>
  <c r="N80" i="1" s="1"/>
  <c r="J80" i="1"/>
  <c r="G80" i="1"/>
  <c r="H80" i="1" s="1"/>
  <c r="N79" i="1"/>
  <c r="K79" i="1"/>
  <c r="H79" i="1"/>
  <c r="M78" i="1"/>
  <c r="L78" i="1"/>
  <c r="J78" i="1"/>
  <c r="I78" i="1"/>
  <c r="G78" i="1"/>
  <c r="F78" i="1"/>
  <c r="M77" i="1"/>
  <c r="N77" i="1" s="1"/>
  <c r="J77" i="1"/>
  <c r="K77" i="1" s="1"/>
  <c r="G77" i="1"/>
  <c r="H77" i="1" s="1"/>
  <c r="N76" i="1"/>
  <c r="K76" i="1"/>
  <c r="H76" i="1"/>
  <c r="M75" i="1"/>
  <c r="L75" i="1"/>
  <c r="J75" i="1"/>
  <c r="I75" i="1"/>
  <c r="G75" i="1"/>
  <c r="F75" i="1"/>
  <c r="M74" i="1"/>
  <c r="J74" i="1"/>
  <c r="K74" i="1" s="1"/>
  <c r="G74" i="1"/>
  <c r="H74" i="1" s="1"/>
  <c r="N73" i="1"/>
  <c r="K73" i="1"/>
  <c r="H73" i="1"/>
  <c r="M72" i="1"/>
  <c r="L72" i="1"/>
  <c r="J72" i="1"/>
  <c r="I72" i="1"/>
  <c r="G72" i="1"/>
  <c r="F72" i="1"/>
  <c r="M71" i="1"/>
  <c r="N71" i="1" s="1"/>
  <c r="J71" i="1"/>
  <c r="K71" i="1" s="1"/>
  <c r="G71" i="1"/>
  <c r="G85" i="1" s="1"/>
  <c r="N70" i="1"/>
  <c r="K70" i="1"/>
  <c r="H70" i="1"/>
  <c r="F69" i="1"/>
  <c r="M68" i="1"/>
  <c r="L68" i="1"/>
  <c r="J68" i="1"/>
  <c r="I68" i="1"/>
  <c r="G68" i="1"/>
  <c r="F68" i="1"/>
  <c r="M67" i="1"/>
  <c r="N67" i="1" s="1"/>
  <c r="J67" i="1"/>
  <c r="K67" i="1" s="1"/>
  <c r="G67" i="1"/>
  <c r="H67" i="1" s="1"/>
  <c r="N66" i="1"/>
  <c r="K66" i="1"/>
  <c r="H66" i="1"/>
  <c r="M65" i="1"/>
  <c r="L65" i="1"/>
  <c r="J65" i="1"/>
  <c r="I65" i="1"/>
  <c r="G65" i="1"/>
  <c r="F65" i="1"/>
  <c r="M64" i="1"/>
  <c r="N64" i="1" s="1"/>
  <c r="J64" i="1"/>
  <c r="K64" i="1" s="1"/>
  <c r="G64" i="1"/>
  <c r="H64" i="1" s="1"/>
  <c r="N63" i="1"/>
  <c r="K63" i="1"/>
  <c r="H63" i="1"/>
  <c r="M62" i="1"/>
  <c r="L62" i="1"/>
  <c r="N62" i="1" s="1"/>
  <c r="J62" i="1"/>
  <c r="I62" i="1"/>
  <c r="G62" i="1"/>
  <c r="F62" i="1"/>
  <c r="M61" i="1"/>
  <c r="N61" i="1" s="1"/>
  <c r="J61" i="1"/>
  <c r="K61" i="1" s="1"/>
  <c r="G61" i="1"/>
  <c r="H61" i="1" s="1"/>
  <c r="N60" i="1"/>
  <c r="K60" i="1"/>
  <c r="H60" i="1"/>
  <c r="M59" i="1"/>
  <c r="L59" i="1"/>
  <c r="J59" i="1"/>
  <c r="I59" i="1"/>
  <c r="G59" i="1"/>
  <c r="F59" i="1"/>
  <c r="M58" i="1"/>
  <c r="N58" i="1" s="1"/>
  <c r="J58" i="1"/>
  <c r="K58" i="1" s="1"/>
  <c r="G58" i="1"/>
  <c r="H58" i="1" s="1"/>
  <c r="N57" i="1"/>
  <c r="K57" i="1"/>
  <c r="H57" i="1"/>
  <c r="M56" i="1"/>
  <c r="L56" i="1"/>
  <c r="J56" i="1"/>
  <c r="I56" i="1"/>
  <c r="G56" i="1"/>
  <c r="F56" i="1"/>
  <c r="M55" i="1"/>
  <c r="N55" i="1" s="1"/>
  <c r="J55" i="1"/>
  <c r="K55" i="1" s="1"/>
  <c r="G55" i="1"/>
  <c r="H55" i="1" s="1"/>
  <c r="N54" i="1"/>
  <c r="K54" i="1"/>
  <c r="H54" i="1"/>
  <c r="M53" i="1"/>
  <c r="L53" i="1"/>
  <c r="J53" i="1"/>
  <c r="I53" i="1"/>
  <c r="G53" i="1"/>
  <c r="F53" i="1"/>
  <c r="M52" i="1"/>
  <c r="N52" i="1" s="1"/>
  <c r="J52" i="1"/>
  <c r="K52" i="1" s="1"/>
  <c r="G52" i="1"/>
  <c r="H52" i="1" s="1"/>
  <c r="N51" i="1"/>
  <c r="K51" i="1"/>
  <c r="H51" i="1"/>
  <c r="M50" i="1"/>
  <c r="L50" i="1"/>
  <c r="J50" i="1"/>
  <c r="I50" i="1"/>
  <c r="G50" i="1"/>
  <c r="F50" i="1"/>
  <c r="M49" i="1"/>
  <c r="N49" i="1" s="1"/>
  <c r="J49" i="1"/>
  <c r="K49" i="1" s="1"/>
  <c r="G49" i="1"/>
  <c r="H49" i="1" s="1"/>
  <c r="N48" i="1"/>
  <c r="K48" i="1"/>
  <c r="H48" i="1"/>
  <c r="M47" i="1"/>
  <c r="L47" i="1"/>
  <c r="J47" i="1"/>
  <c r="I47" i="1"/>
  <c r="G47" i="1"/>
  <c r="F47" i="1"/>
  <c r="M46" i="1"/>
  <c r="N46" i="1" s="1"/>
  <c r="J46" i="1"/>
  <c r="K46" i="1" s="1"/>
  <c r="G46" i="1"/>
  <c r="H46" i="1" s="1"/>
  <c r="N45" i="1"/>
  <c r="K45" i="1"/>
  <c r="H45" i="1"/>
  <c r="M44" i="1"/>
  <c r="L44" i="1"/>
  <c r="J44" i="1"/>
  <c r="I44" i="1"/>
  <c r="G44" i="1"/>
  <c r="H44" i="1" s="1"/>
  <c r="F44" i="1"/>
  <c r="M43" i="1"/>
  <c r="N43" i="1" s="1"/>
  <c r="J43" i="1"/>
  <c r="G43" i="1"/>
  <c r="H43" i="1" s="1"/>
  <c r="N42" i="1"/>
  <c r="K42" i="1"/>
  <c r="H42" i="1"/>
  <c r="M41" i="1"/>
  <c r="N41" i="1" s="1"/>
  <c r="L41" i="1"/>
  <c r="J41" i="1"/>
  <c r="I41" i="1"/>
  <c r="G41" i="1"/>
  <c r="F41" i="1"/>
  <c r="H41" i="1" s="1"/>
  <c r="M40" i="1"/>
  <c r="N40" i="1" s="1"/>
  <c r="J40" i="1"/>
  <c r="K40" i="1" s="1"/>
  <c r="G40" i="1"/>
  <c r="H40" i="1" s="1"/>
  <c r="N39" i="1"/>
  <c r="K39" i="1"/>
  <c r="H39" i="1"/>
  <c r="M38" i="1"/>
  <c r="L38" i="1"/>
  <c r="J38" i="1"/>
  <c r="I38" i="1"/>
  <c r="G38" i="1"/>
  <c r="H38" i="1" s="1"/>
  <c r="F38" i="1"/>
  <c r="M37" i="1"/>
  <c r="N37" i="1" s="1"/>
  <c r="J37" i="1"/>
  <c r="K37" i="1" s="1"/>
  <c r="G37" i="1"/>
  <c r="G69" i="1" s="1"/>
  <c r="N36" i="1"/>
  <c r="K36" i="1"/>
  <c r="H36" i="1"/>
  <c r="M34" i="1"/>
  <c r="L34" i="1"/>
  <c r="J34" i="1"/>
  <c r="I34" i="1"/>
  <c r="G34" i="1"/>
  <c r="F34" i="1"/>
  <c r="M33" i="1"/>
  <c r="N33" i="1" s="1"/>
  <c r="J33" i="1"/>
  <c r="K33" i="1" s="1"/>
  <c r="G33" i="1"/>
  <c r="H33" i="1" s="1"/>
  <c r="N32" i="1"/>
  <c r="K32" i="1"/>
  <c r="H32" i="1"/>
  <c r="M31" i="1"/>
  <c r="L31" i="1"/>
  <c r="J31" i="1"/>
  <c r="I31" i="1"/>
  <c r="G31" i="1"/>
  <c r="H31" i="1" s="1"/>
  <c r="F31" i="1"/>
  <c r="M30" i="1"/>
  <c r="N30" i="1" s="1"/>
  <c r="J30" i="1"/>
  <c r="K30" i="1" s="1"/>
  <c r="G30" i="1"/>
  <c r="H30" i="1" s="1"/>
  <c r="N29" i="1"/>
  <c r="K29" i="1"/>
  <c r="H29" i="1"/>
  <c r="M28" i="1"/>
  <c r="L28" i="1"/>
  <c r="J28" i="1"/>
  <c r="I28" i="1"/>
  <c r="G28" i="1"/>
  <c r="F28" i="1"/>
  <c r="M27" i="1"/>
  <c r="N27" i="1" s="1"/>
  <c r="J27" i="1"/>
  <c r="K27" i="1" s="1"/>
  <c r="G27" i="1"/>
  <c r="H27" i="1" s="1"/>
  <c r="N26" i="1"/>
  <c r="K26" i="1"/>
  <c r="H26" i="1"/>
  <c r="M25" i="1"/>
  <c r="L25" i="1"/>
  <c r="J25" i="1"/>
  <c r="I25" i="1"/>
  <c r="G25" i="1"/>
  <c r="F25" i="1"/>
  <c r="M24" i="1"/>
  <c r="N24" i="1" s="1"/>
  <c r="J24" i="1"/>
  <c r="K24" i="1" s="1"/>
  <c r="G24" i="1"/>
  <c r="H24" i="1" s="1"/>
  <c r="N23" i="1"/>
  <c r="K23" i="1"/>
  <c r="H23" i="1"/>
  <c r="M22" i="1"/>
  <c r="L22" i="1"/>
  <c r="J22" i="1"/>
  <c r="I22" i="1"/>
  <c r="G22" i="1"/>
  <c r="F22" i="1"/>
  <c r="M21" i="1"/>
  <c r="N21" i="1" s="1"/>
  <c r="J21" i="1"/>
  <c r="K21" i="1" s="1"/>
  <c r="G21" i="1"/>
  <c r="H21" i="1" s="1"/>
  <c r="N20" i="1"/>
  <c r="K20" i="1"/>
  <c r="H20" i="1"/>
  <c r="M19" i="1"/>
  <c r="J19" i="1"/>
  <c r="I19" i="1"/>
  <c r="G19" i="1"/>
  <c r="F19" i="1"/>
  <c r="M18" i="1"/>
  <c r="N18" i="1" s="1"/>
  <c r="J18" i="1"/>
  <c r="K18" i="1" s="1"/>
  <c r="G18" i="1"/>
  <c r="H18" i="1" s="1"/>
  <c r="N17" i="1"/>
  <c r="K17" i="1"/>
  <c r="H17" i="1"/>
  <c r="M16" i="1"/>
  <c r="L16" i="1"/>
  <c r="J16" i="1"/>
  <c r="I16" i="1"/>
  <c r="G16" i="1"/>
  <c r="F16" i="1"/>
  <c r="M15" i="1"/>
  <c r="N15" i="1" s="1"/>
  <c r="J15" i="1"/>
  <c r="K15" i="1" s="1"/>
  <c r="G15" i="1"/>
  <c r="H15" i="1" s="1"/>
  <c r="N14" i="1"/>
  <c r="K14" i="1"/>
  <c r="H14" i="1"/>
  <c r="M13" i="1"/>
  <c r="L13" i="1"/>
  <c r="J13" i="1"/>
  <c r="I13" i="1"/>
  <c r="F13" i="1"/>
  <c r="F35" i="1" s="1"/>
  <c r="M12" i="1"/>
  <c r="N12" i="1" s="1"/>
  <c r="J12" i="1"/>
  <c r="K12" i="1" s="1"/>
  <c r="G12" i="1"/>
  <c r="H12" i="1" s="1"/>
  <c r="N11" i="1"/>
  <c r="K11" i="1"/>
  <c r="H11" i="1"/>
  <c r="M10" i="1"/>
  <c r="L10" i="1"/>
  <c r="J10" i="1"/>
  <c r="I10" i="1"/>
  <c r="M9" i="1"/>
  <c r="N9" i="1" s="1"/>
  <c r="J9" i="1"/>
  <c r="G9" i="1"/>
  <c r="N8" i="1"/>
  <c r="K8" i="1"/>
  <c r="H8" i="1"/>
  <c r="M7" i="1"/>
  <c r="L7" i="1"/>
  <c r="J7" i="1"/>
  <c r="I7" i="1"/>
  <c r="F7" i="1"/>
  <c r="M6" i="1"/>
  <c r="N6" i="1" s="1"/>
  <c r="J6" i="1"/>
  <c r="K6" i="1" s="1"/>
  <c r="G6" i="1"/>
  <c r="H6" i="1" s="1"/>
  <c r="N5" i="1"/>
  <c r="K5" i="1"/>
  <c r="H5" i="1"/>
  <c r="M4" i="1"/>
  <c r="L4" i="1"/>
  <c r="J4" i="1"/>
  <c r="I4" i="1"/>
  <c r="F4" i="1"/>
  <c r="M3" i="1"/>
  <c r="N3" i="1" s="1"/>
  <c r="J3" i="1"/>
  <c r="K3" i="1" s="1"/>
  <c r="H3" i="1"/>
  <c r="N2" i="1"/>
  <c r="K2" i="1"/>
  <c r="H2" i="1"/>
  <c r="F86" i="1" l="1"/>
  <c r="H35" i="1"/>
  <c r="H69" i="1"/>
  <c r="H85" i="1"/>
  <c r="K68" i="1"/>
  <c r="M85" i="1"/>
  <c r="N85" i="1" s="1"/>
  <c r="J69" i="1"/>
  <c r="K69" i="1" s="1"/>
  <c r="K13" i="1"/>
  <c r="K19" i="1"/>
  <c r="M69" i="1"/>
  <c r="N69" i="1" s="1"/>
  <c r="J35" i="1"/>
  <c r="J85" i="1"/>
  <c r="K85" i="1" s="1"/>
  <c r="M35" i="1"/>
  <c r="K16" i="1"/>
  <c r="K78" i="1"/>
  <c r="N25" i="1"/>
  <c r="N50" i="1"/>
  <c r="H65" i="1"/>
  <c r="N84" i="1"/>
  <c r="H56" i="1"/>
  <c r="K7" i="1"/>
  <c r="H68" i="1"/>
  <c r="K59" i="1"/>
  <c r="H7" i="1"/>
  <c r="G35" i="1"/>
  <c r="G86" i="1" s="1"/>
  <c r="K25" i="1"/>
  <c r="N47" i="1"/>
  <c r="K75" i="1"/>
  <c r="K84" i="1"/>
  <c r="K31" i="1"/>
  <c r="K38" i="1"/>
  <c r="N59" i="1"/>
  <c r="H72" i="1"/>
  <c r="H34" i="1"/>
  <c r="N38" i="1"/>
  <c r="K56" i="1"/>
  <c r="K72" i="1"/>
  <c r="H10" i="1"/>
  <c r="N22" i="1"/>
  <c r="K28" i="1"/>
  <c r="H53" i="1"/>
  <c r="N56" i="1"/>
  <c r="H59" i="1"/>
  <c r="N81" i="1"/>
  <c r="N44" i="1"/>
  <c r="H47" i="1"/>
  <c r="K4" i="1"/>
  <c r="K47" i="1"/>
  <c r="N68" i="1"/>
  <c r="K34" i="1"/>
  <c r="H9" i="1"/>
  <c r="N7" i="1"/>
  <c r="H13" i="1"/>
  <c r="H86" i="1" s="1"/>
  <c r="H16" i="1"/>
  <c r="K22" i="1"/>
  <c r="N31" i="1"/>
  <c r="K41" i="1"/>
  <c r="K50" i="1"/>
  <c r="N53" i="1"/>
  <c r="H78" i="1"/>
  <c r="H4" i="1"/>
  <c r="K10" i="1"/>
  <c r="N19" i="1"/>
  <c r="H25" i="1"/>
  <c r="H28" i="1"/>
  <c r="H62" i="1"/>
  <c r="K65" i="1"/>
  <c r="N13" i="1"/>
  <c r="N16" i="1"/>
  <c r="K44" i="1"/>
  <c r="N78" i="1"/>
  <c r="H84" i="1"/>
  <c r="N10" i="1"/>
  <c r="H22" i="1"/>
  <c r="N34" i="1"/>
  <c r="H50" i="1"/>
  <c r="K53" i="1"/>
  <c r="K62" i="1"/>
  <c r="N65" i="1"/>
  <c r="N72" i="1"/>
  <c r="N75" i="1"/>
  <c r="H19" i="1"/>
  <c r="N74" i="1"/>
  <c r="H81" i="1"/>
  <c r="N4" i="1"/>
  <c r="N28" i="1"/>
  <c r="H75" i="1"/>
  <c r="K81" i="1"/>
  <c r="K9" i="1"/>
  <c r="H71" i="1"/>
  <c r="K80" i="1"/>
  <c r="H37" i="1"/>
  <c r="K43" i="1"/>
  <c r="J86" i="1" l="1"/>
  <c r="K35" i="1"/>
  <c r="K86" i="1" s="1"/>
  <c r="M86" i="1"/>
  <c r="N35" i="1"/>
  <c r="N86" i="1" s="1"/>
</calcChain>
</file>

<file path=xl/sharedStrings.xml><?xml version="1.0" encoding="utf-8"?>
<sst xmlns="http://schemas.openxmlformats.org/spreadsheetml/2006/main" count="138" uniqueCount="54">
  <si>
    <t>player name</t>
  </si>
  <si>
    <t>scenarios</t>
  </si>
  <si>
    <t>2023/24 approximatly revenue</t>
  </si>
  <si>
    <t>2023/24 wage</t>
  </si>
  <si>
    <t>2023/24 profit/loss</t>
  </si>
  <si>
    <t>2024/25 approximatly revenue</t>
  </si>
  <si>
    <t>2024/25 wage</t>
  </si>
  <si>
    <t>2024/25 profit/loss</t>
  </si>
  <si>
    <t>2025/26 approximatly revenue</t>
  </si>
  <si>
    <t>2025/26 wage</t>
  </si>
  <si>
    <t>2025/26 profit/loss</t>
  </si>
  <si>
    <t>playtime (min)</t>
  </si>
  <si>
    <t>goals</t>
  </si>
  <si>
    <t>assist</t>
  </si>
  <si>
    <t>overall rating</t>
  </si>
  <si>
    <t>potential</t>
  </si>
  <si>
    <t>Mateu Morey Bauza</t>
  </si>
  <si>
    <t>selling</t>
  </si>
  <si>
    <t>extention</t>
  </si>
  <si>
    <t>loan out</t>
  </si>
  <si>
    <t>Nico Schlotterbeck</t>
  </si>
  <si>
    <t>Raphael Guerreiro</t>
  </si>
  <si>
    <t>Nico Schulz</t>
  </si>
  <si>
    <t>Mats Hummels</t>
  </si>
  <si>
    <t>Thomas Meunier</t>
  </si>
  <si>
    <t>Thom Rothe</t>
  </si>
  <si>
    <t>Antonios Papadopoulos</t>
  </si>
  <si>
    <t>Julian Ryerson</t>
  </si>
  <si>
    <t>Niklas Süle</t>
  </si>
  <si>
    <t>Soumaila Coulibaly</t>
  </si>
  <si>
    <t>Total outcome position defence</t>
  </si>
  <si>
    <t>recommends</t>
  </si>
  <si>
    <t>Salih Özcan</t>
  </si>
  <si>
    <t>Giovanni Reyna</t>
  </si>
  <si>
    <t>Mahmoud Dahoud</t>
  </si>
  <si>
    <t>Marco Reus</t>
  </si>
  <si>
    <t>Marius Wolf</t>
  </si>
  <si>
    <t>Julian Brandt</t>
  </si>
  <si>
    <t>Jude Bellingham</t>
  </si>
  <si>
    <t>Emre Can</t>
  </si>
  <si>
    <t>Felix Passlack</t>
  </si>
  <si>
    <t>Abdoulaya Kamara</t>
  </si>
  <si>
    <t>Göktan Gürpüz</t>
  </si>
  <si>
    <t>Total outcome position mitfield</t>
  </si>
  <si>
    <t>Sebastian Haller</t>
  </si>
  <si>
    <t>Youssoufa Moukoko</t>
  </si>
  <si>
    <t>Anthony Modeste</t>
  </si>
  <si>
    <t>Donyell Malen</t>
  </si>
  <si>
    <t>Karim Adeyemi</t>
  </si>
  <si>
    <t>Total outcome position attacker</t>
  </si>
  <si>
    <t>Total outcome</t>
  </si>
  <si>
    <t>Note</t>
  </si>
  <si>
    <t>Over-performer</t>
  </si>
  <si>
    <t>Contract end years: 23/24, 24/25, 25/26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</si>
</sst>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3" fontId="1" fillId="5" borderId="3" applyNumberFormat="0" applyFill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3" fontId="0" fillId="3" borderId="0" xfId="0" applyNumberFormat="1" applyFill="1"/>
    <xf numFmtId="3" fontId="0" fillId="4" borderId="0" xfId="0" applyNumberFormat="1" applyFill="1"/>
    <xf numFmtId="3" fontId="2" fillId="3" borderId="0" xfId="0" applyNumberFormat="1" applyFont="1" applyFill="1"/>
    <xf numFmtId="0" fontId="0" fillId="5" borderId="0" xfId="0" applyFill="1"/>
    <xf numFmtId="3" fontId="0" fillId="5" borderId="0" xfId="0" applyNumberFormat="1" applyFill="1"/>
    <xf numFmtId="0" fontId="0" fillId="4" borderId="0" xfId="0" applyFill="1"/>
    <xf numFmtId="3" fontId="2" fillId="5" borderId="0" xfId="0" applyNumberFormat="1" applyFont="1" applyFill="1"/>
    <xf numFmtId="0" fontId="2" fillId="2" borderId="1" xfId="0" applyFont="1" applyFill="1" applyBorder="1" applyAlignment="1">
      <alignment horizontal="center"/>
    </xf>
    <xf numFmtId="3" fontId="0" fillId="6" borderId="1" xfId="0" applyNumberFormat="1" applyFill="1" applyBorder="1"/>
    <xf numFmtId="3" fontId="0" fillId="7" borderId="1" xfId="0" applyNumberFormat="1" applyFill="1" applyBorder="1"/>
    <xf numFmtId="3" fontId="0" fillId="4" borderId="1" xfId="0" applyNumberFormat="1" applyFill="1" applyBorder="1"/>
    <xf numFmtId="3" fontId="2" fillId="6" borderId="1" xfId="0" applyNumberFormat="1" applyFont="1" applyFill="1" applyBorder="1"/>
    <xf numFmtId="0" fontId="2" fillId="0" borderId="2" xfId="0" applyFont="1" applyBorder="1" applyAlignment="1">
      <alignment horizontal="center"/>
    </xf>
    <xf numFmtId="3" fontId="0" fillId="8" borderId="2" xfId="0" applyNumberFormat="1" applyFill="1" applyBorder="1"/>
    <xf numFmtId="3" fontId="0" fillId="5" borderId="3" xfId="0" applyNumberFormat="1" applyFill="1" applyBorder="1"/>
    <xf numFmtId="3" fontId="0" fillId="7" borderId="3" xfId="0" applyNumberFormat="1" applyFill="1" applyBorder="1"/>
    <xf numFmtId="3" fontId="0" fillId="3" borderId="3" xfId="0" applyNumberFormat="1" applyFill="1" applyBorder="1"/>
    <xf numFmtId="3" fontId="0" fillId="7" borderId="0" xfId="0" applyNumberFormat="1" applyFill="1"/>
    <xf numFmtId="3" fontId="0" fillId="6" borderId="0" xfId="0" applyNumberFormat="1" applyFill="1"/>
    <xf numFmtId="3" fontId="0" fillId="6" borderId="3" xfId="0" applyNumberFormat="1" applyFill="1" applyBorder="1"/>
    <xf numFmtId="3" fontId="0" fillId="3" borderId="5" xfId="0" applyNumberFormat="1" applyFill="1" applyBorder="1"/>
    <xf numFmtId="3" fontId="0" fillId="8" borderId="6" xfId="0" applyNumberFormat="1" applyFill="1" applyBorder="1"/>
    <xf numFmtId="3" fontId="0" fillId="5" borderId="7" xfId="0" applyNumberFormat="1" applyFill="1" applyBorder="1"/>
    <xf numFmtId="3" fontId="0" fillId="5" borderId="5" xfId="0" applyNumberFormat="1" applyFill="1" applyBorder="1"/>
    <xf numFmtId="3" fontId="0" fillId="5" borderId="8" xfId="0" applyNumberFormat="1" applyFill="1" applyBorder="1"/>
    <xf numFmtId="3" fontId="0" fillId="6" borderId="4" xfId="0" applyNumberFormat="1" applyFill="1" applyBorder="1"/>
    <xf numFmtId="0" fontId="2" fillId="4" borderId="0" xfId="0" applyFont="1" applyFill="1" applyAlignment="1">
      <alignment horizontal="center"/>
    </xf>
  </cellXfs>
  <cellStyles count="2">
    <cellStyle name="Standard" xfId="0" builtinId="0"/>
    <cellStyle name="Stil 1" xfId="1" xr:uid="{4A25D759-39E7-4F72-A5FC-D70279CC96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72188-A467-4BF5-B4F5-BA44AA5127F9}">
  <dimension ref="A1:T86"/>
  <sheetViews>
    <sheetView tabSelected="1" zoomScale="67" zoomScaleNormal="67" workbookViewId="0">
      <pane ySplit="1" topLeftCell="A39" activePane="bottomLeft" state="frozen"/>
      <selection pane="bottomLeft" activeCell="I70" sqref="I70"/>
    </sheetView>
  </sheetViews>
  <sheetFormatPr baseColWidth="10" defaultRowHeight="14.4" x14ac:dyDescent="0.3"/>
  <cols>
    <col min="1" max="1" width="10.77734375" customWidth="1"/>
    <col min="2" max="2" width="12.44140625" customWidth="1"/>
    <col min="3" max="3" width="11" customWidth="1"/>
    <col min="4" max="4" width="29.33203125" bestFit="1" customWidth="1"/>
    <col min="6" max="6" width="27.109375" bestFit="1" customWidth="1"/>
    <col min="7" max="7" width="12.77734375" bestFit="1" customWidth="1"/>
    <col min="8" max="8" width="17.109375" bestFit="1" customWidth="1"/>
    <col min="9" max="9" width="27.109375" bestFit="1" customWidth="1"/>
    <col min="10" max="10" width="12.77734375" bestFit="1" customWidth="1"/>
    <col min="11" max="11" width="17.109375" bestFit="1" customWidth="1"/>
    <col min="12" max="12" width="27.109375" bestFit="1" customWidth="1"/>
    <col min="13" max="13" width="12.77734375" bestFit="1" customWidth="1"/>
    <col min="14" max="14" width="17.109375" bestFit="1" customWidth="1"/>
    <col min="15" max="15" width="13.33203125" bestFit="1" customWidth="1"/>
    <col min="16" max="16" width="5.33203125" bestFit="1" customWidth="1"/>
    <col min="17" max="17" width="5.44140625" bestFit="1" customWidth="1"/>
    <col min="18" max="18" width="12" bestFit="1" customWidth="1"/>
    <col min="19" max="19" width="8.5546875" bestFit="1" customWidth="1"/>
    <col min="20" max="20" width="18.88671875" customWidth="1"/>
  </cols>
  <sheetData>
    <row r="1" spans="1:20" ht="15" thickBot="1" x14ac:dyDescent="0.35">
      <c r="A1" s="30" t="s">
        <v>53</v>
      </c>
      <c r="B1" s="30"/>
      <c r="C1" s="30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51</v>
      </c>
    </row>
    <row r="2" spans="1:20" ht="15" thickBot="1" x14ac:dyDescent="0.35">
      <c r="A2" s="2"/>
      <c r="B2" s="3"/>
      <c r="C2" s="3"/>
      <c r="D2" s="4" t="s">
        <v>16</v>
      </c>
      <c r="E2" s="4" t="s">
        <v>17</v>
      </c>
      <c r="F2" s="4">
        <v>5469378</v>
      </c>
      <c r="G2" s="4">
        <v>996000</v>
      </c>
      <c r="H2" s="4">
        <f>G2+F2</f>
        <v>6465378</v>
      </c>
      <c r="I2" s="4">
        <v>7371965</v>
      </c>
      <c r="J2" s="4">
        <v>996000</v>
      </c>
      <c r="K2" s="4">
        <f>J2+I2</f>
        <v>8367965</v>
      </c>
      <c r="L2" s="4">
        <v>8692363</v>
      </c>
      <c r="M2" s="4">
        <v>996000</v>
      </c>
      <c r="N2" s="4">
        <f>M2+L2</f>
        <v>9688363</v>
      </c>
      <c r="O2" s="4"/>
      <c r="P2" s="4"/>
      <c r="Q2" s="4"/>
      <c r="R2" s="6"/>
      <c r="S2" s="4"/>
      <c r="T2" s="5"/>
    </row>
    <row r="3" spans="1:20" ht="15.6" thickTop="1" thickBot="1" x14ac:dyDescent="0.35">
      <c r="A3" s="2"/>
      <c r="B3" s="3"/>
      <c r="C3" s="3"/>
      <c r="D3" s="7"/>
      <c r="E3" s="7" t="s">
        <v>18</v>
      </c>
      <c r="F3" s="18">
        <v>0</v>
      </c>
      <c r="G3" s="18">
        <f>G2*-1</f>
        <v>-996000</v>
      </c>
      <c r="H3" s="8">
        <f t="shared" ref="H3:H68" si="0">G3+F3</f>
        <v>-996000</v>
      </c>
      <c r="I3" s="18">
        <v>0</v>
      </c>
      <c r="J3" s="18">
        <f>J2*-1</f>
        <v>-996000</v>
      </c>
      <c r="K3" s="8">
        <f t="shared" ref="K3:K68" si="1">J3+I3</f>
        <v>-996000</v>
      </c>
      <c r="L3" s="8">
        <v>0</v>
      </c>
      <c r="M3" s="8">
        <f>M2*-1</f>
        <v>-996000</v>
      </c>
      <c r="N3" s="8">
        <f t="shared" ref="N3:N68" si="2">M3+L3</f>
        <v>-996000</v>
      </c>
      <c r="O3" s="7">
        <v>1516</v>
      </c>
      <c r="P3" s="8">
        <v>0</v>
      </c>
      <c r="Q3" s="8">
        <v>3</v>
      </c>
      <c r="R3" s="10">
        <v>72</v>
      </c>
      <c r="S3" s="7">
        <v>92</v>
      </c>
      <c r="T3" s="9"/>
    </row>
    <row r="4" spans="1:20" ht="15.6" thickTop="1" thickBot="1" x14ac:dyDescent="0.35">
      <c r="A4" s="11"/>
      <c r="B4" s="1"/>
      <c r="C4" s="1"/>
      <c r="D4" s="12"/>
      <c r="E4" s="12" t="s">
        <v>19</v>
      </c>
      <c r="F4" s="13">
        <f>F2*0.2</f>
        <v>1093875.6000000001</v>
      </c>
      <c r="G4" s="12">
        <f>G2</f>
        <v>996000</v>
      </c>
      <c r="H4" s="12">
        <f t="shared" si="0"/>
        <v>2089875.6</v>
      </c>
      <c r="I4" s="13">
        <f>I2*0.2</f>
        <v>1474393</v>
      </c>
      <c r="J4" s="12">
        <f>J2</f>
        <v>996000</v>
      </c>
      <c r="K4" s="12">
        <f t="shared" si="1"/>
        <v>2470393</v>
      </c>
      <c r="L4" s="13">
        <f>L2*0.2</f>
        <v>1738472.6</v>
      </c>
      <c r="M4" s="12">
        <f>M2</f>
        <v>996000</v>
      </c>
      <c r="N4" s="12">
        <f t="shared" si="2"/>
        <v>2734472.6</v>
      </c>
      <c r="O4" s="12"/>
      <c r="P4" s="12"/>
      <c r="Q4" s="12"/>
      <c r="R4" s="15"/>
      <c r="S4" s="12"/>
      <c r="T4" s="14"/>
    </row>
    <row r="5" spans="1:20" ht="15" thickBot="1" x14ac:dyDescent="0.35">
      <c r="A5" s="3"/>
      <c r="B5" s="3"/>
      <c r="C5" s="3"/>
      <c r="D5" s="4" t="s">
        <v>20</v>
      </c>
      <c r="E5" s="4" t="s">
        <v>17</v>
      </c>
      <c r="F5" s="4">
        <v>45122366</v>
      </c>
      <c r="G5" s="4">
        <v>2500000</v>
      </c>
      <c r="H5" s="4">
        <f t="shared" si="0"/>
        <v>47622366</v>
      </c>
      <c r="I5" s="4">
        <v>60818708</v>
      </c>
      <c r="J5" s="4">
        <v>2500000</v>
      </c>
      <c r="K5" s="4">
        <f t="shared" si="1"/>
        <v>63318708</v>
      </c>
      <c r="L5" s="4">
        <v>71711994</v>
      </c>
      <c r="M5" s="4">
        <v>2500000</v>
      </c>
      <c r="N5" s="4">
        <f t="shared" si="2"/>
        <v>74211994</v>
      </c>
      <c r="O5" s="4"/>
      <c r="P5" s="4"/>
      <c r="Q5" s="4"/>
      <c r="R5" s="6"/>
      <c r="S5" s="4"/>
      <c r="T5" s="5"/>
    </row>
    <row r="6" spans="1:20" ht="15.6" thickTop="1" thickBot="1" x14ac:dyDescent="0.35">
      <c r="A6" s="3"/>
      <c r="B6" s="3"/>
      <c r="C6" s="3"/>
      <c r="D6" s="7"/>
      <c r="E6" s="7" t="s">
        <v>18</v>
      </c>
      <c r="F6" s="18">
        <v>0</v>
      </c>
      <c r="G6" s="18">
        <f>G5*-1</f>
        <v>-2500000</v>
      </c>
      <c r="H6" s="8">
        <f t="shared" si="0"/>
        <v>-2500000</v>
      </c>
      <c r="I6" s="18">
        <v>0</v>
      </c>
      <c r="J6" s="18">
        <f>J5*-1</f>
        <v>-2500000</v>
      </c>
      <c r="K6" s="8">
        <f t="shared" si="1"/>
        <v>-2500000</v>
      </c>
      <c r="L6" s="18">
        <v>0</v>
      </c>
      <c r="M6" s="18">
        <f>M5*-1</f>
        <v>-2500000</v>
      </c>
      <c r="N6" s="8">
        <f t="shared" si="2"/>
        <v>-2500000</v>
      </c>
      <c r="O6" s="7">
        <v>1334</v>
      </c>
      <c r="P6" s="8">
        <v>0</v>
      </c>
      <c r="Q6" s="8">
        <v>3</v>
      </c>
      <c r="R6" s="10">
        <v>73</v>
      </c>
      <c r="S6" s="7">
        <v>73</v>
      </c>
      <c r="T6" s="9"/>
    </row>
    <row r="7" spans="1:20" ht="15.6" thickTop="1" thickBot="1" x14ac:dyDescent="0.35">
      <c r="A7" s="1"/>
      <c r="B7" s="1"/>
      <c r="C7" s="1"/>
      <c r="D7" s="12"/>
      <c r="E7" s="12" t="s">
        <v>19</v>
      </c>
      <c r="F7" s="13">
        <f>F5*0.2</f>
        <v>9024473.2000000011</v>
      </c>
      <c r="G7" s="12">
        <f>G5</f>
        <v>2500000</v>
      </c>
      <c r="H7" s="12">
        <f t="shared" si="0"/>
        <v>11524473.200000001</v>
      </c>
      <c r="I7" s="13">
        <f>I5*0.2</f>
        <v>12163741.600000001</v>
      </c>
      <c r="J7" s="12">
        <f>J5</f>
        <v>2500000</v>
      </c>
      <c r="K7" s="12">
        <f t="shared" si="1"/>
        <v>14663741.600000001</v>
      </c>
      <c r="L7" s="13">
        <f>L5*0.2</f>
        <v>14342398.800000001</v>
      </c>
      <c r="M7" s="12">
        <f>M5</f>
        <v>2500000</v>
      </c>
      <c r="N7" s="12">
        <f t="shared" si="2"/>
        <v>16842398.800000001</v>
      </c>
      <c r="O7" s="12"/>
      <c r="P7" s="12"/>
      <c r="Q7" s="12"/>
      <c r="R7" s="15"/>
      <c r="S7" s="12"/>
      <c r="T7" s="14"/>
    </row>
    <row r="8" spans="1:20" ht="15" thickBot="1" x14ac:dyDescent="0.35">
      <c r="A8" s="2"/>
      <c r="B8" s="3"/>
      <c r="C8" s="3"/>
      <c r="D8" s="4" t="s">
        <v>21</v>
      </c>
      <c r="E8" s="4" t="s">
        <v>17</v>
      </c>
      <c r="F8" s="4">
        <v>17536300</v>
      </c>
      <c r="G8" s="4">
        <v>5000000</v>
      </c>
      <c r="H8" s="4">
        <f t="shared" si="0"/>
        <v>22536300</v>
      </c>
      <c r="I8" s="4">
        <v>13563472</v>
      </c>
      <c r="J8" s="4">
        <v>5000000</v>
      </c>
      <c r="K8" s="4">
        <f t="shared" si="1"/>
        <v>18563472</v>
      </c>
      <c r="L8" s="4">
        <v>10255469</v>
      </c>
      <c r="M8" s="4">
        <v>5000000</v>
      </c>
      <c r="N8" s="4">
        <f t="shared" si="2"/>
        <v>15255469</v>
      </c>
      <c r="O8" s="4"/>
      <c r="P8" s="4"/>
      <c r="Q8" s="4"/>
      <c r="R8" s="6"/>
      <c r="S8" s="4"/>
      <c r="T8" s="5"/>
    </row>
    <row r="9" spans="1:20" ht="15.6" thickTop="1" thickBot="1" x14ac:dyDescent="0.35">
      <c r="A9" s="2"/>
      <c r="B9" s="3"/>
      <c r="C9" s="3"/>
      <c r="D9" s="7"/>
      <c r="E9" s="7" t="s">
        <v>18</v>
      </c>
      <c r="F9" s="18">
        <v>0</v>
      </c>
      <c r="G9" s="18">
        <f>G8*-1</f>
        <v>-5000000</v>
      </c>
      <c r="H9" s="8">
        <f t="shared" si="0"/>
        <v>-5000000</v>
      </c>
      <c r="I9" s="18">
        <v>0</v>
      </c>
      <c r="J9" s="18">
        <f>J8*-1</f>
        <v>-5000000</v>
      </c>
      <c r="K9" s="8">
        <f t="shared" si="1"/>
        <v>-5000000</v>
      </c>
      <c r="L9" s="18">
        <v>0</v>
      </c>
      <c r="M9" s="18">
        <f>M8*-1</f>
        <v>-5000000</v>
      </c>
      <c r="N9" s="8">
        <f t="shared" si="2"/>
        <v>-5000000</v>
      </c>
      <c r="O9" s="7">
        <v>2099</v>
      </c>
      <c r="P9" s="8">
        <v>2</v>
      </c>
      <c r="Q9" s="8">
        <v>5</v>
      </c>
      <c r="R9" s="10">
        <v>76</v>
      </c>
      <c r="S9" s="7">
        <v>76</v>
      </c>
      <c r="T9" s="9"/>
    </row>
    <row r="10" spans="1:20" ht="15.6" thickTop="1" thickBot="1" x14ac:dyDescent="0.35">
      <c r="A10" s="11"/>
      <c r="B10" s="1"/>
      <c r="C10" s="1"/>
      <c r="D10" s="12"/>
      <c r="E10" s="12" t="s">
        <v>19</v>
      </c>
      <c r="F10" s="13">
        <f>F8*0.2</f>
        <v>3507260</v>
      </c>
      <c r="G10" s="12">
        <f>G8</f>
        <v>5000000</v>
      </c>
      <c r="H10" s="12">
        <f t="shared" si="0"/>
        <v>8507260</v>
      </c>
      <c r="I10" s="13">
        <f>I8*0.2</f>
        <v>2712694.4000000004</v>
      </c>
      <c r="J10" s="12">
        <f>J8</f>
        <v>5000000</v>
      </c>
      <c r="K10" s="12">
        <f t="shared" si="1"/>
        <v>7712694.4000000004</v>
      </c>
      <c r="L10" s="13">
        <f>L8*0.2</f>
        <v>2051093.8</v>
      </c>
      <c r="M10" s="12">
        <f>M8</f>
        <v>5000000</v>
      </c>
      <c r="N10" s="12">
        <f t="shared" si="2"/>
        <v>7051093.7999999998</v>
      </c>
      <c r="O10" s="12"/>
      <c r="P10" s="12"/>
      <c r="Q10" s="12"/>
      <c r="R10" s="15"/>
      <c r="S10" s="12"/>
      <c r="T10" s="14"/>
    </row>
    <row r="11" spans="1:20" ht="15" thickBot="1" x14ac:dyDescent="0.35">
      <c r="A11" s="2"/>
      <c r="B11" s="3"/>
      <c r="C11" s="3"/>
      <c r="D11" s="4" t="s">
        <v>22</v>
      </c>
      <c r="E11" s="4" t="s">
        <v>17</v>
      </c>
      <c r="F11" s="4">
        <v>1546902</v>
      </c>
      <c r="G11" s="4">
        <v>6000000</v>
      </c>
      <c r="H11" s="4">
        <f t="shared" si="0"/>
        <v>7546902</v>
      </c>
      <c r="I11" s="4">
        <v>1169627</v>
      </c>
      <c r="J11" s="4">
        <v>6000000</v>
      </c>
      <c r="K11" s="4">
        <f t="shared" si="1"/>
        <v>7169627</v>
      </c>
      <c r="L11" s="4">
        <v>751755</v>
      </c>
      <c r="M11" s="4">
        <v>6000000</v>
      </c>
      <c r="N11" s="4">
        <f t="shared" si="2"/>
        <v>6751755</v>
      </c>
      <c r="O11" s="4"/>
      <c r="P11" s="4"/>
      <c r="Q11" s="4"/>
      <c r="R11" s="6"/>
      <c r="S11" s="4"/>
      <c r="T11" s="5"/>
    </row>
    <row r="12" spans="1:20" ht="15.6" thickTop="1" thickBot="1" x14ac:dyDescent="0.35">
      <c r="A12" s="2"/>
      <c r="B12" s="3"/>
      <c r="C12" s="3"/>
      <c r="D12" s="7"/>
      <c r="E12" s="7" t="s">
        <v>18</v>
      </c>
      <c r="F12" s="8">
        <v>0</v>
      </c>
      <c r="G12" s="8">
        <f>G11*-1</f>
        <v>-6000000</v>
      </c>
      <c r="H12" s="8">
        <f t="shared" si="0"/>
        <v>-6000000</v>
      </c>
      <c r="I12" s="18">
        <v>0</v>
      </c>
      <c r="J12" s="8">
        <f>J11*-1</f>
        <v>-6000000</v>
      </c>
      <c r="K12" s="8">
        <f t="shared" si="1"/>
        <v>-6000000</v>
      </c>
      <c r="L12" s="18">
        <v>0</v>
      </c>
      <c r="M12" s="8">
        <f>M11*-1</f>
        <v>-6000000</v>
      </c>
      <c r="N12" s="8">
        <f t="shared" si="2"/>
        <v>-6000000</v>
      </c>
      <c r="O12" s="7">
        <v>1334</v>
      </c>
      <c r="P12" s="8">
        <v>0</v>
      </c>
      <c r="Q12" s="8">
        <v>3</v>
      </c>
      <c r="R12" s="10">
        <v>73</v>
      </c>
      <c r="S12" s="7">
        <v>73</v>
      </c>
      <c r="T12" s="9"/>
    </row>
    <row r="13" spans="1:20" ht="15.6" thickTop="1" thickBot="1" x14ac:dyDescent="0.35">
      <c r="A13" s="11"/>
      <c r="B13" s="1"/>
      <c r="C13" s="1"/>
      <c r="D13" s="12"/>
      <c r="E13" s="12" t="s">
        <v>19</v>
      </c>
      <c r="F13" s="19">
        <f>F11*0.2</f>
        <v>309380.40000000002</v>
      </c>
      <c r="G13" s="23">
        <f>G11</f>
        <v>6000000</v>
      </c>
      <c r="H13" s="12">
        <f t="shared" si="0"/>
        <v>6309380.4000000004</v>
      </c>
      <c r="I13" s="13">
        <f>I11*0.2</f>
        <v>233925.40000000002</v>
      </c>
      <c r="J13" s="23">
        <f>J11</f>
        <v>6000000</v>
      </c>
      <c r="K13" s="12">
        <f t="shared" si="1"/>
        <v>6233925.4000000004</v>
      </c>
      <c r="L13" s="13">
        <f>L11*0.2</f>
        <v>150351</v>
      </c>
      <c r="M13" s="23">
        <f>M11</f>
        <v>6000000</v>
      </c>
      <c r="N13" s="12">
        <f t="shared" si="2"/>
        <v>6150351</v>
      </c>
      <c r="O13" s="12"/>
      <c r="P13" s="12"/>
      <c r="Q13" s="12"/>
      <c r="R13" s="15"/>
      <c r="S13" s="12"/>
      <c r="T13" s="14"/>
    </row>
    <row r="14" spans="1:20" ht="15" thickBot="1" x14ac:dyDescent="0.35">
      <c r="A14" s="2"/>
      <c r="B14" s="3"/>
      <c r="C14" s="3"/>
      <c r="D14" s="4" t="s">
        <v>23</v>
      </c>
      <c r="E14" s="4" t="s">
        <v>17</v>
      </c>
      <c r="F14" s="4">
        <v>3471666</v>
      </c>
      <c r="G14" s="4">
        <v>5000000</v>
      </c>
      <c r="H14" s="4">
        <f t="shared" si="0"/>
        <v>8471666</v>
      </c>
      <c r="I14" s="4">
        <v>1951983</v>
      </c>
      <c r="J14" s="4">
        <v>5000000</v>
      </c>
      <c r="K14" s="4">
        <f t="shared" si="1"/>
        <v>6951983</v>
      </c>
      <c r="L14" s="4">
        <v>866356</v>
      </c>
      <c r="M14" s="4">
        <v>5000000</v>
      </c>
      <c r="N14" s="4">
        <f t="shared" si="2"/>
        <v>5866356</v>
      </c>
      <c r="O14" s="4"/>
      <c r="P14" s="4"/>
      <c r="Q14" s="4"/>
      <c r="R14" s="6"/>
      <c r="S14" s="4"/>
      <c r="T14" s="5"/>
    </row>
    <row r="15" spans="1:20" ht="15.6" thickTop="1" thickBot="1" x14ac:dyDescent="0.35">
      <c r="A15" s="2"/>
      <c r="B15" s="3"/>
      <c r="C15" s="3"/>
      <c r="D15" s="7"/>
      <c r="E15" s="7" t="s">
        <v>18</v>
      </c>
      <c r="F15" s="18">
        <v>0</v>
      </c>
      <c r="G15" s="18">
        <f>G14*-1</f>
        <v>-5000000</v>
      </c>
      <c r="H15" s="8">
        <f t="shared" si="0"/>
        <v>-5000000</v>
      </c>
      <c r="I15" s="18">
        <v>0</v>
      </c>
      <c r="J15" s="18">
        <f>J14*-1</f>
        <v>-5000000</v>
      </c>
      <c r="K15" s="8">
        <f t="shared" si="1"/>
        <v>-5000000</v>
      </c>
      <c r="L15" s="18">
        <v>0</v>
      </c>
      <c r="M15" s="18">
        <f>M14*-1</f>
        <v>-5000000</v>
      </c>
      <c r="N15" s="8">
        <f t="shared" si="2"/>
        <v>-5000000</v>
      </c>
      <c r="O15" s="7">
        <v>1334</v>
      </c>
      <c r="P15" s="8">
        <v>0</v>
      </c>
      <c r="Q15" s="8">
        <v>3</v>
      </c>
      <c r="R15" s="10">
        <v>73</v>
      </c>
      <c r="S15" s="7">
        <v>73</v>
      </c>
      <c r="T15" s="9"/>
    </row>
    <row r="16" spans="1:20" ht="15.6" thickTop="1" thickBot="1" x14ac:dyDescent="0.35">
      <c r="A16" s="11"/>
      <c r="B16" s="1"/>
      <c r="C16" s="1"/>
      <c r="D16" s="12"/>
      <c r="E16" s="12" t="s">
        <v>19</v>
      </c>
      <c r="F16" s="13">
        <f>F14*0.2</f>
        <v>694333.20000000007</v>
      </c>
      <c r="G16" s="22">
        <f>G14</f>
        <v>5000000</v>
      </c>
      <c r="H16" s="12">
        <f t="shared" si="0"/>
        <v>5694333.2000000002</v>
      </c>
      <c r="I16" s="13">
        <f>I14*0.2</f>
        <v>390396.60000000003</v>
      </c>
      <c r="J16" s="22">
        <f>J14</f>
        <v>5000000</v>
      </c>
      <c r="K16" s="12">
        <f t="shared" si="1"/>
        <v>5390396.5999999996</v>
      </c>
      <c r="L16" s="13">
        <f>L14*0.2</f>
        <v>173271.2</v>
      </c>
      <c r="M16" s="22">
        <f>M14</f>
        <v>5000000</v>
      </c>
      <c r="N16" s="12">
        <f t="shared" si="2"/>
        <v>5173271.2</v>
      </c>
      <c r="O16" s="12"/>
      <c r="P16" s="12"/>
      <c r="Q16" s="12"/>
      <c r="R16" s="15"/>
      <c r="S16" s="12"/>
      <c r="T16" s="14"/>
    </row>
    <row r="17" spans="1:20" ht="15.6" thickTop="1" thickBot="1" x14ac:dyDescent="0.35">
      <c r="A17" s="2"/>
      <c r="B17" s="3"/>
      <c r="C17" s="3"/>
      <c r="D17" s="4" t="s">
        <v>24</v>
      </c>
      <c r="E17" s="4" t="s">
        <v>17</v>
      </c>
      <c r="F17" s="20">
        <v>4914711</v>
      </c>
      <c r="G17" s="20">
        <v>3100000</v>
      </c>
      <c r="H17" s="4">
        <f t="shared" si="0"/>
        <v>8014711</v>
      </c>
      <c r="I17" s="4">
        <v>3158834</v>
      </c>
      <c r="J17" s="20">
        <v>3100000</v>
      </c>
      <c r="K17" s="4">
        <f t="shared" si="1"/>
        <v>6258834</v>
      </c>
      <c r="L17" s="4">
        <v>2059625</v>
      </c>
      <c r="M17" s="20">
        <v>3100000</v>
      </c>
      <c r="N17" s="4">
        <f t="shared" si="2"/>
        <v>5159625</v>
      </c>
      <c r="O17" s="4"/>
      <c r="P17" s="4"/>
      <c r="Q17" s="4"/>
      <c r="R17" s="6"/>
      <c r="S17" s="4"/>
      <c r="T17" s="5"/>
    </row>
    <row r="18" spans="1:20" ht="15.6" thickTop="1" thickBot="1" x14ac:dyDescent="0.35">
      <c r="A18" s="2"/>
      <c r="B18" s="3"/>
      <c r="C18" s="3"/>
      <c r="D18" s="7"/>
      <c r="E18" s="7" t="s">
        <v>18</v>
      </c>
      <c r="F18" s="8">
        <v>0</v>
      </c>
      <c r="G18" s="8">
        <f>G17*-1</f>
        <v>-3100000</v>
      </c>
      <c r="H18" s="8">
        <f t="shared" si="0"/>
        <v>-3100000</v>
      </c>
      <c r="I18" s="18">
        <v>0</v>
      </c>
      <c r="J18" s="8">
        <f>J17*-1</f>
        <v>-3100000</v>
      </c>
      <c r="K18" s="8">
        <f t="shared" si="1"/>
        <v>-3100000</v>
      </c>
      <c r="L18" s="18">
        <v>0</v>
      </c>
      <c r="M18" s="8">
        <f>M17*-1</f>
        <v>-3100000</v>
      </c>
      <c r="N18" s="8">
        <f t="shared" si="2"/>
        <v>-3100000</v>
      </c>
      <c r="O18" s="7">
        <v>2099</v>
      </c>
      <c r="P18" s="8">
        <v>2</v>
      </c>
      <c r="Q18" s="8">
        <v>5</v>
      </c>
      <c r="R18" s="10">
        <v>76</v>
      </c>
      <c r="S18" s="7">
        <v>76</v>
      </c>
      <c r="T18" s="9"/>
    </row>
    <row r="19" spans="1:20" ht="15.6" thickTop="1" thickBot="1" x14ac:dyDescent="0.35">
      <c r="A19" s="11"/>
      <c r="B19" s="1"/>
      <c r="C19" s="1"/>
      <c r="D19" s="12"/>
      <c r="E19" s="12" t="s">
        <v>19</v>
      </c>
      <c r="F19" s="13">
        <f>F17*0.2</f>
        <v>982942.20000000007</v>
      </c>
      <c r="G19" s="12">
        <f>G17</f>
        <v>3100000</v>
      </c>
      <c r="H19" s="12">
        <f t="shared" si="0"/>
        <v>4082942.2</v>
      </c>
      <c r="I19" s="13">
        <f>I17*0.2</f>
        <v>631766.80000000005</v>
      </c>
      <c r="J19" s="12">
        <f>J17</f>
        <v>3100000</v>
      </c>
      <c r="K19" s="12">
        <f t="shared" si="1"/>
        <v>3731766.8</v>
      </c>
      <c r="L19" s="13">
        <f>L17*0.2</f>
        <v>411925</v>
      </c>
      <c r="M19" s="12">
        <f>M17</f>
        <v>3100000</v>
      </c>
      <c r="N19" s="12">
        <f t="shared" si="2"/>
        <v>3511925</v>
      </c>
      <c r="O19" s="12"/>
      <c r="P19" s="12"/>
      <c r="Q19" s="12"/>
      <c r="R19" s="15"/>
      <c r="S19" s="12"/>
      <c r="T19" s="14"/>
    </row>
    <row r="20" spans="1:20" ht="15" thickBot="1" x14ac:dyDescent="0.35">
      <c r="A20" s="2"/>
      <c r="B20" s="3"/>
      <c r="C20" s="3"/>
      <c r="D20" s="4" t="s">
        <v>25</v>
      </c>
      <c r="E20" s="4" t="s">
        <v>17</v>
      </c>
      <c r="F20" s="4">
        <v>8221022</v>
      </c>
      <c r="G20" s="4">
        <v>200000</v>
      </c>
      <c r="H20" s="4">
        <f t="shared" si="0"/>
        <v>8421022</v>
      </c>
      <c r="I20" s="4">
        <v>15116469</v>
      </c>
      <c r="J20" s="4">
        <v>200000</v>
      </c>
      <c r="K20" s="4">
        <f t="shared" si="1"/>
        <v>15316469</v>
      </c>
      <c r="L20" s="4">
        <v>29505567</v>
      </c>
      <c r="M20" s="4">
        <v>200000</v>
      </c>
      <c r="N20" s="4">
        <f t="shared" si="2"/>
        <v>29705567</v>
      </c>
      <c r="O20" s="4"/>
      <c r="P20" s="4"/>
      <c r="Q20" s="4"/>
      <c r="R20" s="6"/>
      <c r="S20" s="4"/>
      <c r="T20" s="5"/>
    </row>
    <row r="21" spans="1:20" ht="15.6" thickTop="1" thickBot="1" x14ac:dyDescent="0.35">
      <c r="A21" s="2"/>
      <c r="B21" s="3"/>
      <c r="C21" s="3"/>
      <c r="D21" s="7"/>
      <c r="E21" s="7" t="s">
        <v>18</v>
      </c>
      <c r="F21" s="18">
        <v>0</v>
      </c>
      <c r="G21" s="18">
        <f>G20*-1</f>
        <v>-200000</v>
      </c>
      <c r="H21" s="8">
        <f t="shared" si="0"/>
        <v>-200000</v>
      </c>
      <c r="I21" s="18">
        <v>0</v>
      </c>
      <c r="J21" s="18">
        <f>J20*-1</f>
        <v>-200000</v>
      </c>
      <c r="K21" s="8">
        <f t="shared" si="1"/>
        <v>-200000</v>
      </c>
      <c r="L21" s="18">
        <v>0</v>
      </c>
      <c r="M21" s="18">
        <f>M20*-1</f>
        <v>-200000</v>
      </c>
      <c r="N21" s="8">
        <f t="shared" si="2"/>
        <v>-200000</v>
      </c>
      <c r="O21" s="7">
        <v>2748</v>
      </c>
      <c r="P21" s="8">
        <v>4</v>
      </c>
      <c r="Q21" s="8">
        <v>13</v>
      </c>
      <c r="R21" s="10">
        <v>65</v>
      </c>
      <c r="S21" s="7">
        <v>82</v>
      </c>
      <c r="T21" s="9"/>
    </row>
    <row r="22" spans="1:20" ht="15.6" thickTop="1" thickBot="1" x14ac:dyDescent="0.35">
      <c r="A22" s="11"/>
      <c r="B22" s="1"/>
      <c r="C22" s="1"/>
      <c r="D22" s="12"/>
      <c r="E22" s="12" t="s">
        <v>19</v>
      </c>
      <c r="F22" s="13">
        <f>F20*0.2</f>
        <v>1644204.4000000001</v>
      </c>
      <c r="G22" s="12">
        <f>G20</f>
        <v>200000</v>
      </c>
      <c r="H22" s="12">
        <f t="shared" si="0"/>
        <v>1844204.4000000001</v>
      </c>
      <c r="I22" s="13">
        <f>I20*0.2</f>
        <v>3023293.8000000003</v>
      </c>
      <c r="J22" s="12">
        <f>J20</f>
        <v>200000</v>
      </c>
      <c r="K22" s="12">
        <f t="shared" si="1"/>
        <v>3223293.8000000003</v>
      </c>
      <c r="L22" s="13">
        <f>L20*0.2</f>
        <v>5901113.4000000004</v>
      </c>
      <c r="M22" s="12">
        <f>M20</f>
        <v>200000</v>
      </c>
      <c r="N22" s="12">
        <f t="shared" si="2"/>
        <v>6101113.4000000004</v>
      </c>
      <c r="O22" s="12"/>
      <c r="P22" s="12"/>
      <c r="Q22" s="12"/>
      <c r="R22" s="15"/>
      <c r="S22" s="12"/>
      <c r="T22" s="14"/>
    </row>
    <row r="23" spans="1:20" ht="15" thickBot="1" x14ac:dyDescent="0.35">
      <c r="A23" s="2"/>
      <c r="B23" s="3"/>
      <c r="C23" s="3"/>
      <c r="D23" s="4" t="s">
        <v>26</v>
      </c>
      <c r="E23" s="4" t="s">
        <v>17</v>
      </c>
      <c r="F23" s="4">
        <v>820407</v>
      </c>
      <c r="G23" s="4">
        <v>300000</v>
      </c>
      <c r="H23" s="4">
        <f t="shared" si="0"/>
        <v>1120407</v>
      </c>
      <c r="I23" s="4">
        <v>1105795</v>
      </c>
      <c r="J23" s="4">
        <v>300000</v>
      </c>
      <c r="K23" s="4">
        <f t="shared" si="1"/>
        <v>1405795</v>
      </c>
      <c r="L23" s="4">
        <v>1303854</v>
      </c>
      <c r="M23" s="4">
        <v>300000</v>
      </c>
      <c r="N23" s="4">
        <f t="shared" si="2"/>
        <v>1603854</v>
      </c>
      <c r="O23" s="4"/>
      <c r="P23" s="4"/>
      <c r="Q23" s="4"/>
      <c r="R23" s="6"/>
      <c r="S23" s="4"/>
      <c r="T23" s="5"/>
    </row>
    <row r="24" spans="1:20" ht="15.6" thickTop="1" thickBot="1" x14ac:dyDescent="0.35">
      <c r="A24" s="2"/>
      <c r="B24" s="3"/>
      <c r="C24" s="3"/>
      <c r="D24" s="7"/>
      <c r="E24" s="7" t="s">
        <v>18</v>
      </c>
      <c r="F24" s="18">
        <v>0</v>
      </c>
      <c r="G24" s="18">
        <f>G23*-1</f>
        <v>-300000</v>
      </c>
      <c r="H24" s="8">
        <f t="shared" si="0"/>
        <v>-300000</v>
      </c>
      <c r="I24" s="18">
        <v>0</v>
      </c>
      <c r="J24" s="18">
        <f>J23*-1</f>
        <v>-300000</v>
      </c>
      <c r="K24" s="8">
        <f t="shared" si="1"/>
        <v>-300000</v>
      </c>
      <c r="L24" s="18">
        <v>0</v>
      </c>
      <c r="M24" s="18">
        <f>M23*-1</f>
        <v>-300000</v>
      </c>
      <c r="N24" s="8">
        <f t="shared" si="2"/>
        <v>-300000</v>
      </c>
      <c r="O24" s="7">
        <v>2319</v>
      </c>
      <c r="P24" s="8">
        <v>1</v>
      </c>
      <c r="Q24" s="8">
        <v>1</v>
      </c>
      <c r="R24" s="10">
        <v>66</v>
      </c>
      <c r="S24" s="7">
        <v>73</v>
      </c>
      <c r="T24" s="9"/>
    </row>
    <row r="25" spans="1:20" ht="15.6" thickTop="1" thickBot="1" x14ac:dyDescent="0.35">
      <c r="A25" s="11"/>
      <c r="B25" s="1"/>
      <c r="C25" s="1"/>
      <c r="D25" s="12"/>
      <c r="E25" s="12" t="s">
        <v>19</v>
      </c>
      <c r="F25" s="13">
        <f>F23*0.2</f>
        <v>164081.40000000002</v>
      </c>
      <c r="G25" s="12">
        <f>G23</f>
        <v>300000</v>
      </c>
      <c r="H25" s="12">
        <f t="shared" si="0"/>
        <v>464081.4</v>
      </c>
      <c r="I25" s="13">
        <f>I23*0.2</f>
        <v>221159</v>
      </c>
      <c r="J25" s="12">
        <f>J23</f>
        <v>300000</v>
      </c>
      <c r="K25" s="12">
        <f t="shared" si="1"/>
        <v>521159</v>
      </c>
      <c r="L25" s="13">
        <f>L23*0.2</f>
        <v>260770.80000000002</v>
      </c>
      <c r="M25" s="12">
        <f>M23</f>
        <v>300000</v>
      </c>
      <c r="N25" s="12">
        <f t="shared" si="2"/>
        <v>560770.80000000005</v>
      </c>
      <c r="O25" s="12"/>
      <c r="P25" s="12"/>
      <c r="Q25" s="12"/>
      <c r="R25" s="15"/>
      <c r="S25" s="12"/>
      <c r="T25" s="14"/>
    </row>
    <row r="26" spans="1:20" ht="15" thickBot="1" x14ac:dyDescent="0.35">
      <c r="A26" s="3"/>
      <c r="B26" s="3"/>
      <c r="C26" s="2"/>
      <c r="D26" s="4" t="s">
        <v>27</v>
      </c>
      <c r="E26" s="4" t="s">
        <v>17</v>
      </c>
      <c r="F26" s="4">
        <v>8843331</v>
      </c>
      <c r="G26" s="4">
        <v>1000000</v>
      </c>
      <c r="H26" s="4">
        <f t="shared" si="0"/>
        <v>9843331</v>
      </c>
      <c r="I26" s="4">
        <v>9905059</v>
      </c>
      <c r="J26" s="4">
        <v>1000000</v>
      </c>
      <c r="K26" s="4">
        <f t="shared" si="1"/>
        <v>10905059</v>
      </c>
      <c r="L26" s="4">
        <v>10071365</v>
      </c>
      <c r="M26" s="4">
        <v>1000000</v>
      </c>
      <c r="N26" s="4">
        <f t="shared" si="2"/>
        <v>11071365</v>
      </c>
      <c r="O26" s="4"/>
      <c r="P26" s="4"/>
      <c r="Q26" s="4"/>
      <c r="R26" s="6"/>
      <c r="S26" s="4"/>
      <c r="T26" s="5"/>
    </row>
    <row r="27" spans="1:20" ht="15.6" thickTop="1" thickBot="1" x14ac:dyDescent="0.35">
      <c r="A27" s="3"/>
      <c r="B27" s="3"/>
      <c r="C27" s="2"/>
      <c r="D27" s="7"/>
      <c r="E27" s="7" t="s">
        <v>18</v>
      </c>
      <c r="F27" s="18">
        <v>0</v>
      </c>
      <c r="G27" s="18">
        <f>G26*-1</f>
        <v>-1000000</v>
      </c>
      <c r="H27" s="8">
        <f t="shared" si="0"/>
        <v>-1000000</v>
      </c>
      <c r="I27" s="18">
        <v>0</v>
      </c>
      <c r="J27" s="18">
        <f>J26*-1</f>
        <v>-1000000</v>
      </c>
      <c r="K27" s="8">
        <f t="shared" si="1"/>
        <v>-1000000</v>
      </c>
      <c r="L27" s="18">
        <v>0</v>
      </c>
      <c r="M27" s="18">
        <f>M26*-1</f>
        <v>-1000000</v>
      </c>
      <c r="N27" s="8">
        <f t="shared" si="2"/>
        <v>-1000000</v>
      </c>
      <c r="O27" s="7">
        <v>954</v>
      </c>
      <c r="P27" s="8">
        <v>0</v>
      </c>
      <c r="Q27" s="8">
        <v>0</v>
      </c>
      <c r="R27" s="10">
        <v>65</v>
      </c>
      <c r="S27" s="7">
        <v>81</v>
      </c>
      <c r="T27" s="9"/>
    </row>
    <row r="28" spans="1:20" ht="15.6" thickTop="1" thickBot="1" x14ac:dyDescent="0.35">
      <c r="A28" s="1"/>
      <c r="B28" s="1"/>
      <c r="C28" s="11"/>
      <c r="D28" s="12"/>
      <c r="E28" s="12" t="s">
        <v>19</v>
      </c>
      <c r="F28" s="13">
        <f>F26*0.2</f>
        <v>1768666.2000000002</v>
      </c>
      <c r="G28" s="12">
        <f>G26</f>
        <v>1000000</v>
      </c>
      <c r="H28" s="12">
        <f t="shared" si="0"/>
        <v>2768666.2</v>
      </c>
      <c r="I28" s="13">
        <f>I26*0.2</f>
        <v>1981011.8</v>
      </c>
      <c r="J28" s="12">
        <f>J26</f>
        <v>1000000</v>
      </c>
      <c r="K28" s="12">
        <f t="shared" si="1"/>
        <v>2981011.8</v>
      </c>
      <c r="L28" s="21">
        <f>L26*0.2</f>
        <v>2014273</v>
      </c>
      <c r="M28" s="22">
        <f>M26</f>
        <v>1000000</v>
      </c>
      <c r="N28" s="12">
        <f t="shared" si="2"/>
        <v>3014273</v>
      </c>
      <c r="O28" s="12"/>
      <c r="P28" s="12"/>
      <c r="Q28" s="12"/>
      <c r="R28" s="15"/>
      <c r="S28" s="12"/>
      <c r="T28" s="14"/>
    </row>
    <row r="29" spans="1:20" ht="15.6" thickTop="1" thickBot="1" x14ac:dyDescent="0.35">
      <c r="A29" s="3"/>
      <c r="B29" s="3"/>
      <c r="C29" s="2"/>
      <c r="D29" s="4" t="s">
        <v>28</v>
      </c>
      <c r="E29" s="4" t="s">
        <v>17</v>
      </c>
      <c r="F29" s="4">
        <v>35587652</v>
      </c>
      <c r="G29" s="4">
        <v>10000000</v>
      </c>
      <c r="H29" s="4">
        <f t="shared" si="0"/>
        <v>45587652</v>
      </c>
      <c r="I29" s="4">
        <v>33123513</v>
      </c>
      <c r="J29" s="4">
        <v>10000000</v>
      </c>
      <c r="K29" s="4">
        <f t="shared" si="1"/>
        <v>43123513</v>
      </c>
      <c r="L29" s="20">
        <v>29043193</v>
      </c>
      <c r="M29" s="24">
        <v>10000000</v>
      </c>
      <c r="N29" s="4">
        <f t="shared" si="2"/>
        <v>39043193</v>
      </c>
      <c r="O29" s="4"/>
      <c r="P29" s="4"/>
      <c r="Q29" s="4"/>
      <c r="R29" s="6"/>
      <c r="S29" s="4"/>
      <c r="T29" s="5"/>
    </row>
    <row r="30" spans="1:20" ht="15.6" thickTop="1" thickBot="1" x14ac:dyDescent="0.35">
      <c r="A30" s="3"/>
      <c r="B30" s="3"/>
      <c r="C30" s="2"/>
      <c r="D30" s="7"/>
      <c r="E30" s="7" t="s">
        <v>18</v>
      </c>
      <c r="F30" s="18">
        <v>0</v>
      </c>
      <c r="G30" s="18">
        <f>G29*-1</f>
        <v>-10000000</v>
      </c>
      <c r="H30" s="8">
        <f t="shared" si="0"/>
        <v>-10000000</v>
      </c>
      <c r="I30" s="18">
        <v>0</v>
      </c>
      <c r="J30" s="18">
        <f>J29*-1</f>
        <v>-10000000</v>
      </c>
      <c r="K30" s="8">
        <f t="shared" si="1"/>
        <v>-10000000</v>
      </c>
      <c r="L30" s="8">
        <v>0</v>
      </c>
      <c r="M30" s="8">
        <f>M29*-1</f>
        <v>-10000000</v>
      </c>
      <c r="N30" s="8">
        <f t="shared" si="2"/>
        <v>-10000000</v>
      </c>
      <c r="O30" s="7">
        <v>1629</v>
      </c>
      <c r="P30" s="8">
        <v>3</v>
      </c>
      <c r="Q30" s="8">
        <v>2</v>
      </c>
      <c r="R30" s="10">
        <v>77</v>
      </c>
      <c r="S30" s="7">
        <v>77</v>
      </c>
      <c r="T30" s="9"/>
    </row>
    <row r="31" spans="1:20" ht="15.6" thickTop="1" thickBot="1" x14ac:dyDescent="0.35">
      <c r="A31" s="1"/>
      <c r="B31" s="1"/>
      <c r="C31" s="11"/>
      <c r="D31" s="12"/>
      <c r="E31" s="12" t="s">
        <v>19</v>
      </c>
      <c r="F31" s="13">
        <f>F29*0.2</f>
        <v>7117530.4000000004</v>
      </c>
      <c r="G31" s="12">
        <f>G29</f>
        <v>10000000</v>
      </c>
      <c r="H31" s="12">
        <f t="shared" si="0"/>
        <v>17117530.399999999</v>
      </c>
      <c r="I31" s="13">
        <f>I29*0.2</f>
        <v>6624702.6000000006</v>
      </c>
      <c r="J31" s="12">
        <f>J29</f>
        <v>10000000</v>
      </c>
      <c r="K31" s="12">
        <f t="shared" si="1"/>
        <v>16624702.600000001</v>
      </c>
      <c r="L31" s="13">
        <f>L29*0.2</f>
        <v>5808638.6000000006</v>
      </c>
      <c r="M31" s="12">
        <f>M29</f>
        <v>10000000</v>
      </c>
      <c r="N31" s="12">
        <f t="shared" si="2"/>
        <v>15808638.600000001</v>
      </c>
      <c r="O31" s="12"/>
      <c r="P31" s="12"/>
      <c r="Q31" s="12"/>
      <c r="R31" s="15"/>
      <c r="S31" s="12"/>
      <c r="T31" s="14"/>
    </row>
    <row r="32" spans="1:20" ht="15" thickBot="1" x14ac:dyDescent="0.35">
      <c r="A32" s="2"/>
      <c r="B32" s="3"/>
      <c r="C32" s="3"/>
      <c r="D32" s="4" t="s">
        <v>29</v>
      </c>
      <c r="E32" s="4" t="s">
        <v>17</v>
      </c>
      <c r="F32" s="4">
        <v>1838758</v>
      </c>
      <c r="G32" s="4">
        <v>250000</v>
      </c>
      <c r="H32" s="4">
        <f t="shared" si="0"/>
        <v>2088758</v>
      </c>
      <c r="I32" s="4">
        <v>3589039</v>
      </c>
      <c r="J32" s="4">
        <v>250000</v>
      </c>
      <c r="K32" s="4">
        <f t="shared" si="1"/>
        <v>3839039</v>
      </c>
      <c r="L32" s="4">
        <v>5690880</v>
      </c>
      <c r="M32" s="4">
        <v>250000</v>
      </c>
      <c r="N32" s="4">
        <f t="shared" si="2"/>
        <v>5940880</v>
      </c>
      <c r="O32" s="4"/>
      <c r="P32" s="4"/>
      <c r="Q32" s="4"/>
      <c r="R32" s="6"/>
      <c r="S32" s="4"/>
      <c r="T32" s="5"/>
    </row>
    <row r="33" spans="1:20" ht="15.6" thickTop="1" thickBot="1" x14ac:dyDescent="0.35">
      <c r="A33" s="2"/>
      <c r="B33" s="3"/>
      <c r="C33" s="3"/>
      <c r="D33" s="7"/>
      <c r="E33" s="7" t="s">
        <v>18</v>
      </c>
      <c r="F33" s="18">
        <v>0</v>
      </c>
      <c r="G33" s="18">
        <f>G32*-1</f>
        <v>-250000</v>
      </c>
      <c r="H33" s="8">
        <f t="shared" si="0"/>
        <v>-250000</v>
      </c>
      <c r="I33" s="18">
        <v>0</v>
      </c>
      <c r="J33" s="18">
        <f>J32*-1</f>
        <v>-250000</v>
      </c>
      <c r="K33" s="8">
        <f t="shared" si="1"/>
        <v>-250000</v>
      </c>
      <c r="L33" s="18">
        <v>0</v>
      </c>
      <c r="M33" s="18">
        <f>M32*-1</f>
        <v>-250000</v>
      </c>
      <c r="N33" s="8">
        <f t="shared" si="2"/>
        <v>-250000</v>
      </c>
      <c r="O33" s="7">
        <v>954</v>
      </c>
      <c r="P33" s="8">
        <v>0</v>
      </c>
      <c r="Q33" s="8">
        <v>0</v>
      </c>
      <c r="R33" s="10">
        <v>65</v>
      </c>
      <c r="S33" s="7">
        <v>81</v>
      </c>
      <c r="T33" s="9"/>
    </row>
    <row r="34" spans="1:20" ht="15.6" thickTop="1" thickBot="1" x14ac:dyDescent="0.35">
      <c r="A34" s="11"/>
      <c r="B34" s="1"/>
      <c r="C34" s="1"/>
      <c r="D34" s="12"/>
      <c r="E34" s="12" t="s">
        <v>19</v>
      </c>
      <c r="F34" s="13">
        <f>F32*0.2</f>
        <v>367751.60000000003</v>
      </c>
      <c r="G34" s="12">
        <f>G32</f>
        <v>250000</v>
      </c>
      <c r="H34" s="12">
        <f t="shared" si="0"/>
        <v>617751.60000000009</v>
      </c>
      <c r="I34" s="13">
        <f>I32*0.2</f>
        <v>717807.8</v>
      </c>
      <c r="J34" s="12">
        <f>J32</f>
        <v>250000</v>
      </c>
      <c r="K34" s="12">
        <f t="shared" si="1"/>
        <v>967807.8</v>
      </c>
      <c r="L34" s="13">
        <f>L32*0.2</f>
        <v>1138176</v>
      </c>
      <c r="M34" s="12">
        <f>M32</f>
        <v>250000</v>
      </c>
      <c r="N34" s="12">
        <f t="shared" si="2"/>
        <v>1388176</v>
      </c>
      <c r="O34" s="12"/>
      <c r="P34" s="12"/>
      <c r="Q34" s="12"/>
      <c r="R34" s="15"/>
      <c r="S34" s="12"/>
      <c r="T34" s="14"/>
    </row>
    <row r="35" spans="1:20" ht="15" thickBot="1" x14ac:dyDescent="0.35">
      <c r="A35" s="16"/>
      <c r="B35" s="16"/>
      <c r="C35" s="16"/>
      <c r="D35" s="17" t="s">
        <v>30</v>
      </c>
      <c r="E35" s="17" t="s">
        <v>31</v>
      </c>
      <c r="F35" s="17">
        <f>F3+F6+F9+F13+F15+F17+F21+F24+F27+F30+F33</f>
        <v>5224091.4000000004</v>
      </c>
      <c r="G35" s="17">
        <f t="shared" ref="G35" si="3">G3+G6+G9+G13+G15+G17+G21+G24+G27+G30+G33</f>
        <v>-16146000</v>
      </c>
      <c r="H35" s="17">
        <f>F35+G35</f>
        <v>-10921908.6</v>
      </c>
      <c r="I35" s="17">
        <f>I3+I6+I9+I12+I15+I18+I21+I24+I27+I30+I33</f>
        <v>0</v>
      </c>
      <c r="J35" s="17">
        <f>J3+J6+J9+J13+J15+J17+J21+J24+J27+J30+J33</f>
        <v>-16146000</v>
      </c>
      <c r="K35" s="17">
        <f>I35+J35</f>
        <v>-16146000</v>
      </c>
      <c r="L35" s="25">
        <f>L3+L6+L9+L12+L15+L18+L21+L24+L27+L29+L33</f>
        <v>29043193</v>
      </c>
      <c r="M35" s="25">
        <f>M3+M6+M9+M12+M15+M17+M21+M24+M27+M29+M33</f>
        <v>-8146000</v>
      </c>
      <c r="N35" s="17">
        <f>L35+M35</f>
        <v>20897193</v>
      </c>
      <c r="O35" s="17"/>
      <c r="P35" s="17"/>
      <c r="Q35" s="17"/>
      <c r="R35" s="17"/>
      <c r="S35" s="17"/>
      <c r="T35" s="17"/>
    </row>
    <row r="36" spans="1:20" ht="15.6" thickTop="1" thickBot="1" x14ac:dyDescent="0.35">
      <c r="A36" s="3"/>
      <c r="B36" s="3"/>
      <c r="C36" s="2"/>
      <c r="D36" s="4" t="s">
        <v>32</v>
      </c>
      <c r="E36" s="4" t="s">
        <v>17</v>
      </c>
      <c r="F36" s="4">
        <v>23696703</v>
      </c>
      <c r="G36" s="4">
        <v>2000000</v>
      </c>
      <c r="H36" s="4">
        <f t="shared" ref="H36:H47" si="4">G36+F36</f>
        <v>25696703</v>
      </c>
      <c r="I36" s="4">
        <v>28687803</v>
      </c>
      <c r="J36" s="4">
        <v>2000000</v>
      </c>
      <c r="K36" s="4">
        <f t="shared" ref="K36:K47" si="5">J36+I36</f>
        <v>30687803</v>
      </c>
      <c r="L36" s="20">
        <v>33188047</v>
      </c>
      <c r="M36" s="20">
        <v>2000000</v>
      </c>
      <c r="N36" s="4">
        <f t="shared" ref="N36:N47" si="6">M36+L36</f>
        <v>35188047</v>
      </c>
      <c r="O36" s="4"/>
      <c r="P36" s="4"/>
      <c r="Q36" s="4"/>
      <c r="R36" s="6"/>
      <c r="S36" s="4"/>
      <c r="T36" s="5"/>
    </row>
    <row r="37" spans="1:20" ht="15.6" thickTop="1" thickBot="1" x14ac:dyDescent="0.35">
      <c r="A37" s="3"/>
      <c r="B37" s="3"/>
      <c r="C37" s="2"/>
      <c r="D37" s="7"/>
      <c r="E37" s="7" t="s">
        <v>18</v>
      </c>
      <c r="F37" s="18">
        <v>0</v>
      </c>
      <c r="G37" s="18">
        <f>G36*-1</f>
        <v>-2000000</v>
      </c>
      <c r="H37" s="8">
        <f t="shared" si="4"/>
        <v>-2000000</v>
      </c>
      <c r="I37" s="18">
        <v>0</v>
      </c>
      <c r="J37" s="18">
        <f>J36*-1</f>
        <v>-2000000</v>
      </c>
      <c r="K37" s="8">
        <f t="shared" si="5"/>
        <v>-2000000</v>
      </c>
      <c r="L37" s="8">
        <v>0</v>
      </c>
      <c r="M37" s="8">
        <f>M36*-1</f>
        <v>-2000000</v>
      </c>
      <c r="N37" s="8">
        <f t="shared" si="6"/>
        <v>-2000000</v>
      </c>
      <c r="O37" s="7">
        <v>1629</v>
      </c>
      <c r="P37" s="8">
        <v>3</v>
      </c>
      <c r="Q37" s="8">
        <v>2</v>
      </c>
      <c r="R37" s="10">
        <v>77</v>
      </c>
      <c r="S37" s="7">
        <v>77</v>
      </c>
      <c r="T37" s="9"/>
    </row>
    <row r="38" spans="1:20" ht="15.6" thickTop="1" thickBot="1" x14ac:dyDescent="0.35">
      <c r="A38" s="1"/>
      <c r="B38" s="1"/>
      <c r="C38" s="11"/>
      <c r="D38" s="12"/>
      <c r="E38" s="12" t="s">
        <v>19</v>
      </c>
      <c r="F38" s="13">
        <f>F36*0.2</f>
        <v>4739340.6000000006</v>
      </c>
      <c r="G38" s="12">
        <f>G36</f>
        <v>2000000</v>
      </c>
      <c r="H38" s="12">
        <f t="shared" si="4"/>
        <v>6739340.6000000006</v>
      </c>
      <c r="I38" s="13">
        <f>I36*0.2</f>
        <v>5737560.6000000006</v>
      </c>
      <c r="J38" s="12">
        <f>J36</f>
        <v>2000000</v>
      </c>
      <c r="K38" s="12">
        <f t="shared" si="5"/>
        <v>7737560.6000000006</v>
      </c>
      <c r="L38" s="13">
        <f>L36*0.2</f>
        <v>6637609.4000000004</v>
      </c>
      <c r="M38" s="12">
        <f>M36</f>
        <v>2000000</v>
      </c>
      <c r="N38" s="12">
        <f t="shared" si="6"/>
        <v>8637609.4000000004</v>
      </c>
      <c r="O38" s="12"/>
      <c r="P38" s="12"/>
      <c r="Q38" s="12"/>
      <c r="R38" s="15"/>
      <c r="S38" s="12"/>
      <c r="T38" s="14"/>
    </row>
    <row r="39" spans="1:20" ht="15" thickBot="1" x14ac:dyDescent="0.35">
      <c r="A39" s="3"/>
      <c r="B39" s="2"/>
      <c r="C39" s="3"/>
      <c r="D39" s="4" t="s">
        <v>33</v>
      </c>
      <c r="E39" s="4" t="s">
        <v>17</v>
      </c>
      <c r="F39" s="4">
        <v>70829838</v>
      </c>
      <c r="G39" s="4">
        <v>1752000</v>
      </c>
      <c r="H39" s="4">
        <f t="shared" si="4"/>
        <v>72581838</v>
      </c>
      <c r="I39" s="4">
        <v>115545483</v>
      </c>
      <c r="J39" s="4">
        <v>1752000</v>
      </c>
      <c r="K39" s="4">
        <f t="shared" si="5"/>
        <v>117297483</v>
      </c>
      <c r="L39" s="4">
        <v>194064714</v>
      </c>
      <c r="M39" s="4">
        <v>1752000</v>
      </c>
      <c r="N39" s="4">
        <f t="shared" si="6"/>
        <v>195816714</v>
      </c>
      <c r="O39" s="4"/>
      <c r="P39" s="4"/>
      <c r="Q39" s="4"/>
      <c r="R39" s="6"/>
      <c r="S39" s="4"/>
      <c r="T39" s="5"/>
    </row>
    <row r="40" spans="1:20" ht="15.6" thickTop="1" thickBot="1" x14ac:dyDescent="0.35">
      <c r="A40" s="3"/>
      <c r="B40" s="2"/>
      <c r="C40" s="3"/>
      <c r="D40" s="7"/>
      <c r="E40" s="7" t="s">
        <v>18</v>
      </c>
      <c r="F40" s="8">
        <v>0</v>
      </c>
      <c r="G40" s="8">
        <f>G39*-1</f>
        <v>-1752000</v>
      </c>
      <c r="H40" s="8">
        <f t="shared" si="4"/>
        <v>-1752000</v>
      </c>
      <c r="I40" s="18">
        <v>0</v>
      </c>
      <c r="J40" s="28">
        <f>J39*-1</f>
        <v>-1752000</v>
      </c>
      <c r="K40" s="8">
        <f t="shared" si="5"/>
        <v>-1752000</v>
      </c>
      <c r="L40" s="18">
        <v>0</v>
      </c>
      <c r="M40" s="28">
        <f>M39*-1</f>
        <v>-1752000</v>
      </c>
      <c r="N40" s="8">
        <f t="shared" si="6"/>
        <v>-1752000</v>
      </c>
      <c r="O40" s="7">
        <v>2769</v>
      </c>
      <c r="P40" s="8">
        <v>9</v>
      </c>
      <c r="Q40" s="8">
        <v>10</v>
      </c>
      <c r="R40" s="10">
        <v>83</v>
      </c>
      <c r="S40" s="7">
        <v>84</v>
      </c>
      <c r="T40" s="5" t="s">
        <v>52</v>
      </c>
    </row>
    <row r="41" spans="1:20" ht="15.6" thickTop="1" thickBot="1" x14ac:dyDescent="0.35">
      <c r="A41" s="1"/>
      <c r="B41" s="11"/>
      <c r="C41" s="1"/>
      <c r="D41" s="12"/>
      <c r="E41" s="12" t="s">
        <v>19</v>
      </c>
      <c r="F41" s="19">
        <f>F39*0.2</f>
        <v>14165967.600000001</v>
      </c>
      <c r="G41" s="23">
        <f>G39</f>
        <v>1752000</v>
      </c>
      <c r="H41" s="12">
        <f t="shared" si="4"/>
        <v>15917967.600000001</v>
      </c>
      <c r="I41" s="13">
        <f>I39*0.2</f>
        <v>23109096.600000001</v>
      </c>
      <c r="J41" s="29">
        <f>J39</f>
        <v>1752000</v>
      </c>
      <c r="K41" s="12">
        <f t="shared" si="5"/>
        <v>24861096.600000001</v>
      </c>
      <c r="L41" s="13">
        <f>L39*0.2</f>
        <v>38812942.800000004</v>
      </c>
      <c r="M41" s="29">
        <f>M39</f>
        <v>1752000</v>
      </c>
      <c r="N41" s="12">
        <f t="shared" si="6"/>
        <v>40564942.800000004</v>
      </c>
      <c r="O41" s="12"/>
      <c r="P41" s="12"/>
      <c r="Q41" s="12"/>
      <c r="R41" s="15"/>
      <c r="S41" s="12"/>
      <c r="T41" s="14"/>
    </row>
    <row r="42" spans="1:20" ht="15" thickBot="1" x14ac:dyDescent="0.35">
      <c r="A42" s="2"/>
      <c r="B42" s="3"/>
      <c r="C42" s="3"/>
      <c r="D42" s="4" t="s">
        <v>34</v>
      </c>
      <c r="E42" s="4" t="s">
        <v>17</v>
      </c>
      <c r="F42" s="4">
        <v>18772330</v>
      </c>
      <c r="G42" s="4">
        <v>4000000</v>
      </c>
      <c r="H42" s="4">
        <f t="shared" si="4"/>
        <v>22772330</v>
      </c>
      <c r="I42" s="4">
        <v>18023868</v>
      </c>
      <c r="J42" s="4">
        <v>4000000</v>
      </c>
      <c r="K42" s="4">
        <f t="shared" si="5"/>
        <v>22023868</v>
      </c>
      <c r="L42" s="4">
        <v>16193100</v>
      </c>
      <c r="M42" s="4">
        <v>4000000</v>
      </c>
      <c r="N42" s="4">
        <f t="shared" si="6"/>
        <v>20193100</v>
      </c>
      <c r="O42" s="4"/>
      <c r="P42" s="4"/>
      <c r="Q42" s="4"/>
      <c r="R42" s="6"/>
      <c r="S42" s="4"/>
      <c r="T42" s="5"/>
    </row>
    <row r="43" spans="1:20" ht="15.6" thickTop="1" thickBot="1" x14ac:dyDescent="0.35">
      <c r="A43" s="2"/>
      <c r="B43" s="3"/>
      <c r="C43" s="3"/>
      <c r="D43" s="7"/>
      <c r="E43" s="7" t="s">
        <v>18</v>
      </c>
      <c r="F43" s="18">
        <v>0</v>
      </c>
      <c r="G43" s="18">
        <f>G42*-1</f>
        <v>-4000000</v>
      </c>
      <c r="H43" s="8">
        <f t="shared" si="4"/>
        <v>-4000000</v>
      </c>
      <c r="I43" s="18">
        <v>0</v>
      </c>
      <c r="J43" s="18">
        <f>J42*-1</f>
        <v>-4000000</v>
      </c>
      <c r="K43" s="8">
        <f t="shared" si="5"/>
        <v>-4000000</v>
      </c>
      <c r="L43" s="18">
        <v>0</v>
      </c>
      <c r="M43" s="18">
        <f>M42*-1</f>
        <v>-4000000</v>
      </c>
      <c r="N43" s="8">
        <f t="shared" si="6"/>
        <v>-4000000</v>
      </c>
      <c r="O43" s="7">
        <v>1900</v>
      </c>
      <c r="P43" s="8">
        <v>5</v>
      </c>
      <c r="Q43" s="8">
        <v>1</v>
      </c>
      <c r="R43" s="10">
        <v>83</v>
      </c>
      <c r="S43" s="7">
        <v>83</v>
      </c>
      <c r="T43" s="9"/>
    </row>
    <row r="44" spans="1:20" ht="15.6" thickTop="1" thickBot="1" x14ac:dyDescent="0.35">
      <c r="A44" s="11"/>
      <c r="B44" s="1"/>
      <c r="C44" s="1"/>
      <c r="D44" s="12"/>
      <c r="E44" s="12" t="s">
        <v>19</v>
      </c>
      <c r="F44" s="13">
        <f>F42*0.2</f>
        <v>3754466</v>
      </c>
      <c r="G44" s="12">
        <f>G42</f>
        <v>4000000</v>
      </c>
      <c r="H44" s="12">
        <f t="shared" si="4"/>
        <v>7754466</v>
      </c>
      <c r="I44" s="13">
        <f>I42*0.2</f>
        <v>3604773.6</v>
      </c>
      <c r="J44" s="12">
        <f>J42</f>
        <v>4000000</v>
      </c>
      <c r="K44" s="12">
        <f t="shared" si="5"/>
        <v>7604773.5999999996</v>
      </c>
      <c r="L44" s="13">
        <f>L42*0.2</f>
        <v>3238620</v>
      </c>
      <c r="M44" s="12">
        <f>M42</f>
        <v>4000000</v>
      </c>
      <c r="N44" s="12">
        <f t="shared" si="6"/>
        <v>7238620</v>
      </c>
      <c r="O44" s="12"/>
      <c r="P44" s="12"/>
      <c r="Q44" s="12"/>
      <c r="R44" s="15"/>
      <c r="S44" s="12"/>
      <c r="T44" s="14"/>
    </row>
    <row r="45" spans="1:20" ht="15" thickBot="1" x14ac:dyDescent="0.35">
      <c r="A45" s="2"/>
      <c r="B45" s="3"/>
      <c r="C45" s="3"/>
      <c r="D45" s="4" t="s">
        <v>35</v>
      </c>
      <c r="E45" s="4" t="s">
        <v>17</v>
      </c>
      <c r="F45" s="4">
        <v>4939790</v>
      </c>
      <c r="G45" s="4">
        <v>6600000</v>
      </c>
      <c r="H45" s="4">
        <f t="shared" si="4"/>
        <v>11539790</v>
      </c>
      <c r="I45" s="4">
        <v>2837262</v>
      </c>
      <c r="J45" s="4">
        <v>6600000</v>
      </c>
      <c r="K45" s="4">
        <f t="shared" si="5"/>
        <v>9437262</v>
      </c>
      <c r="L45" s="4">
        <v>1292442</v>
      </c>
      <c r="M45" s="4">
        <v>6600000</v>
      </c>
      <c r="N45" s="4">
        <f t="shared" si="6"/>
        <v>7892442</v>
      </c>
      <c r="O45" s="4"/>
      <c r="P45" s="4"/>
      <c r="Q45" s="4"/>
      <c r="R45" s="6"/>
      <c r="S45" s="4"/>
      <c r="T45" s="5"/>
    </row>
    <row r="46" spans="1:20" ht="15.6" thickTop="1" thickBot="1" x14ac:dyDescent="0.35">
      <c r="A46" s="2"/>
      <c r="B46" s="3"/>
      <c r="C46" s="3"/>
      <c r="D46" s="7"/>
      <c r="E46" s="7" t="s">
        <v>18</v>
      </c>
      <c r="F46" s="18">
        <v>0</v>
      </c>
      <c r="G46" s="18">
        <f>G45*-1</f>
        <v>-6600000</v>
      </c>
      <c r="H46" s="8">
        <f t="shared" si="4"/>
        <v>-6600000</v>
      </c>
      <c r="I46" s="18">
        <v>0</v>
      </c>
      <c r="J46" s="18">
        <f>J45*-1</f>
        <v>-6600000</v>
      </c>
      <c r="K46" s="8">
        <f t="shared" si="5"/>
        <v>-6600000</v>
      </c>
      <c r="L46" s="18">
        <v>0</v>
      </c>
      <c r="M46" s="18">
        <f>M45*-1</f>
        <v>-6600000</v>
      </c>
      <c r="N46" s="8">
        <f t="shared" si="6"/>
        <v>-6600000</v>
      </c>
      <c r="O46" s="7">
        <v>1889</v>
      </c>
      <c r="P46" s="8">
        <v>1</v>
      </c>
      <c r="Q46" s="8">
        <v>4</v>
      </c>
      <c r="R46" s="10">
        <v>60</v>
      </c>
      <c r="S46" s="7">
        <v>82</v>
      </c>
      <c r="T46" s="9"/>
    </row>
    <row r="47" spans="1:20" ht="15.6" thickTop="1" thickBot="1" x14ac:dyDescent="0.35">
      <c r="A47" s="11"/>
      <c r="B47" s="1"/>
      <c r="C47" s="1"/>
      <c r="D47" s="12"/>
      <c r="E47" s="12" t="s">
        <v>19</v>
      </c>
      <c r="F47" s="21">
        <f>F45*0.2</f>
        <v>987958</v>
      </c>
      <c r="G47" s="22">
        <f>G45</f>
        <v>6600000</v>
      </c>
      <c r="H47" s="12">
        <f t="shared" si="4"/>
        <v>7587958</v>
      </c>
      <c r="I47" s="13">
        <f>I45*0.2</f>
        <v>567452.4</v>
      </c>
      <c r="J47" s="22">
        <f>J45</f>
        <v>6600000</v>
      </c>
      <c r="K47" s="12">
        <f t="shared" si="5"/>
        <v>7167452.4000000004</v>
      </c>
      <c r="L47" s="13">
        <f>L45*0.2</f>
        <v>258488.40000000002</v>
      </c>
      <c r="M47" s="22">
        <f>M45</f>
        <v>6600000</v>
      </c>
      <c r="N47" s="12">
        <f t="shared" si="6"/>
        <v>6858488.4000000004</v>
      </c>
      <c r="O47" s="12"/>
      <c r="P47" s="12"/>
      <c r="Q47" s="12"/>
      <c r="R47" s="15"/>
      <c r="S47" s="12"/>
      <c r="T47" s="14"/>
    </row>
    <row r="48" spans="1:20" ht="15.6" thickTop="1" thickBot="1" x14ac:dyDescent="0.35">
      <c r="A48" s="2"/>
      <c r="B48" s="3"/>
      <c r="C48" s="3"/>
      <c r="D48" s="4" t="s">
        <v>36</v>
      </c>
      <c r="E48" s="4" t="s">
        <v>17</v>
      </c>
      <c r="F48" s="20">
        <v>6240842</v>
      </c>
      <c r="G48" s="20">
        <v>3300000</v>
      </c>
      <c r="H48" s="4">
        <f t="shared" si="0"/>
        <v>9540842</v>
      </c>
      <c r="I48" s="4">
        <v>5606930</v>
      </c>
      <c r="J48" s="20">
        <v>3300000</v>
      </c>
      <c r="K48" s="4">
        <f t="shared" si="1"/>
        <v>8906930</v>
      </c>
      <c r="L48" s="4">
        <v>4467868</v>
      </c>
      <c r="M48" s="20">
        <v>3300000</v>
      </c>
      <c r="N48" s="4">
        <f t="shared" si="2"/>
        <v>7767868</v>
      </c>
      <c r="O48" s="4"/>
      <c r="P48" s="4"/>
      <c r="Q48" s="4"/>
      <c r="R48" s="6"/>
      <c r="S48" s="4"/>
      <c r="T48" s="5"/>
    </row>
    <row r="49" spans="1:20" ht="15.6" thickTop="1" thickBot="1" x14ac:dyDescent="0.35">
      <c r="A49" s="2"/>
      <c r="B49" s="3"/>
      <c r="C49" s="3"/>
      <c r="D49" s="7"/>
      <c r="E49" s="7" t="s">
        <v>18</v>
      </c>
      <c r="F49" s="8">
        <v>0</v>
      </c>
      <c r="G49" s="8">
        <f>G48*-1</f>
        <v>-3300000</v>
      </c>
      <c r="H49" s="8">
        <f t="shared" si="0"/>
        <v>-3300000</v>
      </c>
      <c r="I49" s="18">
        <v>0</v>
      </c>
      <c r="J49" s="28">
        <f>J48*-1</f>
        <v>-3300000</v>
      </c>
      <c r="K49" s="8">
        <f t="shared" si="1"/>
        <v>-3300000</v>
      </c>
      <c r="L49" s="18">
        <v>0</v>
      </c>
      <c r="M49" s="28">
        <f>M48*-1</f>
        <v>-3300000</v>
      </c>
      <c r="N49" s="8">
        <f t="shared" si="2"/>
        <v>-3300000</v>
      </c>
      <c r="O49" s="7">
        <v>1629</v>
      </c>
      <c r="P49" s="8">
        <v>3</v>
      </c>
      <c r="Q49" s="8">
        <v>2</v>
      </c>
      <c r="R49" s="10">
        <v>77</v>
      </c>
      <c r="S49" s="7">
        <v>77</v>
      </c>
      <c r="T49" s="9"/>
    </row>
    <row r="50" spans="1:20" ht="15.6" thickTop="1" thickBot="1" x14ac:dyDescent="0.35">
      <c r="A50" s="11"/>
      <c r="B50" s="1"/>
      <c r="C50" s="1"/>
      <c r="D50" s="12"/>
      <c r="E50" s="12" t="s">
        <v>19</v>
      </c>
      <c r="F50" s="21">
        <f>F48*0.2</f>
        <v>1248168.4000000001</v>
      </c>
      <c r="G50" s="22">
        <f>G48</f>
        <v>3300000</v>
      </c>
      <c r="H50" s="12">
        <f t="shared" si="0"/>
        <v>4548168.4000000004</v>
      </c>
      <c r="I50" s="13">
        <f>I48*0.2</f>
        <v>1121386</v>
      </c>
      <c r="J50" s="22">
        <f>J48</f>
        <v>3300000</v>
      </c>
      <c r="K50" s="12">
        <f t="shared" si="1"/>
        <v>4421386</v>
      </c>
      <c r="L50" s="13">
        <f>L48*0.2</f>
        <v>893573.60000000009</v>
      </c>
      <c r="M50" s="22">
        <f>M48</f>
        <v>3300000</v>
      </c>
      <c r="N50" s="12">
        <f t="shared" si="2"/>
        <v>4193573.6</v>
      </c>
      <c r="O50" s="12"/>
      <c r="P50" s="12"/>
      <c r="Q50" s="12"/>
      <c r="R50" s="15"/>
      <c r="S50" s="12"/>
      <c r="T50" s="14"/>
    </row>
    <row r="51" spans="1:20" ht="15.6" thickTop="1" thickBot="1" x14ac:dyDescent="0.35">
      <c r="A51" s="2"/>
      <c r="B51" s="3"/>
      <c r="C51" s="3"/>
      <c r="D51" s="4" t="s">
        <v>37</v>
      </c>
      <c r="E51" s="4" t="s">
        <v>17</v>
      </c>
      <c r="F51" s="20">
        <v>26072681</v>
      </c>
      <c r="G51" s="20">
        <v>7000000</v>
      </c>
      <c r="H51" s="4">
        <f t="shared" si="0"/>
        <v>33072681</v>
      </c>
      <c r="I51" s="4">
        <v>25033150</v>
      </c>
      <c r="J51" s="20">
        <v>7000000</v>
      </c>
      <c r="K51" s="4">
        <f t="shared" si="1"/>
        <v>32033150</v>
      </c>
      <c r="L51" s="4">
        <v>22490417</v>
      </c>
      <c r="M51" s="20">
        <v>7000000</v>
      </c>
      <c r="N51" s="4">
        <f t="shared" si="2"/>
        <v>29490417</v>
      </c>
      <c r="O51" s="4"/>
      <c r="P51" s="4"/>
      <c r="Q51" s="4"/>
      <c r="R51" s="6"/>
      <c r="S51" s="4"/>
      <c r="T51" s="5"/>
    </row>
    <row r="52" spans="1:20" ht="15.6" thickTop="1" thickBot="1" x14ac:dyDescent="0.35">
      <c r="A52" s="2"/>
      <c r="B52" s="3"/>
      <c r="C52" s="3"/>
      <c r="D52" s="7"/>
      <c r="E52" s="7" t="s">
        <v>18</v>
      </c>
      <c r="F52" s="8">
        <v>0</v>
      </c>
      <c r="G52" s="8">
        <f>G51*-1</f>
        <v>-7000000</v>
      </c>
      <c r="H52" s="8">
        <f t="shared" si="0"/>
        <v>-7000000</v>
      </c>
      <c r="I52" s="18">
        <v>0</v>
      </c>
      <c r="J52" s="28">
        <f>J51*-1</f>
        <v>-7000000</v>
      </c>
      <c r="K52" s="8">
        <f t="shared" si="1"/>
        <v>-7000000</v>
      </c>
      <c r="L52" s="18">
        <v>0</v>
      </c>
      <c r="M52" s="28">
        <f>M51*-1</f>
        <v>-7000000</v>
      </c>
      <c r="N52" s="8">
        <f t="shared" si="2"/>
        <v>-7000000</v>
      </c>
      <c r="O52" s="7">
        <v>2769</v>
      </c>
      <c r="P52" s="8">
        <v>9</v>
      </c>
      <c r="Q52" s="8">
        <v>10</v>
      </c>
      <c r="R52" s="10">
        <v>83</v>
      </c>
      <c r="S52" s="7">
        <v>84</v>
      </c>
      <c r="T52" s="9"/>
    </row>
    <row r="53" spans="1:20" ht="15.6" thickTop="1" thickBot="1" x14ac:dyDescent="0.35">
      <c r="A53" s="11"/>
      <c r="B53" s="1"/>
      <c r="C53" s="1"/>
      <c r="D53" s="12"/>
      <c r="E53" s="12" t="s">
        <v>19</v>
      </c>
      <c r="F53" s="13">
        <f>F51*0.2</f>
        <v>5214536.2</v>
      </c>
      <c r="G53" s="12">
        <f>G51</f>
        <v>7000000</v>
      </c>
      <c r="H53" s="12">
        <f t="shared" si="0"/>
        <v>12214536.199999999</v>
      </c>
      <c r="I53" s="13">
        <f>I51*0.2</f>
        <v>5006630</v>
      </c>
      <c r="J53" s="12">
        <f>J51</f>
        <v>7000000</v>
      </c>
      <c r="K53" s="12">
        <f t="shared" si="1"/>
        <v>12006630</v>
      </c>
      <c r="L53" s="13">
        <f>L51*0.2</f>
        <v>4498083.4000000004</v>
      </c>
      <c r="M53" s="12">
        <f>M51</f>
        <v>7000000</v>
      </c>
      <c r="N53" s="12">
        <f t="shared" si="2"/>
        <v>11498083.4</v>
      </c>
      <c r="O53" s="12"/>
      <c r="P53" s="12"/>
      <c r="Q53" s="12"/>
      <c r="R53" s="15"/>
      <c r="S53" s="12"/>
      <c r="T53" s="14"/>
    </row>
    <row r="54" spans="1:20" ht="15" thickBot="1" x14ac:dyDescent="0.35">
      <c r="A54" s="3"/>
      <c r="B54" s="2"/>
      <c r="C54" s="3"/>
      <c r="D54" s="4" t="s">
        <v>38</v>
      </c>
      <c r="E54" s="4" t="s">
        <v>17</v>
      </c>
      <c r="F54" s="4">
        <v>189365301</v>
      </c>
      <c r="G54" s="4">
        <v>3000000</v>
      </c>
      <c r="H54" s="4">
        <f t="shared" si="0"/>
        <v>192365301</v>
      </c>
      <c r="I54" s="4">
        <v>383220388</v>
      </c>
      <c r="J54" s="4">
        <v>3000000</v>
      </c>
      <c r="K54" s="4">
        <f t="shared" si="1"/>
        <v>386220388</v>
      </c>
      <c r="L54" s="4">
        <v>625151575</v>
      </c>
      <c r="M54" s="4">
        <v>3000000</v>
      </c>
      <c r="N54" s="4">
        <f t="shared" si="2"/>
        <v>628151575</v>
      </c>
      <c r="O54" s="4"/>
      <c r="P54" s="4"/>
      <c r="Q54" s="4"/>
      <c r="R54" s="6"/>
      <c r="S54" s="4"/>
      <c r="T54" s="5"/>
    </row>
    <row r="55" spans="1:20" ht="15.6" thickTop="1" thickBot="1" x14ac:dyDescent="0.35">
      <c r="A55" s="3"/>
      <c r="B55" s="2"/>
      <c r="C55" s="3"/>
      <c r="D55" s="7"/>
      <c r="E55" s="7" t="s">
        <v>18</v>
      </c>
      <c r="F55" s="18">
        <v>0</v>
      </c>
      <c r="G55" s="18">
        <f>G54*-1</f>
        <v>-3000000</v>
      </c>
      <c r="H55" s="8">
        <f t="shared" si="0"/>
        <v>-3000000</v>
      </c>
      <c r="I55" s="18">
        <v>0</v>
      </c>
      <c r="J55" s="18">
        <f>J54*-1</f>
        <v>-3000000</v>
      </c>
      <c r="K55" s="8">
        <f t="shared" si="1"/>
        <v>-3000000</v>
      </c>
      <c r="L55" s="18">
        <v>0</v>
      </c>
      <c r="M55" s="18">
        <f>M54*-1</f>
        <v>-3000000</v>
      </c>
      <c r="N55" s="8">
        <f t="shared" si="2"/>
        <v>-3000000</v>
      </c>
      <c r="O55" s="7">
        <v>2769</v>
      </c>
      <c r="P55" s="8">
        <v>9</v>
      </c>
      <c r="Q55" s="8">
        <v>10</v>
      </c>
      <c r="R55" s="10">
        <v>83</v>
      </c>
      <c r="S55" s="7">
        <v>84</v>
      </c>
      <c r="T55" s="5" t="s">
        <v>52</v>
      </c>
    </row>
    <row r="56" spans="1:20" ht="15.6" thickTop="1" thickBot="1" x14ac:dyDescent="0.35">
      <c r="A56" s="1"/>
      <c r="B56" s="11"/>
      <c r="C56" s="1"/>
      <c r="D56" s="12"/>
      <c r="E56" s="12" t="s">
        <v>19</v>
      </c>
      <c r="F56" s="21">
        <f>F54*0.2</f>
        <v>37873060.200000003</v>
      </c>
      <c r="G56" s="22">
        <f>G54</f>
        <v>3000000</v>
      </c>
      <c r="H56" s="12">
        <f t="shared" si="0"/>
        <v>40873060.200000003</v>
      </c>
      <c r="I56" s="13">
        <f>I54*0.2</f>
        <v>76644077.600000009</v>
      </c>
      <c r="J56" s="22">
        <f>J54</f>
        <v>3000000</v>
      </c>
      <c r="K56" s="12">
        <f t="shared" si="1"/>
        <v>79644077.600000009</v>
      </c>
      <c r="L56" s="13">
        <f>L54*0.2</f>
        <v>125030315</v>
      </c>
      <c r="M56" s="22">
        <f>M54</f>
        <v>3000000</v>
      </c>
      <c r="N56" s="12">
        <f t="shared" si="2"/>
        <v>128030315</v>
      </c>
      <c r="O56" s="12"/>
      <c r="P56" s="12"/>
      <c r="Q56" s="12"/>
      <c r="R56" s="15"/>
      <c r="S56" s="12"/>
      <c r="T56" s="14"/>
    </row>
    <row r="57" spans="1:20" ht="15.6" thickTop="1" thickBot="1" x14ac:dyDescent="0.35">
      <c r="A57" s="2"/>
      <c r="B57" s="3"/>
      <c r="C57" s="3"/>
      <c r="D57" s="4" t="s">
        <v>39</v>
      </c>
      <c r="E57" s="4" t="s">
        <v>17</v>
      </c>
      <c r="F57" s="20">
        <v>12577955</v>
      </c>
      <c r="G57" s="20">
        <v>9300000</v>
      </c>
      <c r="H57" s="4">
        <f t="shared" si="0"/>
        <v>21877955</v>
      </c>
      <c r="I57" s="4">
        <v>10022712</v>
      </c>
      <c r="J57" s="20">
        <v>9300000</v>
      </c>
      <c r="K57" s="4">
        <f t="shared" si="1"/>
        <v>19322712</v>
      </c>
      <c r="L57" s="4">
        <v>7757175</v>
      </c>
      <c r="M57" s="20">
        <v>9300000</v>
      </c>
      <c r="N57" s="4">
        <f t="shared" si="2"/>
        <v>17057175</v>
      </c>
      <c r="O57" s="4"/>
      <c r="P57" s="4"/>
      <c r="Q57" s="4"/>
      <c r="R57" s="6"/>
      <c r="S57" s="4"/>
      <c r="T57" s="5"/>
    </row>
    <row r="58" spans="1:20" ht="15.6" thickTop="1" thickBot="1" x14ac:dyDescent="0.35">
      <c r="A58" s="2"/>
      <c r="B58" s="3"/>
      <c r="C58" s="3"/>
      <c r="D58" s="7"/>
      <c r="E58" s="7" t="s">
        <v>18</v>
      </c>
      <c r="F58" s="8">
        <v>0</v>
      </c>
      <c r="G58" s="8">
        <f>G57*-1</f>
        <v>-9300000</v>
      </c>
      <c r="H58" s="8">
        <f t="shared" si="0"/>
        <v>-9300000</v>
      </c>
      <c r="I58" s="18">
        <v>0</v>
      </c>
      <c r="J58" s="28">
        <f>J57*-1</f>
        <v>-9300000</v>
      </c>
      <c r="K58" s="8">
        <f t="shared" si="1"/>
        <v>-9300000</v>
      </c>
      <c r="L58" s="18">
        <v>0</v>
      </c>
      <c r="M58" s="28">
        <f>M57*-1</f>
        <v>-9300000</v>
      </c>
      <c r="N58" s="8">
        <f t="shared" si="2"/>
        <v>-9300000</v>
      </c>
      <c r="O58" s="7">
        <v>1900</v>
      </c>
      <c r="P58" s="8">
        <v>5</v>
      </c>
      <c r="Q58" s="8">
        <v>1</v>
      </c>
      <c r="R58" s="10">
        <v>83</v>
      </c>
      <c r="S58" s="7">
        <v>83</v>
      </c>
      <c r="T58" s="9"/>
    </row>
    <row r="59" spans="1:20" ht="15.6" thickTop="1" thickBot="1" x14ac:dyDescent="0.35">
      <c r="A59" s="11"/>
      <c r="B59" s="1"/>
      <c r="C59" s="1"/>
      <c r="D59" s="12"/>
      <c r="E59" s="12" t="s">
        <v>19</v>
      </c>
      <c r="F59" s="13">
        <f>F57*0.2</f>
        <v>2515591</v>
      </c>
      <c r="G59" s="12">
        <f>G57</f>
        <v>9300000</v>
      </c>
      <c r="H59" s="12">
        <f t="shared" si="0"/>
        <v>11815591</v>
      </c>
      <c r="I59" s="13">
        <f>I57*0.2</f>
        <v>2004542.4000000001</v>
      </c>
      <c r="J59" s="12">
        <f>J57</f>
        <v>9300000</v>
      </c>
      <c r="K59" s="12">
        <f t="shared" si="1"/>
        <v>11304542.4</v>
      </c>
      <c r="L59" s="13">
        <f>L57*0.2</f>
        <v>1551435</v>
      </c>
      <c r="M59" s="12">
        <f>M57</f>
        <v>9300000</v>
      </c>
      <c r="N59" s="12">
        <f t="shared" si="2"/>
        <v>10851435</v>
      </c>
      <c r="O59" s="12"/>
      <c r="P59" s="12"/>
      <c r="Q59" s="12"/>
      <c r="R59" s="15"/>
      <c r="S59" s="12"/>
      <c r="T59" s="14"/>
    </row>
    <row r="60" spans="1:20" ht="15" thickBot="1" x14ac:dyDescent="0.35">
      <c r="A60" s="2"/>
      <c r="B60" s="3"/>
      <c r="C60" s="3"/>
      <c r="D60" s="4" t="s">
        <v>40</v>
      </c>
      <c r="E60" s="4" t="s">
        <v>17</v>
      </c>
      <c r="F60" s="4">
        <v>1815936</v>
      </c>
      <c r="G60" s="4">
        <v>970000</v>
      </c>
      <c r="H60" s="4">
        <f t="shared" si="0"/>
        <v>2785936</v>
      </c>
      <c r="I60" s="4">
        <v>2100802</v>
      </c>
      <c r="J60" s="4">
        <v>970000</v>
      </c>
      <c r="K60" s="4">
        <f t="shared" si="1"/>
        <v>3070802</v>
      </c>
      <c r="L60" s="4">
        <v>2190941</v>
      </c>
      <c r="M60" s="4">
        <v>970000</v>
      </c>
      <c r="N60" s="4">
        <f t="shared" si="2"/>
        <v>3160941</v>
      </c>
      <c r="O60" s="4"/>
      <c r="P60" s="4"/>
      <c r="Q60" s="4"/>
      <c r="R60" s="6"/>
      <c r="S60" s="4"/>
      <c r="T60" s="5"/>
    </row>
    <row r="61" spans="1:20" ht="15.6" thickTop="1" thickBot="1" x14ac:dyDescent="0.35">
      <c r="A61" s="2"/>
      <c r="B61" s="3"/>
      <c r="C61" s="3"/>
      <c r="D61" s="7"/>
      <c r="E61" s="7" t="s">
        <v>18</v>
      </c>
      <c r="F61" s="18">
        <v>0</v>
      </c>
      <c r="G61" s="18">
        <f>G60*-1</f>
        <v>-970000</v>
      </c>
      <c r="H61" s="8">
        <f t="shared" si="0"/>
        <v>-970000</v>
      </c>
      <c r="I61" s="18">
        <v>0</v>
      </c>
      <c r="J61" s="18">
        <f>J60*-1</f>
        <v>-970000</v>
      </c>
      <c r="K61" s="8">
        <f t="shared" si="1"/>
        <v>-970000</v>
      </c>
      <c r="L61" s="18">
        <v>0</v>
      </c>
      <c r="M61" s="18">
        <f>M60*-1</f>
        <v>-970000</v>
      </c>
      <c r="N61" s="8">
        <f t="shared" si="2"/>
        <v>-970000</v>
      </c>
      <c r="O61" s="7">
        <v>1900</v>
      </c>
      <c r="P61" s="8">
        <v>5</v>
      </c>
      <c r="Q61" s="8">
        <v>1</v>
      </c>
      <c r="R61" s="10">
        <v>83</v>
      </c>
      <c r="S61" s="7">
        <v>83</v>
      </c>
      <c r="T61" s="9"/>
    </row>
    <row r="62" spans="1:20" ht="15.6" thickTop="1" thickBot="1" x14ac:dyDescent="0.35">
      <c r="A62" s="11"/>
      <c r="B62" s="1"/>
      <c r="C62" s="1"/>
      <c r="D62" s="12"/>
      <c r="E62" s="12" t="s">
        <v>19</v>
      </c>
      <c r="F62" s="13">
        <f>F60*0.2</f>
        <v>363187.20000000001</v>
      </c>
      <c r="G62" s="12">
        <f>G60</f>
        <v>970000</v>
      </c>
      <c r="H62" s="12">
        <f t="shared" si="0"/>
        <v>1333187.2</v>
      </c>
      <c r="I62" s="13">
        <f>I60*0.2</f>
        <v>420160.4</v>
      </c>
      <c r="J62" s="12">
        <f>J60</f>
        <v>970000</v>
      </c>
      <c r="K62" s="12">
        <f t="shared" si="1"/>
        <v>1390160.4</v>
      </c>
      <c r="L62" s="13">
        <f>L60*0.2</f>
        <v>438188.2</v>
      </c>
      <c r="M62" s="12">
        <f>M60</f>
        <v>970000</v>
      </c>
      <c r="N62" s="12">
        <f t="shared" si="2"/>
        <v>1408188.2</v>
      </c>
      <c r="O62" s="12"/>
      <c r="P62" s="12"/>
      <c r="Q62" s="12"/>
      <c r="R62" s="15"/>
      <c r="S62" s="12"/>
      <c r="T62" s="14"/>
    </row>
    <row r="63" spans="1:20" ht="15" thickBot="1" x14ac:dyDescent="0.35">
      <c r="A63" s="2"/>
      <c r="B63" s="3"/>
      <c r="C63" s="3"/>
      <c r="D63" s="4" t="s">
        <v>41</v>
      </c>
      <c r="E63" s="4" t="s">
        <v>17</v>
      </c>
      <c r="F63" s="4">
        <v>2438388</v>
      </c>
      <c r="G63" s="4">
        <v>300000</v>
      </c>
      <c r="H63" s="4">
        <f t="shared" si="0"/>
        <v>2738388</v>
      </c>
      <c r="I63" s="4">
        <v>4617461</v>
      </c>
      <c r="J63" s="4">
        <v>300000</v>
      </c>
      <c r="K63" s="4">
        <f t="shared" si="1"/>
        <v>4917461</v>
      </c>
      <c r="L63" s="4">
        <v>9344400</v>
      </c>
      <c r="M63" s="4">
        <v>300000</v>
      </c>
      <c r="N63" s="4">
        <f t="shared" si="2"/>
        <v>9644400</v>
      </c>
      <c r="O63" s="4"/>
      <c r="P63" s="4"/>
      <c r="Q63" s="4"/>
      <c r="R63" s="6"/>
      <c r="S63" s="4"/>
      <c r="T63" s="5"/>
    </row>
    <row r="64" spans="1:20" ht="15.6" thickTop="1" thickBot="1" x14ac:dyDescent="0.35">
      <c r="A64" s="2"/>
      <c r="B64" s="3"/>
      <c r="C64" s="3"/>
      <c r="D64" s="7"/>
      <c r="E64" s="7" t="s">
        <v>18</v>
      </c>
      <c r="F64" s="18">
        <v>0</v>
      </c>
      <c r="G64" s="18">
        <f>G63*-1</f>
        <v>-300000</v>
      </c>
      <c r="H64" s="8">
        <f t="shared" si="0"/>
        <v>-300000</v>
      </c>
      <c r="I64" s="18">
        <v>0</v>
      </c>
      <c r="J64" s="18">
        <f>J63*-1</f>
        <v>-300000</v>
      </c>
      <c r="K64" s="8">
        <f t="shared" si="1"/>
        <v>-300000</v>
      </c>
      <c r="L64" s="18">
        <v>0</v>
      </c>
      <c r="M64" s="18">
        <f>M63*-1</f>
        <v>-300000</v>
      </c>
      <c r="N64" s="8">
        <f t="shared" si="2"/>
        <v>-300000</v>
      </c>
      <c r="O64" s="7">
        <v>1889</v>
      </c>
      <c r="P64" s="8">
        <v>1</v>
      </c>
      <c r="Q64" s="8">
        <v>4</v>
      </c>
      <c r="R64" s="10">
        <v>60</v>
      </c>
      <c r="S64" s="7">
        <v>82</v>
      </c>
      <c r="T64" s="9"/>
    </row>
    <row r="65" spans="1:20" ht="15.6" thickTop="1" thickBot="1" x14ac:dyDescent="0.35">
      <c r="A65" s="11"/>
      <c r="B65" s="1"/>
      <c r="C65" s="1"/>
      <c r="D65" s="12"/>
      <c r="E65" s="12" t="s">
        <v>19</v>
      </c>
      <c r="F65" s="13">
        <f>F63*0.2</f>
        <v>487677.60000000003</v>
      </c>
      <c r="G65" s="12">
        <f>G63</f>
        <v>300000</v>
      </c>
      <c r="H65" s="12">
        <f t="shared" si="0"/>
        <v>787677.60000000009</v>
      </c>
      <c r="I65" s="13">
        <f>I63*0.2</f>
        <v>923492.20000000007</v>
      </c>
      <c r="J65" s="12">
        <f>J63</f>
        <v>300000</v>
      </c>
      <c r="K65" s="12">
        <f t="shared" si="1"/>
        <v>1223492.2000000002</v>
      </c>
      <c r="L65" s="13">
        <f>L63*0.2</f>
        <v>1868880</v>
      </c>
      <c r="M65" s="12">
        <f>M63</f>
        <v>300000</v>
      </c>
      <c r="N65" s="12">
        <f t="shared" si="2"/>
        <v>2168880</v>
      </c>
      <c r="O65" s="12"/>
      <c r="P65" s="12"/>
      <c r="Q65" s="12"/>
      <c r="R65" s="15"/>
      <c r="S65" s="12"/>
      <c r="T65" s="14"/>
    </row>
    <row r="66" spans="1:20" ht="15" thickBot="1" x14ac:dyDescent="0.35">
      <c r="A66" s="2"/>
      <c r="B66" s="3"/>
      <c r="C66" s="3"/>
      <c r="D66" s="4" t="s">
        <v>42</v>
      </c>
      <c r="E66" s="4" t="s">
        <v>17</v>
      </c>
      <c r="F66" s="4">
        <v>607113</v>
      </c>
      <c r="G66" s="4">
        <v>400000</v>
      </c>
      <c r="H66" s="4">
        <f t="shared" si="0"/>
        <v>1007113</v>
      </c>
      <c r="I66" s="4">
        <v>990390</v>
      </c>
      <c r="J66" s="4">
        <v>400000</v>
      </c>
      <c r="K66" s="4">
        <f t="shared" si="1"/>
        <v>1390390</v>
      </c>
      <c r="L66" s="4">
        <v>1663412</v>
      </c>
      <c r="M66" s="4">
        <v>400000</v>
      </c>
      <c r="N66" s="4">
        <f t="shared" si="2"/>
        <v>2063412</v>
      </c>
      <c r="O66" s="4"/>
      <c r="P66" s="4"/>
      <c r="Q66" s="4"/>
      <c r="R66" s="6"/>
      <c r="S66" s="4"/>
      <c r="T66" s="5"/>
    </row>
    <row r="67" spans="1:20" ht="15.6" thickTop="1" thickBot="1" x14ac:dyDescent="0.35">
      <c r="A67" s="2"/>
      <c r="B67" s="3"/>
      <c r="C67" s="3"/>
      <c r="D67" s="7"/>
      <c r="E67" s="7" t="s">
        <v>18</v>
      </c>
      <c r="F67" s="18">
        <v>0</v>
      </c>
      <c r="G67" s="18">
        <f>G66*-1</f>
        <v>-400000</v>
      </c>
      <c r="H67" s="8">
        <f t="shared" si="0"/>
        <v>-400000</v>
      </c>
      <c r="I67" s="18">
        <v>0</v>
      </c>
      <c r="J67" s="18">
        <f>J66*-1</f>
        <v>-400000</v>
      </c>
      <c r="K67" s="8">
        <f t="shared" si="1"/>
        <v>-400000</v>
      </c>
      <c r="L67" s="18">
        <v>0</v>
      </c>
      <c r="M67" s="18">
        <f>M66*-1</f>
        <v>-400000</v>
      </c>
      <c r="N67" s="8">
        <f t="shared" si="2"/>
        <v>-400000</v>
      </c>
      <c r="O67" s="7">
        <v>2610</v>
      </c>
      <c r="P67" s="8">
        <v>2</v>
      </c>
      <c r="Q67" s="8">
        <v>13</v>
      </c>
      <c r="R67" s="10">
        <v>62</v>
      </c>
      <c r="S67" s="7">
        <v>78</v>
      </c>
      <c r="T67" s="9"/>
    </row>
    <row r="68" spans="1:20" ht="15.6" thickTop="1" thickBot="1" x14ac:dyDescent="0.35">
      <c r="A68" s="11"/>
      <c r="B68" s="1"/>
      <c r="C68" s="1"/>
      <c r="D68" s="12"/>
      <c r="E68" s="12" t="s">
        <v>19</v>
      </c>
      <c r="F68" s="13">
        <f>F66*0.2</f>
        <v>121422.6</v>
      </c>
      <c r="G68" s="12">
        <f>G66</f>
        <v>400000</v>
      </c>
      <c r="H68" s="12">
        <f t="shared" si="0"/>
        <v>521422.6</v>
      </c>
      <c r="I68" s="13">
        <f>I66*0.2</f>
        <v>198078</v>
      </c>
      <c r="J68" s="12">
        <f>J66</f>
        <v>400000</v>
      </c>
      <c r="K68" s="12">
        <f t="shared" si="1"/>
        <v>598078</v>
      </c>
      <c r="L68" s="13">
        <f>L66*0.2</f>
        <v>332682.40000000002</v>
      </c>
      <c r="M68" s="12">
        <f>M66</f>
        <v>400000</v>
      </c>
      <c r="N68" s="12">
        <f t="shared" si="2"/>
        <v>732682.4</v>
      </c>
      <c r="O68" s="12"/>
      <c r="P68" s="12"/>
      <c r="Q68" s="12"/>
      <c r="R68" s="15"/>
      <c r="S68" s="12"/>
      <c r="T68" s="14"/>
    </row>
    <row r="69" spans="1:20" ht="15" thickBot="1" x14ac:dyDescent="0.35">
      <c r="A69" s="16"/>
      <c r="B69" s="16"/>
      <c r="C69" s="16"/>
      <c r="D69" s="17" t="s">
        <v>43</v>
      </c>
      <c r="E69" s="17" t="s">
        <v>31</v>
      </c>
      <c r="F69" s="17">
        <f>F37+F40+F43+F46+F48+F51+F55+F57+F61+F64+F67</f>
        <v>44891478</v>
      </c>
      <c r="G69" s="17">
        <f>G37+G40+G43+G46+G48+G51+G55+G57+G61+G64+G67</f>
        <v>578000</v>
      </c>
      <c r="H69" s="17">
        <f>F69+G69</f>
        <v>45469478</v>
      </c>
      <c r="I69" s="17">
        <f>I37+I40+I43+I46+I49+I52+I55+I58+I61+I64+I67</f>
        <v>0</v>
      </c>
      <c r="J69" s="17">
        <f>J37+J40+J43+J46+J50+J53+J55+J59+J61+J64+J67</f>
        <v>578000</v>
      </c>
      <c r="K69" s="17">
        <f>I69+J69</f>
        <v>578000</v>
      </c>
      <c r="L69" s="25">
        <f>L36+L40+L43+L46+L48+L51+L55+L57+L61+L64+L67</f>
        <v>67903507</v>
      </c>
      <c r="M69" s="25">
        <f>M36+M40+M43+M46+M50+M53+M55+M59+M61+M64+M67</f>
        <v>4578000</v>
      </c>
      <c r="N69" s="17">
        <f>L69+M69</f>
        <v>72481507</v>
      </c>
      <c r="O69" s="17"/>
      <c r="P69" s="17"/>
      <c r="Q69" s="17"/>
      <c r="R69" s="17"/>
      <c r="S69" s="17"/>
      <c r="T69" s="17"/>
    </row>
    <row r="70" spans="1:20" ht="15.6" thickTop="1" thickBot="1" x14ac:dyDescent="0.35">
      <c r="A70" s="3"/>
      <c r="B70" s="3"/>
      <c r="C70" s="2"/>
      <c r="D70" s="4" t="s">
        <v>44</v>
      </c>
      <c r="E70" s="4" t="s">
        <v>17</v>
      </c>
      <c r="F70" s="4">
        <v>34771362</v>
      </c>
      <c r="G70" s="4">
        <v>5800000</v>
      </c>
      <c r="H70" s="4">
        <f t="shared" ref="H70:H84" si="7">G70+F70</f>
        <v>40571362</v>
      </c>
      <c r="I70" s="4">
        <v>32374520</v>
      </c>
      <c r="J70" s="4">
        <v>5800000</v>
      </c>
      <c r="K70" s="4">
        <f t="shared" ref="K70:K84" si="8">J70+I70</f>
        <v>38174520</v>
      </c>
      <c r="L70" s="20">
        <v>27258613</v>
      </c>
      <c r="M70" s="20">
        <v>5800000</v>
      </c>
      <c r="N70" s="4">
        <f t="shared" ref="N70:N84" si="9">M70+L70</f>
        <v>33058613</v>
      </c>
      <c r="O70" s="4"/>
      <c r="P70" s="4"/>
      <c r="Q70" s="4"/>
      <c r="R70" s="6"/>
      <c r="S70" s="4"/>
      <c r="T70" s="5"/>
    </row>
    <row r="71" spans="1:20" ht="15.6" thickTop="1" thickBot="1" x14ac:dyDescent="0.35">
      <c r="A71" s="3"/>
      <c r="B71" s="3"/>
      <c r="C71" s="2"/>
      <c r="D71" s="7"/>
      <c r="E71" s="7" t="s">
        <v>18</v>
      </c>
      <c r="F71" s="18">
        <v>0</v>
      </c>
      <c r="G71" s="18">
        <f>G70*-1</f>
        <v>-5800000</v>
      </c>
      <c r="H71" s="8">
        <f t="shared" si="7"/>
        <v>-5800000</v>
      </c>
      <c r="I71" s="18">
        <v>0</v>
      </c>
      <c r="J71" s="27">
        <f>J70*-1</f>
        <v>-5800000</v>
      </c>
      <c r="K71" s="8">
        <f t="shared" si="8"/>
        <v>-5800000</v>
      </c>
      <c r="L71" s="8">
        <v>0</v>
      </c>
      <c r="M71" s="8">
        <f>M70*-1</f>
        <v>-5800000</v>
      </c>
      <c r="N71" s="8">
        <f t="shared" si="9"/>
        <v>-5800000</v>
      </c>
      <c r="O71" s="7">
        <v>2769</v>
      </c>
      <c r="P71" s="8">
        <v>9</v>
      </c>
      <c r="Q71" s="8">
        <v>10</v>
      </c>
      <c r="R71" s="10">
        <v>83</v>
      </c>
      <c r="S71" s="7">
        <v>84</v>
      </c>
      <c r="T71" s="9"/>
    </row>
    <row r="72" spans="1:20" ht="15.6" thickTop="1" thickBot="1" x14ac:dyDescent="0.35">
      <c r="A72" s="1"/>
      <c r="B72" s="1"/>
      <c r="C72" s="11"/>
      <c r="D72" s="12"/>
      <c r="E72" s="12" t="s">
        <v>19</v>
      </c>
      <c r="F72" s="13">
        <f>F70*0.2</f>
        <v>6954272.4000000004</v>
      </c>
      <c r="G72" s="12">
        <f>G70</f>
        <v>5800000</v>
      </c>
      <c r="H72" s="12">
        <f t="shared" si="7"/>
        <v>12754272.4</v>
      </c>
      <c r="I72" s="13">
        <f>I70*0.2</f>
        <v>6474904</v>
      </c>
      <c r="J72" s="12">
        <f>J70</f>
        <v>5800000</v>
      </c>
      <c r="K72" s="12">
        <f t="shared" si="8"/>
        <v>12274904</v>
      </c>
      <c r="L72" s="13">
        <f>L70*0.2</f>
        <v>5451722.6000000006</v>
      </c>
      <c r="M72" s="12">
        <f>M70</f>
        <v>5800000</v>
      </c>
      <c r="N72" s="12">
        <f t="shared" si="9"/>
        <v>11251722.600000001</v>
      </c>
      <c r="O72" s="12"/>
      <c r="P72" s="12"/>
      <c r="Q72" s="12"/>
      <c r="R72" s="15"/>
      <c r="S72" s="12"/>
      <c r="T72" s="14"/>
    </row>
    <row r="73" spans="1:20" ht="15" thickBot="1" x14ac:dyDescent="0.35">
      <c r="A73" s="2"/>
      <c r="B73" s="3"/>
      <c r="C73" s="3"/>
      <c r="D73" s="4" t="s">
        <v>45</v>
      </c>
      <c r="E73" s="4" t="s">
        <v>17</v>
      </c>
      <c r="F73" s="4">
        <v>68161814</v>
      </c>
      <c r="G73" s="4">
        <v>6000000</v>
      </c>
      <c r="H73" s="4">
        <f t="shared" si="7"/>
        <v>74161814</v>
      </c>
      <c r="I73" s="4">
        <v>123008679</v>
      </c>
      <c r="J73" s="4">
        <v>6000000</v>
      </c>
      <c r="K73" s="4">
        <f t="shared" si="8"/>
        <v>129008679</v>
      </c>
      <c r="L73" s="4">
        <v>236865821</v>
      </c>
      <c r="M73" s="4">
        <v>6000000</v>
      </c>
      <c r="N73" s="4">
        <f t="shared" si="9"/>
        <v>242865821</v>
      </c>
      <c r="O73" s="4"/>
      <c r="P73" s="4"/>
      <c r="Q73" s="4"/>
      <c r="R73" s="6"/>
      <c r="S73" s="4"/>
      <c r="T73" s="5"/>
    </row>
    <row r="74" spans="1:20" ht="15.6" thickTop="1" thickBot="1" x14ac:dyDescent="0.35">
      <c r="A74" s="2"/>
      <c r="B74" s="3"/>
      <c r="C74" s="3"/>
      <c r="D74" s="7"/>
      <c r="E74" s="7" t="s">
        <v>18</v>
      </c>
      <c r="F74" s="18">
        <v>0</v>
      </c>
      <c r="G74" s="18">
        <f>G73*-1</f>
        <v>-6000000</v>
      </c>
      <c r="H74" s="8">
        <f t="shared" si="7"/>
        <v>-6000000</v>
      </c>
      <c r="I74" s="18">
        <v>0</v>
      </c>
      <c r="J74" s="27">
        <f>J73*-1</f>
        <v>-6000000</v>
      </c>
      <c r="K74" s="8">
        <f t="shared" si="8"/>
        <v>-6000000</v>
      </c>
      <c r="L74" s="26">
        <v>0</v>
      </c>
      <c r="M74" s="18">
        <f>M73*-1</f>
        <v>-6000000</v>
      </c>
      <c r="N74" s="8">
        <f t="shared" si="9"/>
        <v>-6000000</v>
      </c>
      <c r="O74" s="7">
        <v>1900</v>
      </c>
      <c r="P74" s="8">
        <v>5</v>
      </c>
      <c r="Q74" s="8">
        <v>1</v>
      </c>
      <c r="R74" s="10">
        <v>83</v>
      </c>
      <c r="S74" s="7">
        <v>83</v>
      </c>
      <c r="T74" s="5" t="s">
        <v>52</v>
      </c>
    </row>
    <row r="75" spans="1:20" ht="15.6" thickTop="1" thickBot="1" x14ac:dyDescent="0.35">
      <c r="A75" s="11"/>
      <c r="B75" s="1"/>
      <c r="C75" s="1"/>
      <c r="D75" s="12"/>
      <c r="E75" s="12" t="s">
        <v>19</v>
      </c>
      <c r="F75" s="13">
        <f>F73*0.2</f>
        <v>13632362.800000001</v>
      </c>
      <c r="G75" s="12">
        <f>G73</f>
        <v>6000000</v>
      </c>
      <c r="H75" s="12">
        <f t="shared" si="7"/>
        <v>19632362.800000001</v>
      </c>
      <c r="I75" s="13">
        <f>I73*0.2</f>
        <v>24601735.800000001</v>
      </c>
      <c r="J75" s="12">
        <f>J73</f>
        <v>6000000</v>
      </c>
      <c r="K75" s="12">
        <f t="shared" si="8"/>
        <v>30601735.800000001</v>
      </c>
      <c r="L75" s="13">
        <f>L73*0.2</f>
        <v>47373164.200000003</v>
      </c>
      <c r="M75" s="12">
        <f>M73</f>
        <v>6000000</v>
      </c>
      <c r="N75" s="12">
        <f t="shared" si="9"/>
        <v>53373164.200000003</v>
      </c>
      <c r="O75" s="12"/>
      <c r="P75" s="12"/>
      <c r="Q75" s="12"/>
      <c r="R75" s="15"/>
      <c r="S75" s="12"/>
      <c r="T75" s="14"/>
    </row>
    <row r="76" spans="1:20" ht="15" thickBot="1" x14ac:dyDescent="0.35">
      <c r="A76" s="2"/>
      <c r="B76" s="3"/>
      <c r="C76" s="3"/>
      <c r="D76" s="4" t="s">
        <v>46</v>
      </c>
      <c r="E76" s="4" t="s">
        <v>17</v>
      </c>
      <c r="F76" s="4">
        <v>2503767</v>
      </c>
      <c r="G76" s="4">
        <v>3200000</v>
      </c>
      <c r="H76" s="4">
        <f t="shared" si="7"/>
        <v>5703767</v>
      </c>
      <c r="I76" s="4">
        <v>1283319</v>
      </c>
      <c r="J76" s="4">
        <v>3200000</v>
      </c>
      <c r="K76" s="4">
        <f t="shared" si="8"/>
        <v>4483319</v>
      </c>
      <c r="L76" s="4">
        <v>703697</v>
      </c>
      <c r="M76" s="4">
        <v>3200000</v>
      </c>
      <c r="N76" s="4">
        <f t="shared" si="9"/>
        <v>3903697</v>
      </c>
      <c r="O76" s="4"/>
      <c r="P76" s="4"/>
      <c r="Q76" s="4"/>
      <c r="R76" s="6"/>
      <c r="S76" s="4"/>
      <c r="T76" s="5"/>
    </row>
    <row r="77" spans="1:20" ht="15.6" thickTop="1" thickBot="1" x14ac:dyDescent="0.35">
      <c r="A77" s="2"/>
      <c r="B77" s="3"/>
      <c r="C77" s="3"/>
      <c r="D77" s="7"/>
      <c r="E77" s="7" t="s">
        <v>18</v>
      </c>
      <c r="F77" s="18">
        <v>0</v>
      </c>
      <c r="G77" s="18">
        <f>G76*-1</f>
        <v>-3200000</v>
      </c>
      <c r="H77" s="8">
        <f t="shared" si="7"/>
        <v>-3200000</v>
      </c>
      <c r="I77" s="18">
        <v>0</v>
      </c>
      <c r="J77" s="27">
        <f>J76*-1</f>
        <v>-3200000</v>
      </c>
      <c r="K77" s="8">
        <f t="shared" si="8"/>
        <v>-3200000</v>
      </c>
      <c r="L77" s="26">
        <v>0</v>
      </c>
      <c r="M77" s="18">
        <f>M76*-1</f>
        <v>-3200000</v>
      </c>
      <c r="N77" s="8">
        <f t="shared" si="9"/>
        <v>-3200000</v>
      </c>
      <c r="O77" s="7">
        <v>1900</v>
      </c>
      <c r="P77" s="8">
        <v>5</v>
      </c>
      <c r="Q77" s="8">
        <v>1</v>
      </c>
      <c r="R77" s="10">
        <v>83</v>
      </c>
      <c r="S77" s="7">
        <v>83</v>
      </c>
      <c r="T77" s="9"/>
    </row>
    <row r="78" spans="1:20" ht="15.6" thickTop="1" thickBot="1" x14ac:dyDescent="0.35">
      <c r="A78" s="11"/>
      <c r="B78" s="1"/>
      <c r="C78" s="1"/>
      <c r="D78" s="12"/>
      <c r="E78" s="12" t="s">
        <v>19</v>
      </c>
      <c r="F78" s="13">
        <f>F76*0.2</f>
        <v>500753.4</v>
      </c>
      <c r="G78" s="12">
        <f>G76</f>
        <v>3200000</v>
      </c>
      <c r="H78" s="12">
        <f t="shared" si="7"/>
        <v>3700753.4</v>
      </c>
      <c r="I78" s="13">
        <f>I76*0.2</f>
        <v>256663.80000000002</v>
      </c>
      <c r="J78" s="12">
        <f>J76</f>
        <v>3200000</v>
      </c>
      <c r="K78" s="12">
        <f t="shared" si="8"/>
        <v>3456663.8</v>
      </c>
      <c r="L78" s="13">
        <f>L76*0.2</f>
        <v>140739.4</v>
      </c>
      <c r="M78" s="12">
        <f>M76</f>
        <v>3200000</v>
      </c>
      <c r="N78" s="12">
        <f t="shared" si="9"/>
        <v>3340739.4</v>
      </c>
      <c r="O78" s="12"/>
      <c r="P78" s="12"/>
      <c r="Q78" s="12"/>
      <c r="R78" s="15"/>
      <c r="S78" s="12"/>
      <c r="T78" s="14"/>
    </row>
    <row r="79" spans="1:20" ht="15" thickBot="1" x14ac:dyDescent="0.35">
      <c r="A79" s="3"/>
      <c r="B79" s="3"/>
      <c r="C79" s="2"/>
      <c r="D79" s="4" t="s">
        <v>47</v>
      </c>
      <c r="E79" s="4" t="s">
        <v>17</v>
      </c>
      <c r="F79" s="4">
        <v>37344265</v>
      </c>
      <c r="G79" s="4">
        <v>1098000</v>
      </c>
      <c r="H79" s="4">
        <f t="shared" si="7"/>
        <v>38442265</v>
      </c>
      <c r="I79" s="4">
        <v>45307567</v>
      </c>
      <c r="J79" s="4">
        <v>1098000</v>
      </c>
      <c r="K79" s="4">
        <f t="shared" si="8"/>
        <v>46405567</v>
      </c>
      <c r="L79" s="4">
        <v>53110164</v>
      </c>
      <c r="M79" s="4">
        <v>1098000</v>
      </c>
      <c r="N79" s="4">
        <f t="shared" si="9"/>
        <v>54208164</v>
      </c>
      <c r="O79" s="4"/>
      <c r="P79" s="4"/>
      <c r="Q79" s="4"/>
      <c r="R79" s="6"/>
      <c r="S79" s="4"/>
      <c r="T79" s="5"/>
    </row>
    <row r="80" spans="1:20" ht="15.6" thickTop="1" thickBot="1" x14ac:dyDescent="0.35">
      <c r="A80" s="3"/>
      <c r="B80" s="3"/>
      <c r="C80" s="2"/>
      <c r="D80" s="7"/>
      <c r="E80" s="7" t="s">
        <v>18</v>
      </c>
      <c r="F80" s="18">
        <v>0</v>
      </c>
      <c r="G80" s="18">
        <f>G79*-1</f>
        <v>-1098000</v>
      </c>
      <c r="H80" s="8">
        <f t="shared" si="7"/>
        <v>-1098000</v>
      </c>
      <c r="I80" s="18">
        <v>0</v>
      </c>
      <c r="J80" s="27">
        <f>J79*-1</f>
        <v>-1098000</v>
      </c>
      <c r="K80" s="8">
        <f t="shared" si="8"/>
        <v>-1098000</v>
      </c>
      <c r="L80" s="26">
        <v>0</v>
      </c>
      <c r="M80" s="18">
        <f>M79*-1</f>
        <v>-1098000</v>
      </c>
      <c r="N80" s="8">
        <f t="shared" si="9"/>
        <v>-1098000</v>
      </c>
      <c r="O80" s="7">
        <v>1889</v>
      </c>
      <c r="P80" s="8">
        <v>1</v>
      </c>
      <c r="Q80" s="8">
        <v>4</v>
      </c>
      <c r="R80" s="10">
        <v>60</v>
      </c>
      <c r="S80" s="7">
        <v>82</v>
      </c>
      <c r="T80" s="9"/>
    </row>
    <row r="81" spans="1:20" ht="15.6" thickTop="1" thickBot="1" x14ac:dyDescent="0.35">
      <c r="A81" s="1"/>
      <c r="B81" s="1"/>
      <c r="C81" s="11"/>
      <c r="D81" s="12"/>
      <c r="E81" s="12" t="s">
        <v>19</v>
      </c>
      <c r="F81" s="13">
        <f>F79*0.2</f>
        <v>7468853</v>
      </c>
      <c r="G81" s="12">
        <f>G79</f>
        <v>1098000</v>
      </c>
      <c r="H81" s="12">
        <f t="shared" si="7"/>
        <v>8566853</v>
      </c>
      <c r="I81" s="13">
        <f>I79*0.2</f>
        <v>9061513.4000000004</v>
      </c>
      <c r="J81" s="12">
        <f>J79</f>
        <v>1098000</v>
      </c>
      <c r="K81" s="12">
        <f t="shared" si="8"/>
        <v>10159513.4</v>
      </c>
      <c r="L81" s="13">
        <f>L79*0.2</f>
        <v>10622032.800000001</v>
      </c>
      <c r="M81" s="12">
        <f>M79</f>
        <v>1098000</v>
      </c>
      <c r="N81" s="12">
        <f t="shared" si="9"/>
        <v>11720032.800000001</v>
      </c>
      <c r="O81" s="12"/>
      <c r="P81" s="12"/>
      <c r="Q81" s="12"/>
      <c r="R81" s="15"/>
      <c r="S81" s="12"/>
      <c r="T81" s="14"/>
    </row>
    <row r="82" spans="1:20" ht="15" thickBot="1" x14ac:dyDescent="0.35">
      <c r="A82" s="3"/>
      <c r="B82" s="3"/>
      <c r="C82" s="2"/>
      <c r="D82" s="4" t="s">
        <v>48</v>
      </c>
      <c r="E82" s="4" t="s">
        <v>17</v>
      </c>
      <c r="F82" s="4">
        <v>55332470</v>
      </c>
      <c r="G82" s="4">
        <v>2650000</v>
      </c>
      <c r="H82" s="4">
        <f t="shared" si="7"/>
        <v>57982470</v>
      </c>
      <c r="I82" s="4">
        <v>90301187</v>
      </c>
      <c r="J82" s="4">
        <v>2650000</v>
      </c>
      <c r="K82" s="4">
        <f t="shared" si="8"/>
        <v>92951187</v>
      </c>
      <c r="L82" s="4">
        <v>125061282</v>
      </c>
      <c r="M82" s="4">
        <v>2650000</v>
      </c>
      <c r="N82" s="4">
        <f t="shared" si="9"/>
        <v>127711282</v>
      </c>
      <c r="O82" s="4"/>
      <c r="P82" s="4"/>
      <c r="Q82" s="4"/>
      <c r="R82" s="6"/>
      <c r="S82" s="4"/>
    </row>
    <row r="83" spans="1:20" ht="15.6" thickTop="1" thickBot="1" x14ac:dyDescent="0.35">
      <c r="A83" s="3"/>
      <c r="B83" s="3"/>
      <c r="C83" s="2"/>
      <c r="D83" s="7"/>
      <c r="E83" s="7" t="s">
        <v>18</v>
      </c>
      <c r="F83" s="18">
        <v>0</v>
      </c>
      <c r="G83" s="18">
        <f>G82*-1</f>
        <v>-2650000</v>
      </c>
      <c r="H83" s="8">
        <f t="shared" si="7"/>
        <v>-2650000</v>
      </c>
      <c r="I83" s="18">
        <v>0</v>
      </c>
      <c r="J83" s="27">
        <f>J82*-1</f>
        <v>-2650000</v>
      </c>
      <c r="K83" s="8">
        <f t="shared" si="8"/>
        <v>-2650000</v>
      </c>
      <c r="L83" s="26">
        <v>0</v>
      </c>
      <c r="M83" s="18">
        <f>M82*-1</f>
        <v>-2650000</v>
      </c>
      <c r="N83" s="8">
        <f t="shared" si="9"/>
        <v>-2650000</v>
      </c>
      <c r="O83" s="7">
        <v>2610</v>
      </c>
      <c r="P83" s="8">
        <v>2</v>
      </c>
      <c r="Q83" s="8">
        <v>13</v>
      </c>
      <c r="R83" s="10">
        <v>62</v>
      </c>
      <c r="S83" s="7">
        <v>78</v>
      </c>
      <c r="T83" s="5" t="s">
        <v>52</v>
      </c>
    </row>
    <row r="84" spans="1:20" ht="15.6" thickTop="1" thickBot="1" x14ac:dyDescent="0.35">
      <c r="A84" s="1"/>
      <c r="B84" s="1"/>
      <c r="C84" s="11"/>
      <c r="D84" s="12"/>
      <c r="E84" s="12" t="s">
        <v>19</v>
      </c>
      <c r="F84" s="13">
        <f>F82*0.2</f>
        <v>11066494</v>
      </c>
      <c r="G84" s="12">
        <f>G82</f>
        <v>2650000</v>
      </c>
      <c r="H84" s="12">
        <f t="shared" si="7"/>
        <v>13716494</v>
      </c>
      <c r="I84" s="13">
        <f>I82*0.2</f>
        <v>18060237.400000002</v>
      </c>
      <c r="J84" s="12">
        <f>J82</f>
        <v>2650000</v>
      </c>
      <c r="K84" s="12">
        <f t="shared" si="8"/>
        <v>20710237.400000002</v>
      </c>
      <c r="L84" s="13">
        <f>L82*0.2</f>
        <v>25012256.400000002</v>
      </c>
      <c r="M84" s="12">
        <f>M82</f>
        <v>2650000</v>
      </c>
      <c r="N84" s="12">
        <f t="shared" si="9"/>
        <v>27662256.400000002</v>
      </c>
      <c r="O84" s="12"/>
      <c r="P84" s="12"/>
      <c r="Q84" s="12"/>
      <c r="R84" s="15"/>
      <c r="S84" s="12"/>
      <c r="T84" s="14"/>
    </row>
    <row r="85" spans="1:20" ht="15" thickBot="1" x14ac:dyDescent="0.35">
      <c r="A85" s="16"/>
      <c r="B85" s="16"/>
      <c r="C85" s="16"/>
      <c r="D85" s="17" t="s">
        <v>49</v>
      </c>
      <c r="E85" s="17" t="s">
        <v>31</v>
      </c>
      <c r="F85" s="17">
        <f>F71+F74+F77+F80+F83</f>
        <v>0</v>
      </c>
      <c r="G85" s="17">
        <f>G71+G74+G77+G80+G83</f>
        <v>-18748000</v>
      </c>
      <c r="H85" s="17">
        <f>F85+G85</f>
        <v>-18748000</v>
      </c>
      <c r="I85" s="17">
        <f t="shared" ref="I85" si="10">I71+I74+I77+I80+I83</f>
        <v>0</v>
      </c>
      <c r="J85" s="17">
        <f>J71+J74+J77+J80+J83</f>
        <v>-18748000</v>
      </c>
      <c r="K85" s="17">
        <f>I85+J85</f>
        <v>-18748000</v>
      </c>
      <c r="L85" s="17">
        <f>L70+L74+L77+L80+L83</f>
        <v>27258613</v>
      </c>
      <c r="M85" s="17">
        <f>M70+M74+M77+M80+M83</f>
        <v>-7148000</v>
      </c>
      <c r="N85" s="17">
        <f>L85+M85</f>
        <v>20110613</v>
      </c>
      <c r="O85" s="17"/>
      <c r="P85" s="17"/>
      <c r="Q85" s="17"/>
      <c r="R85" s="17"/>
      <c r="S85" s="17"/>
      <c r="T85" s="17"/>
    </row>
    <row r="86" spans="1:20" ht="15" thickBot="1" x14ac:dyDescent="0.35">
      <c r="A86" s="16"/>
      <c r="B86" s="16"/>
      <c r="C86" s="16"/>
      <c r="D86" s="17" t="s">
        <v>50</v>
      </c>
      <c r="E86" s="17" t="s">
        <v>31</v>
      </c>
      <c r="F86" s="17">
        <f>F35+F69+F85</f>
        <v>50115569.399999999</v>
      </c>
      <c r="G86" s="17">
        <f t="shared" ref="G86:N86" si="11">G35+G69+G85</f>
        <v>-34316000</v>
      </c>
      <c r="H86" s="17">
        <f t="shared" si="11"/>
        <v>15799569.399999999</v>
      </c>
      <c r="I86" s="17">
        <f t="shared" si="11"/>
        <v>0</v>
      </c>
      <c r="J86" s="17">
        <f t="shared" si="11"/>
        <v>-34316000</v>
      </c>
      <c r="K86" s="17">
        <f t="shared" si="11"/>
        <v>-34316000</v>
      </c>
      <c r="L86" s="17">
        <f t="shared" si="11"/>
        <v>124205313</v>
      </c>
      <c r="M86" s="17">
        <f t="shared" si="11"/>
        <v>-10716000</v>
      </c>
      <c r="N86" s="17">
        <f t="shared" si="11"/>
        <v>113489313</v>
      </c>
      <c r="O86" s="17"/>
      <c r="P86" s="17"/>
      <c r="Q86" s="17"/>
      <c r="R86" s="17"/>
      <c r="S86" s="17"/>
      <c r="T86" s="17"/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Mirco Friedli</dc:creator>
  <cp:lastModifiedBy>Mirco Friedli</cp:lastModifiedBy>
  <dcterms:created xsi:type="dcterms:W3CDTF">2023-06-20T21:08:15Z</dcterms:created>
  <dcterms:modified xsi:type="dcterms:W3CDTF">2023-06-29T22:19:06Z</dcterms:modified>
</cp:coreProperties>
</file>