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stia/Weiterbildung-2025/green-index/"/>
    </mc:Choice>
  </mc:AlternateContent>
  <xr:revisionPtr revIDLastSave="0" documentId="13_ncr:1_{89F4DAE3-DBF4-3949-ACCD-CB63DA77A5DB}" xr6:coauthVersionLast="47" xr6:coauthVersionMax="47" xr10:uidLastSave="{00000000-0000-0000-0000-000000000000}"/>
  <bookViews>
    <workbookView xWindow="-5300" yWindow="-21100" windowWidth="38400" windowHeight="18060" xr2:uid="{544468B6-F64A-9540-9F5C-1337156564E5}"/>
  </bookViews>
  <sheets>
    <sheet name="FINAL" sheetId="14" r:id="rId1"/>
    <sheet name="Aggregated - Formula" sheetId="9" r:id="rId2"/>
    <sheet name="Hydro" sheetId="5" r:id="rId3"/>
    <sheet name="Wind" sheetId="6" r:id="rId4"/>
    <sheet name="Solar" sheetId="7" r:id="rId5"/>
    <sheet name="Other" sheetId="8" r:id="rId6"/>
    <sheet name="CO2" sheetId="1" r:id="rId7"/>
    <sheet name="Fossil consumption" sheetId="3" r:id="rId8"/>
    <sheet name="Renewable energy consumption" sheetId="4" r:id="rId9"/>
    <sheet name="Forest area" sheetId="2" r:id="rId10"/>
  </sheets>
  <definedNames>
    <definedName name="subindex_european_co2_2019_2023" localSheetId="6">'CO2'!$A$1:$C$48</definedName>
    <definedName name="subindex_forest_ares_2019_2022" localSheetId="9">'Forest area'!$A$1:$C$49</definedName>
    <definedName name="subindex_fossil_consumption_2019_2022" localSheetId="7">'Fossil consumption'!$A$1:$C$44</definedName>
    <definedName name="subindex_renewable_energy_consumption_2019_2023" localSheetId="8">'Renewable energy consumption'!$A$1:$C$36</definedName>
    <definedName name="subindex_renewable_hydro_energy_generation_2019_2023" localSheetId="2">Hydro!$A$1:$C$51</definedName>
    <definedName name="subindex_renewable_other_energy_generation_2019_2023" localSheetId="5">Other!$A$1:$C$51</definedName>
    <definedName name="subindex_renewable_solar_energy_generation_2019_2023" localSheetId="4">Solar!$A$1:$C$51</definedName>
    <definedName name="subindex_renewable_wind_energy_generation_2019_2023" localSheetId="3">Wind!$A$1:$C$51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3" i="9"/>
  <c r="Q3" i="9"/>
  <c r="N2" i="9"/>
  <c r="N3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4" i="9"/>
  <c r="O4" i="9"/>
  <c r="L2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3" i="9"/>
  <c r="M3" i="9"/>
  <c r="J2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3" i="9"/>
  <c r="K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2" i="9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2" i="9"/>
  <c r="Q51" i="9"/>
  <c r="O51" i="9"/>
  <c r="M51" i="9"/>
  <c r="K51" i="9"/>
  <c r="I51" i="9"/>
  <c r="G51" i="9"/>
  <c r="E51" i="9"/>
  <c r="Q50" i="9"/>
  <c r="O50" i="9"/>
  <c r="M50" i="9"/>
  <c r="K50" i="9"/>
  <c r="I50" i="9"/>
  <c r="G50" i="9"/>
  <c r="E50" i="9"/>
  <c r="Q49" i="9"/>
  <c r="O49" i="9"/>
  <c r="M49" i="9"/>
  <c r="K49" i="9"/>
  <c r="I49" i="9"/>
  <c r="G49" i="9"/>
  <c r="E49" i="9"/>
  <c r="Q48" i="9"/>
  <c r="M48" i="9"/>
  <c r="K48" i="9"/>
  <c r="I48" i="9"/>
  <c r="G48" i="9"/>
  <c r="E48" i="9"/>
  <c r="Q47" i="9"/>
  <c r="M47" i="9"/>
  <c r="K47" i="9"/>
  <c r="I47" i="9"/>
  <c r="G47" i="9"/>
  <c r="E47" i="9"/>
  <c r="Q46" i="9"/>
  <c r="O46" i="9"/>
  <c r="M46" i="9"/>
  <c r="K46" i="9"/>
  <c r="I46" i="9"/>
  <c r="G46" i="9"/>
  <c r="E46" i="9"/>
  <c r="Q45" i="9"/>
  <c r="M45" i="9"/>
  <c r="K45" i="9"/>
  <c r="I45" i="9"/>
  <c r="G45" i="9"/>
  <c r="E45" i="9"/>
  <c r="Q44" i="9"/>
  <c r="O44" i="9"/>
  <c r="M44" i="9"/>
  <c r="K44" i="9"/>
  <c r="I44" i="9"/>
  <c r="G44" i="9"/>
  <c r="E44" i="9"/>
  <c r="Q43" i="9"/>
  <c r="O43" i="9"/>
  <c r="M43" i="9"/>
  <c r="K43" i="9"/>
  <c r="I43" i="9"/>
  <c r="G43" i="9"/>
  <c r="E43" i="9"/>
  <c r="Q42" i="9"/>
  <c r="O42" i="9"/>
  <c r="M42" i="9"/>
  <c r="K42" i="9"/>
  <c r="I42" i="9"/>
  <c r="G42" i="9"/>
  <c r="E42" i="9"/>
  <c r="Q41" i="9"/>
  <c r="O41" i="9"/>
  <c r="M41" i="9"/>
  <c r="K41" i="9"/>
  <c r="I41" i="9"/>
  <c r="G41" i="9"/>
  <c r="E41" i="9"/>
  <c r="Q40" i="9"/>
  <c r="O40" i="9"/>
  <c r="M40" i="9"/>
  <c r="K40" i="9"/>
  <c r="I40" i="9"/>
  <c r="G40" i="9"/>
  <c r="E40" i="9"/>
  <c r="Q39" i="9"/>
  <c r="O39" i="9"/>
  <c r="M39" i="9"/>
  <c r="K39" i="9"/>
  <c r="I39" i="9"/>
  <c r="G39" i="9"/>
  <c r="E39" i="9"/>
  <c r="Q38" i="9"/>
  <c r="O38" i="9"/>
  <c r="M38" i="9"/>
  <c r="K38" i="9"/>
  <c r="I38" i="9"/>
  <c r="G38" i="9"/>
  <c r="E38" i="9"/>
  <c r="Q37" i="9"/>
  <c r="O37" i="9"/>
  <c r="M37" i="9"/>
  <c r="K37" i="9"/>
  <c r="I37" i="9"/>
  <c r="G37" i="9"/>
  <c r="E37" i="9"/>
  <c r="Q36" i="9"/>
  <c r="O36" i="9"/>
  <c r="M36" i="9"/>
  <c r="K36" i="9"/>
  <c r="I36" i="9"/>
  <c r="G36" i="9"/>
  <c r="E36" i="9"/>
  <c r="Q35" i="9"/>
  <c r="O35" i="9"/>
  <c r="M35" i="9"/>
  <c r="K35" i="9"/>
  <c r="I35" i="9"/>
  <c r="G35" i="9"/>
  <c r="E35" i="9"/>
  <c r="Q34" i="9"/>
  <c r="O34" i="9"/>
  <c r="M34" i="9"/>
  <c r="K34" i="9"/>
  <c r="I34" i="9"/>
  <c r="G34" i="9"/>
  <c r="E34" i="9"/>
  <c r="Q33" i="9"/>
  <c r="M33" i="9"/>
  <c r="K33" i="9"/>
  <c r="I33" i="9"/>
  <c r="G33" i="9"/>
  <c r="E33" i="9"/>
  <c r="Q32" i="9"/>
  <c r="O32" i="9"/>
  <c r="M32" i="9"/>
  <c r="K32" i="9"/>
  <c r="I32" i="9"/>
  <c r="G32" i="9"/>
  <c r="E32" i="9"/>
  <c r="Q31" i="9"/>
  <c r="O31" i="9"/>
  <c r="M31" i="9"/>
  <c r="K31" i="9"/>
  <c r="I31" i="9"/>
  <c r="G31" i="9"/>
  <c r="E31" i="9"/>
  <c r="Q30" i="9"/>
  <c r="O30" i="9"/>
  <c r="M30" i="9"/>
  <c r="K30" i="9"/>
  <c r="I30" i="9"/>
  <c r="G30" i="9"/>
  <c r="E30" i="9"/>
  <c r="Q29" i="9"/>
  <c r="O29" i="9"/>
  <c r="M29" i="9"/>
  <c r="K29" i="9"/>
  <c r="I29" i="9"/>
  <c r="G29" i="9"/>
  <c r="E29" i="9"/>
  <c r="Q28" i="9"/>
  <c r="O28" i="9"/>
  <c r="M28" i="9"/>
  <c r="K28" i="9"/>
  <c r="I28" i="9"/>
  <c r="G28" i="9"/>
  <c r="E28" i="9"/>
  <c r="Q27" i="9"/>
  <c r="O27" i="9"/>
  <c r="M27" i="9"/>
  <c r="K27" i="9"/>
  <c r="I27" i="9"/>
  <c r="G27" i="9"/>
  <c r="E27" i="9"/>
  <c r="Q26" i="9"/>
  <c r="O26" i="9"/>
  <c r="M26" i="9"/>
  <c r="K26" i="9"/>
  <c r="I26" i="9"/>
  <c r="G26" i="9"/>
  <c r="E26" i="9"/>
  <c r="Q25" i="9"/>
  <c r="O25" i="9"/>
  <c r="M25" i="9"/>
  <c r="K25" i="9"/>
  <c r="I25" i="9"/>
  <c r="G25" i="9"/>
  <c r="E25" i="9"/>
  <c r="Q24" i="9"/>
  <c r="O24" i="9"/>
  <c r="M24" i="9"/>
  <c r="K24" i="9"/>
  <c r="I24" i="9"/>
  <c r="G24" i="9"/>
  <c r="E24" i="9"/>
  <c r="Q23" i="9"/>
  <c r="M23" i="9"/>
  <c r="K23" i="9"/>
  <c r="I23" i="9"/>
  <c r="G23" i="9"/>
  <c r="E23" i="9"/>
  <c r="Q22" i="9"/>
  <c r="K22" i="9"/>
  <c r="I22" i="9"/>
  <c r="G22" i="9"/>
  <c r="E22" i="9"/>
  <c r="Q21" i="9"/>
  <c r="M21" i="9"/>
  <c r="K21" i="9"/>
  <c r="I21" i="9"/>
  <c r="G21" i="9"/>
  <c r="E21" i="9"/>
  <c r="Q20" i="9"/>
  <c r="O20" i="9"/>
  <c r="M20" i="9"/>
  <c r="K20" i="9"/>
  <c r="I20" i="9"/>
  <c r="G20" i="9"/>
  <c r="E20" i="9"/>
  <c r="Q19" i="9"/>
  <c r="M19" i="9"/>
  <c r="K19" i="9"/>
  <c r="I19" i="9"/>
  <c r="G19" i="9"/>
  <c r="E19" i="9"/>
  <c r="Q18" i="9"/>
  <c r="O18" i="9"/>
  <c r="M18" i="9"/>
  <c r="K18" i="9"/>
  <c r="I18" i="9"/>
  <c r="G18" i="9"/>
  <c r="E18" i="9"/>
  <c r="Q17" i="9"/>
  <c r="M17" i="9"/>
  <c r="K17" i="9"/>
  <c r="I17" i="9"/>
  <c r="G17" i="9"/>
  <c r="E17" i="9"/>
  <c r="Q16" i="9"/>
  <c r="O16" i="9"/>
  <c r="M16" i="9"/>
  <c r="K16" i="9"/>
  <c r="I16" i="9"/>
  <c r="G16" i="9"/>
  <c r="E16" i="9"/>
  <c r="Q15" i="9"/>
  <c r="O15" i="9"/>
  <c r="M15" i="9"/>
  <c r="K15" i="9"/>
  <c r="I15" i="9"/>
  <c r="G15" i="9"/>
  <c r="E15" i="9"/>
  <c r="O14" i="9"/>
  <c r="K14" i="9"/>
  <c r="I14" i="9"/>
  <c r="G14" i="9"/>
  <c r="E14" i="9"/>
  <c r="Q13" i="9"/>
  <c r="O13" i="9"/>
  <c r="M13" i="9"/>
  <c r="K13" i="9"/>
  <c r="I13" i="9"/>
  <c r="G13" i="9"/>
  <c r="E13" i="9"/>
  <c r="Q12" i="9"/>
  <c r="O12" i="9"/>
  <c r="M12" i="9"/>
  <c r="K12" i="9"/>
  <c r="I12" i="9"/>
  <c r="G12" i="9"/>
  <c r="E12" i="9"/>
  <c r="Q11" i="9"/>
  <c r="I11" i="9"/>
  <c r="G11" i="9"/>
  <c r="E11" i="9"/>
  <c r="Q10" i="9"/>
  <c r="O10" i="9"/>
  <c r="K10" i="9"/>
  <c r="I10" i="9"/>
  <c r="G10" i="9"/>
  <c r="E10" i="9"/>
  <c r="Q9" i="9"/>
  <c r="O9" i="9"/>
  <c r="M9" i="9"/>
  <c r="K9" i="9"/>
  <c r="I9" i="9"/>
  <c r="G9" i="9"/>
  <c r="E9" i="9"/>
  <c r="Q8" i="9"/>
  <c r="K8" i="9"/>
  <c r="I8" i="9"/>
  <c r="G8" i="9"/>
  <c r="E8" i="9"/>
  <c r="Q7" i="9"/>
  <c r="O7" i="9"/>
  <c r="M7" i="9"/>
  <c r="K7" i="9"/>
  <c r="I7" i="9"/>
  <c r="G7" i="9"/>
  <c r="E7" i="9"/>
  <c r="Q6" i="9"/>
  <c r="M6" i="9"/>
  <c r="K6" i="9"/>
  <c r="I6" i="9"/>
  <c r="G6" i="9"/>
  <c r="E6" i="9"/>
  <c r="Q5" i="9"/>
  <c r="I5" i="9"/>
  <c r="G5" i="9"/>
  <c r="E5" i="9"/>
  <c r="Q4" i="9"/>
  <c r="M4" i="9"/>
  <c r="K4" i="9"/>
  <c r="I4" i="9"/>
  <c r="G4" i="9"/>
  <c r="E4" i="9"/>
  <c r="I3" i="9"/>
  <c r="G3" i="9"/>
  <c r="E3" i="9"/>
  <c r="I2" i="9"/>
  <c r="E2" i="9"/>
  <c r="R53" i="9"/>
  <c r="R6" i="9" l="1"/>
  <c r="R48" i="9"/>
  <c r="R9" i="9"/>
  <c r="R43" i="9"/>
  <c r="R3" i="9"/>
  <c r="R5" i="9"/>
  <c r="R45" i="9"/>
  <c r="R11" i="9"/>
  <c r="R38" i="9"/>
  <c r="R14" i="9"/>
  <c r="R34" i="9"/>
  <c r="R18" i="9"/>
  <c r="R46" i="9"/>
  <c r="R7" i="9"/>
  <c r="R16" i="9"/>
  <c r="R31" i="9"/>
  <c r="R12" i="9"/>
  <c r="R37" i="9"/>
  <c r="R39" i="9"/>
  <c r="R30" i="9"/>
  <c r="R49" i="9"/>
  <c r="R25" i="9"/>
  <c r="R42" i="9"/>
  <c r="R20" i="9"/>
  <c r="R21" i="9"/>
  <c r="R2" i="9"/>
  <c r="R10" i="9"/>
  <c r="R15" i="9"/>
  <c r="R22" i="9"/>
  <c r="R36" i="9"/>
  <c r="R24" i="9"/>
  <c r="R8" i="9"/>
  <c r="R35" i="9"/>
  <c r="R17" i="9"/>
  <c r="R26" i="9"/>
  <c r="R19" i="9"/>
  <c r="R28" i="9"/>
  <c r="R40" i="9"/>
  <c r="R32" i="9"/>
  <c r="R47" i="9"/>
  <c r="R29" i="9"/>
  <c r="R23" i="9"/>
  <c r="R4" i="9"/>
  <c r="R27" i="9"/>
  <c r="R50" i="9"/>
  <c r="R44" i="9"/>
  <c r="R13" i="9"/>
  <c r="R51" i="9"/>
  <c r="R41" i="9"/>
  <c r="R3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7551F6-5B4F-DC4B-B468-324B8192C9A2}" name="subindex_european_co2_2019-2023" type="6" refreshedVersion="8" background="1" saveData="1">
    <textPr sourceFile="/Users/nastia/Weiterbildung-2025/green-index/data_subindex/subindex_european_co2_2019-2023.csv" thousands=" " comma="1">
      <textFields count="3">
        <textField/>
        <textField/>
        <textField/>
      </textFields>
    </textPr>
  </connection>
  <connection id="2" xr16:uid="{41B92000-0636-7F44-A960-AE4B9E5A5142}" name="subindex_forest_ares_2019-2022" type="6" refreshedVersion="8" background="1" saveData="1">
    <textPr sourceFile="/Users/nastia/Weiterbildung-2025/green-index/data_subindex/subindex_forest_ares_2019-2022.csv" thousands=" " comma="1">
      <textFields count="3">
        <textField/>
        <textField/>
        <textField/>
      </textFields>
    </textPr>
  </connection>
  <connection id="3" xr16:uid="{D21D17F2-9BD5-084A-AF99-5DB9A22AF089}" name="subindex_fossil_consumption_2019-2022" type="6" refreshedVersion="8" background="1" saveData="1">
    <textPr sourceFile="/Users/nastia/Weiterbildung-2025/green-index/data_subindex/subindex_fossil_consumption_2019-2022.csv" thousands=" " comma="1">
      <textFields count="3">
        <textField/>
        <textField/>
        <textField/>
      </textFields>
    </textPr>
  </connection>
  <connection id="4" xr16:uid="{1C17A1CE-8A30-5644-9912-B677F62DFECC}" name="subindex_renewable_energy_consumption_2019-2023" type="6" refreshedVersion="8" background="1" saveData="1">
    <textPr sourceFile="/Users/nastia/Weiterbildung-2025/green-index/data_subindex/subindex_renewable_energy_consumption_2019-2023.csv" thousands=" " comma="1">
      <textFields count="3">
        <textField/>
        <textField/>
        <textField/>
      </textFields>
    </textPr>
  </connection>
  <connection id="5" xr16:uid="{73A6389A-8FAD-E549-BFC6-E0FC4D22E9C0}" name="subindex_renewable_hydro_energy_generation_2019-2023" type="6" refreshedVersion="8" background="1" saveData="1">
    <textPr sourceFile="/Users/nastia/Weiterbildung-2025/green-index/data_subindex/subindex_renewable_hydro_energy_generation_2019-2023.csv" thousands=" " comma="1">
      <textFields count="3">
        <textField/>
        <textField/>
        <textField/>
      </textFields>
    </textPr>
  </connection>
  <connection id="6" xr16:uid="{FAEFFF70-13F5-6744-8B8B-397C292BF54E}" name="subindex_renewable_other_energy_generation_2019-2023" type="6" refreshedVersion="8" background="1" saveData="1">
    <textPr sourceFile="/Users/nastia/Weiterbildung-2025/green-index/data_subindex/subindex_renewable_other_energy_generation_2019-2023.csv" thousands=" " comma="1">
      <textFields count="3">
        <textField/>
        <textField/>
        <textField/>
      </textFields>
    </textPr>
  </connection>
  <connection id="7" xr16:uid="{07DDC31A-BAF3-7646-AF49-C93A5A75F650}" name="subindex_renewable_solar_energy_generation_2019-2023" type="6" refreshedVersion="8" background="1" saveData="1">
    <textPr sourceFile="/Users/nastia/Weiterbildung-2025/green-index/data_subindex/subindex_renewable_solar_energy_generation_2019-2023.csv" thousands=" " comma="1">
      <textFields count="3">
        <textField/>
        <textField/>
        <textField/>
      </textFields>
    </textPr>
  </connection>
  <connection id="8" xr16:uid="{FFE510EA-826C-6544-9565-000D8BAD535A}" name="subindex_renewable_wind_energy_generation_2019-2023" type="6" refreshedVersion="8" background="1" saveData="1">
    <textPr sourceFile="/Users/nastia/Weiterbildung-2025/green-index/data_subindex/subindex_renewable_wind_energy_generation_2019-2023.csv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<sst xmlns="http://schemas.openxmlformats.org/spreadsheetml/2006/main" count="616" uniqueCount="73">
  <si>
    <t>Country</t>
  </si>
  <si>
    <t>CO2 (per capita)</t>
  </si>
  <si>
    <t>co2_subindex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</si>
  <si>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</si>
  <si>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</si>
  <si>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</si>
  <si>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</si>
  <si>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</si>
  <si>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</si>
  <si>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</si>
  <si>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</si>
  <si>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</si>
  <si>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</si>
  <si>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</si>
  <si>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</si>
  <si>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</si>
  <si>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</si>
  <si>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</si>
  <si>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</si>
  <si>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</si>
  <si>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</si>
  <si>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</si>
  <si>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</si>
  <si>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</si>
  <si>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</si>
  <si>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</si>
  <si>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</si>
  <si>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</si>
  <si>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</si>
  <si>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</si>
  <si>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</si>
  <si>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</si>
  <si>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</si>
  <si>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</si>
  <si>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</si>
  <si>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</si>
  <si>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</si>
  <si>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</si>
  <si>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</si>
  <si>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</si>
  <si>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</si>
  <si>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</si>
  <si>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</si>
  <si>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</si>
  <si>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</si>
  <si>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</si>
  <si>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</si>
  <si>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</si>
  <si>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</si>
  <si>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</si>
  <si>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Forest area (avg)</t>
  </si>
  <si>
    <t>forest_area_subindex</t>
  </si>
  <si>
    <t>Monaco</t>
  </si>
  <si>
    <t>San Marino</t>
  </si>
  <si>
    <t>Fossil consumption (avg)</t>
  </si>
  <si>
    <t>fossil_consumption_subindex</t>
  </si>
  <si>
    <t>Renewable energy consumption (%)</t>
  </si>
  <si>
    <t>renewable_energy_subindex</t>
  </si>
  <si>
    <t>Hydro generation (per capita - Wh)</t>
  </si>
  <si>
    <t>renewable_hydro_generation_subindex</t>
  </si>
  <si>
    <t>Vatican</t>
  </si>
  <si>
    <t>Wind generation (per capita - Wh)</t>
  </si>
  <si>
    <t>renewable_wind_generation_subindex</t>
  </si>
  <si>
    <t>Solar generation (per capita - Wh)</t>
  </si>
  <si>
    <t>renewable_solar_generation_subindex</t>
  </si>
  <si>
    <t>Other renewable (per capita - Wh)</t>
  </si>
  <si>
    <t>renewable_other_generation_subindex</t>
  </si>
  <si>
    <t>GREEN INDEX</t>
  </si>
  <si>
    <t>Weight</t>
  </si>
  <si>
    <t>NULL</t>
  </si>
  <si>
    <t>Multiplicator</t>
  </si>
  <si>
    <t>Fossil consumption (%)</t>
  </si>
  <si>
    <t>Forest area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</si>
</sst>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2" borderId="0" xfId="0" applyFont="1" applyFill="1"/>
    <xf numFmtId="10" fontId="2" fillId="4" borderId="2" xfId="0" applyNumberFormat="1" applyFont="1" applyFill="1" applyBorder="1" applyAlignment="1">
      <alignment horizontal="center"/>
    </xf>
    <xf numFmtId="10" fontId="2" fillId="4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2" xfId="0" applyFont="1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hydro_energy_generation_2019-2023" connectionId="5" xr16:uid="{8E7F68B1-649C-6D47-8071-3E54BAFAC6B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wind_energy_generation_2019-2023" connectionId="8" xr16:uid="{E9F83E54-E721-994B-9F73-83FE67250F9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solar_energy_generation_2019-2023" connectionId="7" xr16:uid="{A4A7583A-D01D-D745-8ED1-EE761A502A1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other_energy_generation_2019-2023" connectionId="6" xr16:uid="{69D64569-52F0-8749-95BF-A850C260C3D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european_co2_2019-2023" connectionId="1" xr16:uid="{48841827-B34A-CD43-AA96-547F0AEFE6C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fossil_consumption_2019-2022" connectionId="3" xr16:uid="{744E67AC-F897-B343-8995-C2D3250DA39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energy_consumption_2019-2023" connectionId="4" xr16:uid="{7392ACD9-9080-0249-9499-8988F067438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forest_ares_2019-2022" connectionId="2" xr16:uid="{15F4E949-F3AA-174F-827B-50A5013DF1B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2C8B1-46B2-3C42-AC0C-F04BE670589E}" name="Table1" displayName="Table1" ref="A1:R51" totalsRowShown="0" headerRowDxfId="0">
  <autoFilter ref="A1:R51" xr:uid="{3DB2C8B1-46B2-3C42-AC0C-F04BE670589E}"/>
  <tableColumns count="18">
    <tableColumn id="1" xr3:uid="{10616FD1-9530-7F44-8F73-EF3B5CA7AF29}" name="Country" dataDxfId="18"/>
    <tableColumn id="2" xr3:uid="{1D07ED35-72E7-6E45-9C58-61E0AA75DB08}" name="Hydro generation (per capita - Wh)" dataDxfId="17"/>
    <tableColumn id="3" xr3:uid="{0C834977-0241-D24C-9C71-BCB57E3BA675}" name="renewable_hydro_generation_subindex" dataDxfId="16"/>
    <tableColumn id="4" xr3:uid="{CE81FF81-F905-2A4C-9B54-D0F23376FDF2}" name="Wind generation (per capita - Wh)" dataDxfId="15"/>
    <tableColumn id="5" xr3:uid="{2C52120A-4336-0A4F-B3EE-682B408C5324}" name="renewable_wind_generation_subindex" dataDxfId="14"/>
    <tableColumn id="6" xr3:uid="{523882E9-4079-1F4D-BE18-8337883A6726}" name="Solar generation (per capita - Wh)" dataDxfId="13"/>
    <tableColumn id="7" xr3:uid="{27E42645-E0A7-0541-BAAC-C614FED3531B}" name="renewable_solar_generation_subindex" dataDxfId="12"/>
    <tableColumn id="8" xr3:uid="{76F8F846-E769-C744-AC17-C13A6DBCEFD8}" name="Other renewable (per capita - Wh)" dataDxfId="11"/>
    <tableColumn id="9" xr3:uid="{8C713154-2B13-5841-8134-D842F0510835}" name="renewable_other_generation_subindex" dataDxfId="10"/>
    <tableColumn id="10" xr3:uid="{70BE1296-0F2B-E04A-BCA8-D985B190DDE3}" name="CO2 (per capita)" dataDxfId="9"/>
    <tableColumn id="11" xr3:uid="{AA9AF9C0-8D58-4848-AB81-DD0DB03A9C0B}" name="co2_subindex" dataDxfId="8"/>
    <tableColumn id="12" xr3:uid="{955B8684-45A3-CC41-8A3C-DA48862425A1}" name="Fossil consumption (%)" dataDxfId="7"/>
    <tableColumn id="13" xr3:uid="{B26B1D9A-F502-9947-B22D-24E5C5D1DFB7}" name="fossil_consumption_subindex" dataDxfId="6"/>
    <tableColumn id="14" xr3:uid="{25162B54-5671-7D42-89F8-610CA655ABBF}" name="Renewable energy consumption (%)" dataDxfId="5"/>
    <tableColumn id="15" xr3:uid="{1CBE3211-EE0D-B445-9EE4-F389303B0CDD}" name="renewable_energy_subindex" dataDxfId="4"/>
    <tableColumn id="16" xr3:uid="{6A9BC7D4-495F-F142-A466-3D62485FE62C}" name="Forest area (%)" dataDxfId="3"/>
    <tableColumn id="17" xr3:uid="{10BEFC88-B74C-AE45-9D03-B21B6EBA501B}" name="forest_area_subindex" dataDxfId="2"/>
    <tableColumn id="18" xr3:uid="{CD4E7360-2556-6746-81EF-618B7F3ED7F0}" name="GREEN INDEX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6D62-2F6B-C547-9A6A-A72FA7B4EA21}">
  <dimension ref="A1:R51"/>
  <sheetViews>
    <sheetView tabSelected="1" topLeftCell="A19" workbookViewId="0">
      <selection activeCell="E35" sqref="E35"/>
    </sheetView>
  </sheetViews>
  <sheetFormatPr baseColWidth="10" defaultRowHeight="16" x14ac:dyDescent="0.2"/>
  <cols>
    <col min="2" max="2" width="31.33203125" customWidth="1"/>
    <col min="3" max="3" width="35.1640625" customWidth="1"/>
    <col min="4" max="4" width="30.6640625" customWidth="1"/>
    <col min="5" max="5" width="34.5" customWidth="1"/>
    <col min="6" max="6" width="30.6640625" customWidth="1"/>
    <col min="7" max="7" width="34.83203125" customWidth="1"/>
    <col min="8" max="8" width="30.83203125" customWidth="1"/>
    <col min="9" max="9" width="35" customWidth="1"/>
    <col min="10" max="10" width="17" customWidth="1"/>
    <col min="11" max="11" width="14.6640625" customWidth="1"/>
    <col min="12" max="12" width="22.83203125" customWidth="1"/>
    <col min="13" max="13" width="28" customWidth="1"/>
    <col min="14" max="14" width="32.6640625" customWidth="1"/>
    <col min="15" max="15" width="26.5" customWidth="1"/>
    <col min="16" max="16" width="16" customWidth="1"/>
    <col min="17" max="17" width="21.1640625" customWidth="1"/>
    <col min="18" max="18" width="14.83203125" customWidth="1"/>
  </cols>
  <sheetData>
    <row r="1" spans="1:18" x14ac:dyDescent="0.2">
      <c r="A1" s="12" t="s">
        <v>0</v>
      </c>
      <c r="B1" s="12" t="s">
        <v>58</v>
      </c>
      <c r="C1" s="12" t="s">
        <v>59</v>
      </c>
      <c r="D1" s="12" t="s">
        <v>61</v>
      </c>
      <c r="E1" s="12" t="s">
        <v>62</v>
      </c>
      <c r="F1" s="12" t="s">
        <v>63</v>
      </c>
      <c r="G1" s="12" t="s">
        <v>64</v>
      </c>
      <c r="H1" s="12" t="s">
        <v>65</v>
      </c>
      <c r="I1" s="12" t="s">
        <v>66</v>
      </c>
      <c r="J1" s="12" t="s">
        <v>1</v>
      </c>
      <c r="K1" s="12" t="s">
        <v>2</v>
      </c>
      <c r="L1" s="12" t="s">
        <v>71</v>
      </c>
      <c r="M1" s="12" t="s">
        <v>55</v>
      </c>
      <c r="N1" s="12" t="s">
        <v>56</v>
      </c>
      <c r="O1" s="12" t="s">
        <v>57</v>
      </c>
      <c r="P1" s="12" t="s">
        <v>72</v>
      </c>
      <c r="Q1" s="12" t="s">
        <v>51</v>
      </c>
      <c r="R1" s="12" t="s">
        <v>67</v>
      </c>
    </row>
    <row r="2" spans="1:18" x14ac:dyDescent="0.2">
      <c r="A2" s="12" t="s">
        <v>60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 t="s">
        <v>69</v>
      </c>
      <c r="K2" s="12" t="s">
        <v>69</v>
      </c>
      <c r="L2" s="12" t="s">
        <v>69</v>
      </c>
      <c r="M2" s="12" t="s">
        <v>69</v>
      </c>
      <c r="N2" s="12" t="s">
        <v>69</v>
      </c>
      <c r="O2" s="12" t="s">
        <v>69</v>
      </c>
      <c r="P2" s="12" t="s">
        <v>69</v>
      </c>
      <c r="Q2" s="12" t="s">
        <v>69</v>
      </c>
      <c r="R2" s="12">
        <v>0</v>
      </c>
    </row>
    <row r="3" spans="1:18" x14ac:dyDescent="0.2">
      <c r="A3" s="12" t="s">
        <v>40</v>
      </c>
      <c r="B3" s="12">
        <v>0</v>
      </c>
      <c r="C3" s="12">
        <v>0</v>
      </c>
      <c r="D3" s="12">
        <v>17.8292282922</v>
      </c>
      <c r="E3" s="12">
        <v>0.60221275752394399</v>
      </c>
      <c r="F3" s="12">
        <v>13.9782099538</v>
      </c>
      <c r="G3" s="12">
        <v>1.966</v>
      </c>
      <c r="H3" s="12">
        <v>5.2962933816</v>
      </c>
      <c r="I3" s="12">
        <v>3.3284414939503695E-2</v>
      </c>
      <c r="J3" s="12">
        <v>11.879200000000001</v>
      </c>
      <c r="K3" s="12">
        <v>7.2429999999999994</v>
      </c>
      <c r="L3" s="12">
        <v>89.112499999999997</v>
      </c>
      <c r="M3" s="12">
        <v>11.673647271904001</v>
      </c>
      <c r="N3" s="12" t="s">
        <v>69</v>
      </c>
      <c r="O3" s="12" t="s">
        <v>69</v>
      </c>
      <c r="P3" s="12">
        <v>49.784336078872201</v>
      </c>
      <c r="Q3" s="12">
        <v>67.524290722539504</v>
      </c>
      <c r="R3" s="12">
        <v>15.604337111802501</v>
      </c>
    </row>
    <row r="4" spans="1:18" x14ac:dyDescent="0.2">
      <c r="A4" s="12" t="s">
        <v>24</v>
      </c>
      <c r="B4" s="12">
        <v>0</v>
      </c>
      <c r="C4" s="12">
        <v>0</v>
      </c>
      <c r="D4" s="12">
        <v>2143.3947174</v>
      </c>
      <c r="E4" s="12">
        <v>72.396831880401905</v>
      </c>
      <c r="F4" s="12">
        <v>28.4233743496</v>
      </c>
      <c r="G4" s="12">
        <v>3.9969999999999999</v>
      </c>
      <c r="H4" s="12">
        <v>187.14120679999999</v>
      </c>
      <c r="I4" s="12">
        <v>1.17608393844846</v>
      </c>
      <c r="J4" s="12">
        <v>7.1779999999999999</v>
      </c>
      <c r="K4" s="12">
        <v>50.314999999999998</v>
      </c>
      <c r="L4" s="12">
        <v>86.3</v>
      </c>
      <c r="M4" s="12">
        <v>14.857369255150498</v>
      </c>
      <c r="N4" s="12">
        <v>13.8912</v>
      </c>
      <c r="O4" s="12">
        <v>3.0191470356346999</v>
      </c>
      <c r="P4" s="12">
        <v>11.380751923356</v>
      </c>
      <c r="Q4" s="12">
        <v>15.4361243322862</v>
      </c>
      <c r="R4" s="12">
        <v>21.2013952211598</v>
      </c>
    </row>
    <row r="5" spans="1:18" x14ac:dyDescent="0.2">
      <c r="A5" s="12" t="s">
        <v>52</v>
      </c>
      <c r="B5" s="12">
        <v>4326.0341571999998</v>
      </c>
      <c r="C5" s="12">
        <v>11.738737016934001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 t="s">
        <v>69</v>
      </c>
      <c r="K5" s="12" t="s">
        <v>69</v>
      </c>
      <c r="L5" s="12" t="s">
        <v>69</v>
      </c>
      <c r="M5" s="12" t="s">
        <v>69</v>
      </c>
      <c r="N5" s="12" t="s">
        <v>69</v>
      </c>
      <c r="O5" s="12" t="s">
        <v>69</v>
      </c>
      <c r="P5" s="12">
        <v>0</v>
      </c>
      <c r="Q5" s="12">
        <v>0</v>
      </c>
      <c r="R5" s="12">
        <v>1.05648633152406</v>
      </c>
    </row>
    <row r="6" spans="1:18" x14ac:dyDescent="0.2">
      <c r="A6" s="12" t="s">
        <v>8</v>
      </c>
      <c r="B6" s="12">
        <v>142.102126</v>
      </c>
      <c r="C6" s="12">
        <v>0.38559554225546999</v>
      </c>
      <c r="D6" s="12">
        <v>18.68455084</v>
      </c>
      <c r="E6" s="12">
        <v>0.63110274320595894</v>
      </c>
      <c r="F6" s="12">
        <v>19.101122088</v>
      </c>
      <c r="G6" s="12">
        <v>2.6859999999999999</v>
      </c>
      <c r="H6" s="12">
        <v>42.311371461999997</v>
      </c>
      <c r="I6" s="12">
        <v>0.26590468898368202</v>
      </c>
      <c r="J6" s="12">
        <v>6.4307999999999996</v>
      </c>
      <c r="K6" s="12">
        <v>57.160999999999994</v>
      </c>
      <c r="L6" s="12">
        <v>90.227500000000006</v>
      </c>
      <c r="M6" s="12">
        <v>10.4114783789902</v>
      </c>
      <c r="N6" s="12" t="s">
        <v>69</v>
      </c>
      <c r="O6" s="12" t="s">
        <v>69</v>
      </c>
      <c r="P6" s="12">
        <v>43.231983086955502</v>
      </c>
      <c r="Q6" s="12">
        <v>58.637098019157193</v>
      </c>
      <c r="R6" s="12">
        <v>22.399173235576686</v>
      </c>
    </row>
    <row r="7" spans="1:18" x14ac:dyDescent="0.2">
      <c r="A7" s="12" t="s">
        <v>37</v>
      </c>
      <c r="B7" s="12">
        <v>38.664785160000001</v>
      </c>
      <c r="C7" s="12">
        <v>0.104917281814358</v>
      </c>
      <c r="D7" s="12">
        <v>474.73164015999998</v>
      </c>
      <c r="E7" s="12">
        <v>16.034875173463899</v>
      </c>
      <c r="F7" s="12">
        <v>138.164132182</v>
      </c>
      <c r="G7" s="12">
        <v>19.431000000000001</v>
      </c>
      <c r="H7" s="12">
        <v>208.63907974</v>
      </c>
      <c r="I7" s="12">
        <v>1.31118674935724</v>
      </c>
      <c r="J7" s="12">
        <v>8.1212</v>
      </c>
      <c r="K7" s="12">
        <v>41.673999999999999</v>
      </c>
      <c r="L7" s="12">
        <v>86.317499999999995</v>
      </c>
      <c r="M7" s="12">
        <v>14.837559429477002</v>
      </c>
      <c r="N7" s="12">
        <v>16.055199999999999</v>
      </c>
      <c r="O7" s="12">
        <v>6.1699158363260098</v>
      </c>
      <c r="P7" s="12">
        <v>30.9989152934203</v>
      </c>
      <c r="Q7" s="12">
        <v>42.044946929494301</v>
      </c>
      <c r="R7" s="12">
        <v>21.234823579096378</v>
      </c>
    </row>
    <row r="8" spans="1:18" x14ac:dyDescent="0.2">
      <c r="A8" s="12" t="s">
        <v>4</v>
      </c>
      <c r="B8" s="12">
        <v>28.464370123999998</v>
      </c>
      <c r="C8" s="12">
        <v>7.7238353442538807E-2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5.4165999999999999</v>
      </c>
      <c r="K8" s="12">
        <v>66.452999999999989</v>
      </c>
      <c r="L8" s="12" t="s">
        <v>69</v>
      </c>
      <c r="M8" s="12" t="s">
        <v>69</v>
      </c>
      <c r="N8" s="12" t="s">
        <v>69</v>
      </c>
      <c r="O8" s="12" t="s">
        <v>69</v>
      </c>
      <c r="P8" s="12">
        <v>34.042553191489397</v>
      </c>
      <c r="Q8" s="12">
        <v>46.173142793304798</v>
      </c>
      <c r="R8" s="12">
        <v>19.615127154604689</v>
      </c>
    </row>
    <row r="9" spans="1:18" x14ac:dyDescent="0.2">
      <c r="A9" s="12" t="s">
        <v>41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6.3895999999999997</v>
      </c>
      <c r="K9" s="12">
        <v>57.537999999999997</v>
      </c>
      <c r="L9" s="12">
        <v>84.147499999999994</v>
      </c>
      <c r="M9" s="12">
        <v>17.293977812995202</v>
      </c>
      <c r="N9" s="12">
        <v>24.618600000000001</v>
      </c>
      <c r="O9" s="12">
        <v>18.638166089486699</v>
      </c>
      <c r="P9" s="12">
        <v>32.067549620563497</v>
      </c>
      <c r="Q9" s="12">
        <v>43.494374212561397</v>
      </c>
      <c r="R9" s="12">
        <v>22.787003517208639</v>
      </c>
    </row>
    <row r="10" spans="1:18" x14ac:dyDescent="0.2">
      <c r="A10" s="12" t="s">
        <v>42</v>
      </c>
      <c r="B10" s="12">
        <v>509.05882587999997</v>
      </c>
      <c r="C10" s="12">
        <v>1.3813362229719999</v>
      </c>
      <c r="D10" s="12">
        <v>0.84168747239999997</v>
      </c>
      <c r="E10" s="12">
        <v>2.8429437630181201E-2</v>
      </c>
      <c r="F10" s="12">
        <v>116.2127823</v>
      </c>
      <c r="G10" s="12">
        <v>16.344000000000001</v>
      </c>
      <c r="H10" s="12">
        <v>314.399067819999</v>
      </c>
      <c r="I10" s="12">
        <v>1.9758325825131502</v>
      </c>
      <c r="J10" s="12">
        <v>5.9447999999999999</v>
      </c>
      <c r="K10" s="12">
        <v>61.614000000000004</v>
      </c>
      <c r="L10" s="12" t="s">
        <v>69</v>
      </c>
      <c r="M10" s="12" t="s">
        <v>69</v>
      </c>
      <c r="N10" s="12">
        <v>17.2258</v>
      </c>
      <c r="O10" s="12">
        <v>7.8743012143709405</v>
      </c>
      <c r="P10" s="12">
        <v>40.056156405990002</v>
      </c>
      <c r="Q10" s="12">
        <v>54.329609741113806</v>
      </c>
      <c r="R10" s="12">
        <v>22.974289741005379</v>
      </c>
    </row>
    <row r="11" spans="1:18" x14ac:dyDescent="0.2">
      <c r="A11" s="12" t="s">
        <v>53</v>
      </c>
      <c r="B11" s="12">
        <v>1640.8639785999901</v>
      </c>
      <c r="C11" s="12">
        <v>4.4525008415126406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 t="s">
        <v>69</v>
      </c>
      <c r="K11" s="12" t="s">
        <v>69</v>
      </c>
      <c r="L11" s="12" t="s">
        <v>69</v>
      </c>
      <c r="M11" s="12" t="s">
        <v>69</v>
      </c>
      <c r="N11" s="12" t="s">
        <v>69</v>
      </c>
      <c r="O11" s="12" t="s">
        <v>69</v>
      </c>
      <c r="P11" s="12">
        <v>16.6666666666667</v>
      </c>
      <c r="Q11" s="12">
        <v>22.6056011592222</v>
      </c>
      <c r="R11" s="12">
        <v>4.4697332843961339</v>
      </c>
    </row>
    <row r="12" spans="1:18" x14ac:dyDescent="0.2">
      <c r="A12" s="12" t="s">
        <v>14</v>
      </c>
      <c r="B12" s="12">
        <v>0</v>
      </c>
      <c r="C12" s="12">
        <v>0</v>
      </c>
      <c r="D12" s="12">
        <v>62.937029453999997</v>
      </c>
      <c r="E12" s="12">
        <v>2.1258060885585399</v>
      </c>
      <c r="F12" s="12">
        <v>210.261953959999</v>
      </c>
      <c r="G12" s="12">
        <v>29.57</v>
      </c>
      <c r="H12" s="12">
        <v>493.202047399999</v>
      </c>
      <c r="I12" s="12">
        <v>3.0995151536932299</v>
      </c>
      <c r="J12" s="12">
        <v>8.8536000000000001</v>
      </c>
      <c r="K12" s="12">
        <v>34.963999999999999</v>
      </c>
      <c r="L12" s="12">
        <v>70.58</v>
      </c>
      <c r="M12" s="12">
        <v>32.652252660176501</v>
      </c>
      <c r="N12" s="12">
        <v>17.573</v>
      </c>
      <c r="O12" s="12">
        <v>8.3798219757387891</v>
      </c>
      <c r="P12" s="12">
        <v>34.693262611559099</v>
      </c>
      <c r="Q12" s="12">
        <v>47.055723450543503</v>
      </c>
      <c r="R12" s="12">
        <v>24.101950722219151</v>
      </c>
    </row>
    <row r="13" spans="1:18" x14ac:dyDescent="0.2">
      <c r="A13" s="12" t="s">
        <v>31</v>
      </c>
      <c r="B13" s="12">
        <v>207.06411543999999</v>
      </c>
      <c r="C13" s="12">
        <v>0.56187055128743102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3.2415999999999898</v>
      </c>
      <c r="K13" s="12">
        <v>86.38</v>
      </c>
      <c r="L13" s="12">
        <v>87.82</v>
      </c>
      <c r="M13" s="12">
        <v>13.136744396649199</v>
      </c>
      <c r="N13" s="12">
        <v>12.1242</v>
      </c>
      <c r="O13" s="12">
        <v>0.44640744653047698</v>
      </c>
      <c r="P13" s="12">
        <v>1.4375</v>
      </c>
      <c r="Q13" s="12">
        <v>1.9497330999829101</v>
      </c>
      <c r="R13" s="12">
        <v>17.372935748626816</v>
      </c>
    </row>
    <row r="14" spans="1:18" x14ac:dyDescent="0.2">
      <c r="A14" s="12" t="s">
        <v>26</v>
      </c>
      <c r="B14" s="12">
        <v>2.8930476908</v>
      </c>
      <c r="C14" s="12">
        <v>7.8503138869643798E-3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4.9307999999999996</v>
      </c>
      <c r="K14" s="12">
        <v>70.903999999999996</v>
      </c>
      <c r="L14" s="12" t="s">
        <v>69</v>
      </c>
      <c r="M14" s="12" t="s">
        <v>69</v>
      </c>
      <c r="N14" s="12">
        <v>22.383749999999999</v>
      </c>
      <c r="O14" s="12">
        <v>15.384240186425298</v>
      </c>
      <c r="P14" s="12" t="s">
        <v>69</v>
      </c>
      <c r="Q14" s="12" t="s">
        <v>69</v>
      </c>
      <c r="R14" s="12">
        <v>13.900495350620863</v>
      </c>
    </row>
    <row r="15" spans="1:18" x14ac:dyDescent="0.2">
      <c r="A15" s="12" t="s">
        <v>35</v>
      </c>
      <c r="B15" s="12">
        <v>17.823117501999999</v>
      </c>
      <c r="C15" s="12">
        <v>4.8363207865494202E-2</v>
      </c>
      <c r="D15" s="12">
        <v>63.294560486000002</v>
      </c>
      <c r="E15" s="12">
        <v>2.1378823122263499</v>
      </c>
      <c r="F15" s="12">
        <v>54.095799997999997</v>
      </c>
      <c r="G15" s="12">
        <v>7.6079999999999997</v>
      </c>
      <c r="H15" s="12">
        <v>28.801799335999998</v>
      </c>
      <c r="I15" s="12">
        <v>0.18100414214858698</v>
      </c>
      <c r="J15" s="12">
        <v>3.8386</v>
      </c>
      <c r="K15" s="12">
        <v>80.910000000000011</v>
      </c>
      <c r="L15" s="12">
        <v>80.25</v>
      </c>
      <c r="M15" s="12">
        <v>21.7059089880009</v>
      </c>
      <c r="N15" s="12">
        <v>18.786799999999999</v>
      </c>
      <c r="O15" s="12">
        <v>10.1471062503594</v>
      </c>
      <c r="P15" s="12">
        <v>39.710150674068203</v>
      </c>
      <c r="Q15" s="12">
        <v>53.8603096866361</v>
      </c>
      <c r="R15" s="12">
        <v>29.254985491199424</v>
      </c>
    </row>
    <row r="16" spans="1:18" x14ac:dyDescent="0.2">
      <c r="A16" s="12" t="s">
        <v>30</v>
      </c>
      <c r="B16" s="12">
        <v>2620.5995148000002</v>
      </c>
      <c r="C16" s="12">
        <v>7.11102303243322</v>
      </c>
      <c r="D16" s="12">
        <v>535.62765823999996</v>
      </c>
      <c r="E16" s="12">
        <v>18.091742603123102</v>
      </c>
      <c r="F16" s="12">
        <v>324.82619340000002</v>
      </c>
      <c r="G16" s="12">
        <v>45.682000000000002</v>
      </c>
      <c r="H16" s="12">
        <v>500.46215152000002</v>
      </c>
      <c r="I16" s="12">
        <v>3.1451410850046599</v>
      </c>
      <c r="J16" s="12">
        <v>12.669799999999899</v>
      </c>
      <c r="K16" s="12">
        <v>0</v>
      </c>
      <c r="L16" s="12">
        <v>74.247500000000002</v>
      </c>
      <c r="M16" s="12">
        <v>28.500679194023</v>
      </c>
      <c r="N16" s="12">
        <v>11.817600000000001</v>
      </c>
      <c r="O16" s="12">
        <v>0</v>
      </c>
      <c r="P16" s="12">
        <v>34.453827210366399</v>
      </c>
      <c r="Q16" s="12">
        <v>46.730968579577898</v>
      </c>
      <c r="R16" s="12">
        <v>19.919381412158423</v>
      </c>
    </row>
    <row r="17" spans="1:18" x14ac:dyDescent="0.2">
      <c r="A17" s="12" t="s">
        <v>19</v>
      </c>
      <c r="B17" s="12">
        <v>835.970590579999</v>
      </c>
      <c r="C17" s="12">
        <v>2.26841457097074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2.9422000000000001</v>
      </c>
      <c r="K17" s="12">
        <v>89.12299999999999</v>
      </c>
      <c r="L17" s="12">
        <v>77.487499999999997</v>
      </c>
      <c r="M17" s="12">
        <v>24.833031469323</v>
      </c>
      <c r="N17" s="12" t="s">
        <v>69</v>
      </c>
      <c r="O17" s="12" t="s">
        <v>69</v>
      </c>
      <c r="P17" s="12">
        <v>40.615915959130803</v>
      </c>
      <c r="Q17" s="12">
        <v>55.088831813315799</v>
      </c>
      <c r="R17" s="12">
        <v>29.492672387569122</v>
      </c>
    </row>
    <row r="18" spans="1:18" x14ac:dyDescent="0.2">
      <c r="A18" s="12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6.3927999999999896</v>
      </c>
      <c r="K18" s="12">
        <v>57.509</v>
      </c>
      <c r="L18" s="12">
        <v>79.717500000000001</v>
      </c>
      <c r="M18" s="12">
        <v>22.308693683495502</v>
      </c>
      <c r="N18" s="12">
        <v>37.950333333333298</v>
      </c>
      <c r="O18" s="12">
        <v>38.049076184589801</v>
      </c>
      <c r="P18" s="12">
        <v>42.732617187499997</v>
      </c>
      <c r="Q18" s="12">
        <v>57.959790037820703</v>
      </c>
      <c r="R18" s="12">
        <v>28.567659275152739</v>
      </c>
    </row>
    <row r="19" spans="1:18" x14ac:dyDescent="0.2">
      <c r="A19" s="12" t="s">
        <v>47</v>
      </c>
      <c r="B19" s="12">
        <v>226.39225956000001</v>
      </c>
      <c r="C19" s="12">
        <v>0.61431766395584597</v>
      </c>
      <c r="D19" s="12">
        <v>339.48421386000001</v>
      </c>
      <c r="E19" s="12">
        <v>11.4666614400758</v>
      </c>
      <c r="F19" s="12">
        <v>165.09963908</v>
      </c>
      <c r="G19" s="12">
        <v>23.219000000000001</v>
      </c>
      <c r="H19" s="12">
        <v>191.49951872</v>
      </c>
      <c r="I19" s="12">
        <v>1.20347363383147</v>
      </c>
      <c r="J19" s="12">
        <v>4.9420000000000002</v>
      </c>
      <c r="K19" s="12">
        <v>70.801000000000002</v>
      </c>
      <c r="L19" s="12">
        <v>82.839999999999904</v>
      </c>
      <c r="M19" s="12">
        <v>18.774054788317802</v>
      </c>
      <c r="N19" s="12" t="s">
        <v>69</v>
      </c>
      <c r="O19" s="12" t="s">
        <v>69</v>
      </c>
      <c r="P19" s="12">
        <v>28.972831100658698</v>
      </c>
      <c r="Q19" s="12">
        <v>39.296895858899902</v>
      </c>
      <c r="R19" s="12">
        <v>25.586511315023692</v>
      </c>
    </row>
    <row r="20" spans="1:18" x14ac:dyDescent="0.2">
      <c r="A20" s="12" t="s">
        <v>13</v>
      </c>
      <c r="B20" s="12">
        <v>399.85224312000003</v>
      </c>
      <c r="C20" s="12">
        <v>1.08500306679382</v>
      </c>
      <c r="D20" s="12">
        <v>176.11600003999999</v>
      </c>
      <c r="E20" s="12">
        <v>5.94861988920601</v>
      </c>
      <c r="F20" s="12">
        <v>363.655845679999</v>
      </c>
      <c r="G20" s="12">
        <v>51.143000000000008</v>
      </c>
      <c r="H20" s="12">
        <v>43.422797156000001</v>
      </c>
      <c r="I20" s="12">
        <v>0.27288941420718299</v>
      </c>
      <c r="J20" s="12">
        <v>5.4555999999999996</v>
      </c>
      <c r="K20" s="12">
        <v>66.096000000000004</v>
      </c>
      <c r="L20" s="12">
        <v>87.745000000000005</v>
      </c>
      <c r="M20" s="12">
        <v>13.2216436495358</v>
      </c>
      <c r="N20" s="12">
        <v>17.873000000000001</v>
      </c>
      <c r="O20" s="12">
        <v>8.8166198686257502</v>
      </c>
      <c r="P20" s="12">
        <v>18.670995670995602</v>
      </c>
      <c r="Q20" s="12">
        <v>25.324144883045403</v>
      </c>
      <c r="R20" s="12">
        <v>24.360795996922981</v>
      </c>
    </row>
    <row r="21" spans="1:18" x14ac:dyDescent="0.2">
      <c r="A21" s="12" t="s">
        <v>5</v>
      </c>
      <c r="B21" s="12">
        <v>22.113929414000001</v>
      </c>
      <c r="C21" s="12">
        <v>6.00063689672772E-2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2.4341999999999899</v>
      </c>
      <c r="K21" s="12">
        <v>93.777000000000001</v>
      </c>
      <c r="L21" s="12">
        <v>75.457499999999996</v>
      </c>
      <c r="M21" s="12">
        <v>27.130971247453001</v>
      </c>
      <c r="N21" s="12" t="s">
        <v>69</v>
      </c>
      <c r="O21" s="12" t="s">
        <v>69</v>
      </c>
      <c r="P21" s="12">
        <v>11.5337197049525</v>
      </c>
      <c r="Q21" s="12">
        <v>15.6436000519451</v>
      </c>
      <c r="R21" s="12">
        <v>23.375603694624189</v>
      </c>
    </row>
    <row r="22" spans="1:18" x14ac:dyDescent="0.2">
      <c r="A22" s="12" t="s">
        <v>28</v>
      </c>
      <c r="B22" s="12">
        <v>36852.637135999998</v>
      </c>
      <c r="C22" s="12">
        <v>100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3.8271999999999999</v>
      </c>
      <c r="K22" s="12">
        <v>81.015000000000001</v>
      </c>
      <c r="L22" s="12" t="s">
        <v>69</v>
      </c>
      <c r="M22" s="12" t="s">
        <v>69</v>
      </c>
      <c r="N22" s="12" t="s">
        <v>69</v>
      </c>
      <c r="O22" s="12" t="s">
        <v>69</v>
      </c>
      <c r="P22" s="12">
        <v>41.875</v>
      </c>
      <c r="Q22" s="12">
        <v>56.796572912545592</v>
      </c>
      <c r="R22" s="12">
        <v>32.995933124258208</v>
      </c>
    </row>
    <row r="23" spans="1:18" x14ac:dyDescent="0.2">
      <c r="A23" s="12" t="s">
        <v>32</v>
      </c>
      <c r="B23" s="12">
        <v>166.56536126</v>
      </c>
      <c r="C23" s="12">
        <v>0.45197677616749998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1.8512</v>
      </c>
      <c r="K23" s="12">
        <v>99.119</v>
      </c>
      <c r="L23" s="12">
        <v>82.38</v>
      </c>
      <c r="M23" s="12">
        <v>19.2947702060221</v>
      </c>
      <c r="N23" s="12" t="s">
        <v>69</v>
      </c>
      <c r="O23" s="12" t="s">
        <v>69</v>
      </c>
      <c r="P23" s="12">
        <v>11.7450124007313</v>
      </c>
      <c r="Q23" s="12">
        <v>15.930183956463001</v>
      </c>
      <c r="R23" s="12">
        <v>23.03845195704217</v>
      </c>
    </row>
    <row r="24" spans="1:18" x14ac:dyDescent="0.2">
      <c r="A24" s="12" t="s">
        <v>12</v>
      </c>
      <c r="B24" s="12">
        <v>691.27705730000002</v>
      </c>
      <c r="C24" s="12">
        <v>1.8757872191043701</v>
      </c>
      <c r="D24" s="12">
        <v>495.76491761999898</v>
      </c>
      <c r="E24" s="12">
        <v>16.745310185645202</v>
      </c>
      <c r="F24" s="12">
        <v>43.713179404000002</v>
      </c>
      <c r="G24" s="12">
        <v>6.1479999999999997</v>
      </c>
      <c r="H24" s="12">
        <v>279.57031588000001</v>
      </c>
      <c r="I24" s="12">
        <v>1.7569522169685599</v>
      </c>
      <c r="J24" s="12">
        <v>4.4367999999999999</v>
      </c>
      <c r="K24" s="12">
        <v>75.429999999999993</v>
      </c>
      <c r="L24" s="12">
        <v>67.864999999999995</v>
      </c>
      <c r="M24" s="12">
        <v>35.725605614670499</v>
      </c>
      <c r="N24" s="12">
        <v>29.3826</v>
      </c>
      <c r="O24" s="12">
        <v>25.5745166285317</v>
      </c>
      <c r="P24" s="12">
        <v>34.673434514524203</v>
      </c>
      <c r="Q24" s="12">
        <v>47.0288298873446</v>
      </c>
      <c r="R24" s="12">
        <v>32.817928795594447</v>
      </c>
    </row>
    <row r="25" spans="1:18" x14ac:dyDescent="0.2">
      <c r="A25" s="12" t="s">
        <v>29</v>
      </c>
      <c r="B25" s="12">
        <v>0</v>
      </c>
      <c r="C25" s="12">
        <v>0</v>
      </c>
      <c r="D25" s="12">
        <v>598.80305067999996</v>
      </c>
      <c r="E25" s="12">
        <v>20.225599810257201</v>
      </c>
      <c r="F25" s="12">
        <v>78.796707581999996</v>
      </c>
      <c r="G25" s="12">
        <v>11.082000000000001</v>
      </c>
      <c r="H25" s="12">
        <v>213.84431391999999</v>
      </c>
      <c r="I25" s="12">
        <v>1.34389890516535</v>
      </c>
      <c r="J25" s="12">
        <v>4.7283999999999997</v>
      </c>
      <c r="K25" s="12">
        <v>72.757999999999996</v>
      </c>
      <c r="L25" s="12">
        <v>63.814999999999998</v>
      </c>
      <c r="M25" s="12">
        <v>40.310165270545603</v>
      </c>
      <c r="N25" s="12">
        <v>28.387599999999999</v>
      </c>
      <c r="O25" s="12">
        <v>24.125803617123299</v>
      </c>
      <c r="P25" s="12">
        <v>35.166363245717797</v>
      </c>
      <c r="Q25" s="12">
        <v>47.697406905181602</v>
      </c>
      <c r="R25" s="12">
        <v>33.640852657368271</v>
      </c>
    </row>
    <row r="26" spans="1:18" x14ac:dyDescent="0.2">
      <c r="A26" s="12" t="s">
        <v>11</v>
      </c>
      <c r="B26" s="12">
        <v>1477.3420238000001</v>
      </c>
      <c r="C26" s="12">
        <v>4.0087823792583794</v>
      </c>
      <c r="D26" s="12">
        <v>212.59858663999901</v>
      </c>
      <c r="E26" s="12">
        <v>7.1808818086747106</v>
      </c>
      <c r="F26" s="12">
        <v>287.93881873999999</v>
      </c>
      <c r="G26" s="12">
        <v>40.494</v>
      </c>
      <c r="H26" s="12">
        <v>297.828869</v>
      </c>
      <c r="I26" s="12">
        <v>1.87169760859516</v>
      </c>
      <c r="J26" s="12">
        <v>5.9409999999999998</v>
      </c>
      <c r="K26" s="12">
        <v>61.648000000000003</v>
      </c>
      <c r="L26" s="12">
        <v>65.594999999999999</v>
      </c>
      <c r="M26" s="12">
        <v>38.295223002037496</v>
      </c>
      <c r="N26" s="12">
        <v>21.180399999999999</v>
      </c>
      <c r="O26" s="12">
        <v>13.6321710384069</v>
      </c>
      <c r="P26" s="12">
        <v>35.920228445099497</v>
      </c>
      <c r="Q26" s="12">
        <v>48.719901466683901</v>
      </c>
      <c r="R26" s="12">
        <v>32.215773260645847</v>
      </c>
    </row>
    <row r="27" spans="1:18" x14ac:dyDescent="0.2">
      <c r="A27" s="12" t="s">
        <v>16</v>
      </c>
      <c r="B27" s="12">
        <v>0</v>
      </c>
      <c r="C27" s="12">
        <v>0</v>
      </c>
      <c r="D27" s="12">
        <v>541.02330382000002</v>
      </c>
      <c r="E27" s="12">
        <v>18.273989784554701</v>
      </c>
      <c r="F27" s="12">
        <v>296.44988649800001</v>
      </c>
      <c r="G27" s="12">
        <v>41.691000000000003</v>
      </c>
      <c r="H27" s="12">
        <v>1192.4733039999901</v>
      </c>
      <c r="I27" s="12">
        <v>7.4940667736624595</v>
      </c>
      <c r="J27" s="12">
        <v>8.0033999999999992</v>
      </c>
      <c r="K27" s="12">
        <v>42.753</v>
      </c>
      <c r="L27" s="12">
        <v>67.262500000000003</v>
      </c>
      <c r="M27" s="12">
        <v>36.407629612859402</v>
      </c>
      <c r="N27" s="12">
        <v>35.726599999999998</v>
      </c>
      <c r="O27" s="12">
        <v>34.811336070114798</v>
      </c>
      <c r="P27" s="12">
        <v>57.045270794585299</v>
      </c>
      <c r="Q27" s="12">
        <v>77.372558376133199</v>
      </c>
      <c r="R27" s="12">
        <v>37.633042960543399</v>
      </c>
    </row>
    <row r="28" spans="1:18" x14ac:dyDescent="0.2">
      <c r="A28" s="12" t="s">
        <v>25</v>
      </c>
      <c r="B28" s="12">
        <v>138.19854785999999</v>
      </c>
      <c r="C28" s="12">
        <v>0.375003143872705</v>
      </c>
      <c r="D28" s="12">
        <v>347.74262018000002</v>
      </c>
      <c r="E28" s="12">
        <v>11.7456032743052</v>
      </c>
      <c r="F28" s="12">
        <v>445.19723477999997</v>
      </c>
      <c r="G28" s="12">
        <v>62.61</v>
      </c>
      <c r="H28" s="12">
        <v>401.53621836000002</v>
      </c>
      <c r="I28" s="12">
        <v>2.52344368829052</v>
      </c>
      <c r="J28" s="12">
        <v>5.4611999999999998</v>
      </c>
      <c r="K28" s="12">
        <v>66.043999999999997</v>
      </c>
      <c r="L28" s="12">
        <v>78.364999999999995</v>
      </c>
      <c r="M28" s="12">
        <v>23.839710210550098</v>
      </c>
      <c r="N28" s="12">
        <v>19.229599999999898</v>
      </c>
      <c r="O28" s="12">
        <v>10.7918199402606</v>
      </c>
      <c r="P28" s="12">
        <v>32.439834252345598</v>
      </c>
      <c r="Q28" s="12">
        <v>43.9993172867879</v>
      </c>
      <c r="R28" s="12">
        <v>31.447990749828765</v>
      </c>
    </row>
    <row r="29" spans="1:18" x14ac:dyDescent="0.2">
      <c r="A29" s="12" t="s">
        <v>39</v>
      </c>
      <c r="B29" s="12">
        <v>143.67994373400001</v>
      </c>
      <c r="C29" s="12">
        <v>0.38987696648076298</v>
      </c>
      <c r="D29" s="12">
        <v>362.19303458000002</v>
      </c>
      <c r="E29" s="12">
        <v>12.233690798934301</v>
      </c>
      <c r="F29" s="12">
        <v>94.035065685999996</v>
      </c>
      <c r="G29" s="12">
        <v>13.225000000000001</v>
      </c>
      <c r="H29" s="12">
        <v>27.349393595999999</v>
      </c>
      <c r="I29" s="12">
        <v>0.171876536891932</v>
      </c>
      <c r="J29" s="12">
        <v>3.8226</v>
      </c>
      <c r="K29" s="12">
        <v>81.057000000000002</v>
      </c>
      <c r="L29" s="12">
        <v>71.03</v>
      </c>
      <c r="M29" s="12">
        <v>32.142857142857103</v>
      </c>
      <c r="N29" s="12">
        <v>24.524999999999999</v>
      </c>
      <c r="O29" s="12">
        <v>18.501885146905998</v>
      </c>
      <c r="P29" s="12">
        <v>30.115829276773301</v>
      </c>
      <c r="Q29" s="12">
        <v>40.847185512597697</v>
      </c>
      <c r="R29" s="12">
        <v>31.158535311389645</v>
      </c>
    </row>
    <row r="30" spans="1:18" x14ac:dyDescent="0.2">
      <c r="A30" s="12" t="s">
        <v>43</v>
      </c>
      <c r="B30" s="12">
        <v>0</v>
      </c>
      <c r="C30" s="12">
        <v>0</v>
      </c>
      <c r="D30" s="12">
        <v>2.862746338</v>
      </c>
      <c r="E30" s="12">
        <v>9.6694166345537708E-2</v>
      </c>
      <c r="F30" s="12">
        <v>269.97104994</v>
      </c>
      <c r="G30" s="12">
        <v>37.966999999999999</v>
      </c>
      <c r="H30" s="12">
        <v>133.01155506000001</v>
      </c>
      <c r="I30" s="12">
        <v>0.83590758128059606</v>
      </c>
      <c r="J30" s="12">
        <v>6.077</v>
      </c>
      <c r="K30" s="12">
        <v>60.402000000000001</v>
      </c>
      <c r="L30" s="12">
        <v>59.352499999999999</v>
      </c>
      <c r="M30" s="12">
        <v>45.361670817296698</v>
      </c>
      <c r="N30" s="12">
        <v>24.4072</v>
      </c>
      <c r="O30" s="12">
        <v>18.330369174299101</v>
      </c>
      <c r="P30" s="12">
        <v>61.421659283685202</v>
      </c>
      <c r="Q30" s="12">
        <v>83.308411938277402</v>
      </c>
      <c r="R30" s="12">
        <v>38.675946646032614</v>
      </c>
    </row>
    <row r="31" spans="1:18" x14ac:dyDescent="0.2">
      <c r="A31" s="12" t="s">
        <v>22</v>
      </c>
      <c r="B31" s="12">
        <v>0</v>
      </c>
      <c r="C31" s="12">
        <v>0</v>
      </c>
      <c r="D31" s="12">
        <v>67.940486058000005</v>
      </c>
      <c r="E31" s="12">
        <v>2.2948064148353899</v>
      </c>
      <c r="F31" s="12">
        <v>391.98151954000002</v>
      </c>
      <c r="G31" s="12">
        <v>55.125999999999998</v>
      </c>
      <c r="H31" s="12">
        <v>212.184976019999</v>
      </c>
      <c r="I31" s="12">
        <v>1.33347084025106</v>
      </c>
      <c r="J31" s="12">
        <v>4.7244000000000002</v>
      </c>
      <c r="K31" s="12">
        <v>72.795000000000002</v>
      </c>
      <c r="L31" s="12">
        <v>67.52</v>
      </c>
      <c r="M31" s="12">
        <v>36.116142177948802</v>
      </c>
      <c r="N31" s="12">
        <v>14.5726</v>
      </c>
      <c r="O31" s="12">
        <v>4.0112606496786194</v>
      </c>
      <c r="P31" s="12">
        <v>22.488317992548701</v>
      </c>
      <c r="Q31" s="12">
        <v>30.501716836879002</v>
      </c>
      <c r="R31" s="12">
        <v>29.77443943180873</v>
      </c>
    </row>
    <row r="32" spans="1:18" x14ac:dyDescent="0.2">
      <c r="A32" s="12" t="s">
        <v>9</v>
      </c>
      <c r="B32" s="12">
        <v>0</v>
      </c>
      <c r="C32" s="12">
        <v>0</v>
      </c>
      <c r="D32" s="12">
        <v>1079.2207174800001</v>
      </c>
      <c r="E32" s="12">
        <v>36.452530283373505</v>
      </c>
      <c r="F32" s="12">
        <v>502.98976368000001</v>
      </c>
      <c r="G32" s="12">
        <v>70.738</v>
      </c>
      <c r="H32" s="12">
        <v>406.57927033999999</v>
      </c>
      <c r="I32" s="12">
        <v>2.55513661437482</v>
      </c>
      <c r="J32" s="12">
        <v>7.9085999999999999</v>
      </c>
      <c r="K32" s="12">
        <v>43.622</v>
      </c>
      <c r="L32" s="12">
        <v>68.87</v>
      </c>
      <c r="M32" s="12">
        <v>34.587955625990404</v>
      </c>
      <c r="N32" s="12">
        <v>12.9124</v>
      </c>
      <c r="O32" s="12">
        <v>1.59402111044216</v>
      </c>
      <c r="P32" s="12">
        <v>22.604446776414999</v>
      </c>
      <c r="Q32" s="12">
        <v>30.659226495150101</v>
      </c>
      <c r="R32" s="12">
        <v>28.882745779595794</v>
      </c>
    </row>
    <row r="33" spans="1:18" x14ac:dyDescent="0.2">
      <c r="A33" s="12" t="s">
        <v>7</v>
      </c>
      <c r="B33" s="12">
        <v>0</v>
      </c>
      <c r="C33" s="12">
        <v>0</v>
      </c>
      <c r="D33" s="12">
        <v>8.4740981781999896</v>
      </c>
      <c r="E33" s="12">
        <v>0.286227196589042</v>
      </c>
      <c r="F33" s="12">
        <v>5.5983692206000004</v>
      </c>
      <c r="G33" s="12">
        <v>0.78700000000000003</v>
      </c>
      <c r="H33" s="12">
        <v>9.9508829264000003</v>
      </c>
      <c r="I33" s="12">
        <v>6.2536059178176201E-2</v>
      </c>
      <c r="J33" s="12">
        <v>3.843</v>
      </c>
      <c r="K33" s="12">
        <v>80.87</v>
      </c>
      <c r="L33" s="12">
        <v>99.424999999999997</v>
      </c>
      <c r="M33" s="12">
        <v>0</v>
      </c>
      <c r="N33" s="12" t="s">
        <v>69</v>
      </c>
      <c r="O33" s="12" t="s">
        <v>69</v>
      </c>
      <c r="P33" s="12">
        <v>13.763257299729201</v>
      </c>
      <c r="Q33" s="12">
        <v>18.667602310166</v>
      </c>
      <c r="R33" s="12">
        <v>17.210287108848931</v>
      </c>
    </row>
    <row r="34" spans="1:18" x14ac:dyDescent="0.2">
      <c r="A34" s="12" t="s">
        <v>18</v>
      </c>
      <c r="B34" s="12">
        <v>3.6739021662</v>
      </c>
      <c r="C34" s="12">
        <v>9.9691703273280686E-3</v>
      </c>
      <c r="D34" s="12">
        <v>610.26532340000006</v>
      </c>
      <c r="E34" s="12">
        <v>20.612757725848098</v>
      </c>
      <c r="F34" s="12">
        <v>243.80804985999899</v>
      </c>
      <c r="G34" s="12">
        <v>34.288000000000004</v>
      </c>
      <c r="H34" s="12">
        <v>139.99543555999901</v>
      </c>
      <c r="I34" s="12">
        <v>0.87979759259633694</v>
      </c>
      <c r="J34" s="12">
        <v>4.4405999999999999</v>
      </c>
      <c r="K34" s="12">
        <v>75.394999999999996</v>
      </c>
      <c r="L34" s="12">
        <v>47.91</v>
      </c>
      <c r="M34" s="12">
        <v>58.314466832691799</v>
      </c>
      <c r="N34" s="12">
        <v>19.665399999999899</v>
      </c>
      <c r="O34" s="12">
        <v>11.426341679327701</v>
      </c>
      <c r="P34" s="12">
        <v>31.585204827990498</v>
      </c>
      <c r="Q34" s="12">
        <v>42.840152572433496</v>
      </c>
      <c r="R34" s="12">
        <v>36.834145030104416</v>
      </c>
    </row>
    <row r="35" spans="1:18" x14ac:dyDescent="0.2">
      <c r="A35" s="12" t="s">
        <v>34</v>
      </c>
      <c r="B35" s="12">
        <v>739.33428676000005</v>
      </c>
      <c r="C35" s="12">
        <v>2.0061909926054398</v>
      </c>
      <c r="D35" s="12">
        <v>1066.4043137599999</v>
      </c>
      <c r="E35" s="12">
        <v>36.019634271315695</v>
      </c>
      <c r="F35" s="12">
        <v>711.06211726000004</v>
      </c>
      <c r="G35" s="12">
        <v>100</v>
      </c>
      <c r="H35" s="12">
        <v>487.91424749999999</v>
      </c>
      <c r="I35" s="12">
        <v>3.0662841158130201</v>
      </c>
      <c r="J35" s="12">
        <v>7.5968</v>
      </c>
      <c r="K35" s="12">
        <v>46.478000000000002</v>
      </c>
      <c r="L35" s="12">
        <v>86.882499999999993</v>
      </c>
      <c r="M35" s="12">
        <v>14.197985057731399</v>
      </c>
      <c r="N35" s="12">
        <v>13.711</v>
      </c>
      <c r="O35" s="12">
        <v>2.7567771013072599</v>
      </c>
      <c r="P35" s="12">
        <v>10.988087318087301</v>
      </c>
      <c r="Q35" s="12">
        <v>14.903539164923298</v>
      </c>
      <c r="R35" s="12">
        <v>26.026657605833478</v>
      </c>
    </row>
    <row r="36" spans="1:18" x14ac:dyDescent="0.2">
      <c r="A36" s="12" t="s">
        <v>20</v>
      </c>
      <c r="B36" s="12">
        <v>24832.560187999999</v>
      </c>
      <c r="C36" s="12">
        <v>67.383400803471801</v>
      </c>
      <c r="D36" s="12">
        <v>1524.2336935999999</v>
      </c>
      <c r="E36" s="12">
        <v>51.4836066199979</v>
      </c>
      <c r="F36" s="12">
        <v>632.75024371999996</v>
      </c>
      <c r="G36" s="12">
        <v>88.987000000000009</v>
      </c>
      <c r="H36" s="12">
        <v>603.53232842</v>
      </c>
      <c r="I36" s="12">
        <v>3.7928828713162202</v>
      </c>
      <c r="J36" s="12">
        <v>7.8789999999999996</v>
      </c>
      <c r="K36" s="12">
        <v>43.893000000000001</v>
      </c>
      <c r="L36" s="12">
        <v>77.564999999999998</v>
      </c>
      <c r="M36" s="12">
        <v>24.745302241340202</v>
      </c>
      <c r="N36" s="12">
        <v>19.606400000000001</v>
      </c>
      <c r="O36" s="12">
        <v>11.3404380937266</v>
      </c>
      <c r="P36" s="12">
        <v>32.683377146212401</v>
      </c>
      <c r="Q36" s="12">
        <v>44.329643298222898</v>
      </c>
      <c r="R36" s="12">
        <v>40.056919872485878</v>
      </c>
    </row>
    <row r="37" spans="1:18" x14ac:dyDescent="0.2">
      <c r="A37" s="12" t="s">
        <v>6</v>
      </c>
      <c r="B37" s="12">
        <v>56.262976459999997</v>
      </c>
      <c r="C37" s="12">
        <v>0.15267015017777</v>
      </c>
      <c r="D37" s="12">
        <v>806.27457112000002</v>
      </c>
      <c r="E37" s="12">
        <v>27.233306166595501</v>
      </c>
      <c r="F37" s="12">
        <v>342.96881516000002</v>
      </c>
      <c r="G37" s="12">
        <v>48.232999999999997</v>
      </c>
      <c r="H37" s="12">
        <v>512.01357141999995</v>
      </c>
      <c r="I37" s="12">
        <v>3.2177356762385605</v>
      </c>
      <c r="J37" s="12">
        <v>7.0304000000000002</v>
      </c>
      <c r="K37" s="12">
        <v>51.666999999999994</v>
      </c>
      <c r="L37" s="12">
        <v>65.392499999999998</v>
      </c>
      <c r="M37" s="12">
        <v>38.524450984831297</v>
      </c>
      <c r="N37" s="12">
        <v>36.002200000000002</v>
      </c>
      <c r="O37" s="12">
        <v>35.2126077343802</v>
      </c>
      <c r="P37" s="12">
        <v>47.154962433349503</v>
      </c>
      <c r="Q37" s="12">
        <v>63.957976406784098</v>
      </c>
      <c r="R37" s="12">
        <v>38.165799428139145</v>
      </c>
    </row>
    <row r="38" spans="1:18" x14ac:dyDescent="0.2">
      <c r="A38" s="12" t="s">
        <v>33</v>
      </c>
      <c r="B38" s="12">
        <v>990.42038732000003</v>
      </c>
      <c r="C38" s="12">
        <v>2.6875156414586501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3.9131999999999998</v>
      </c>
      <c r="K38" s="12">
        <v>80.227000000000004</v>
      </c>
      <c r="L38" s="12">
        <v>69.894999999999996</v>
      </c>
      <c r="M38" s="12">
        <v>33.427665836540598</v>
      </c>
      <c r="N38" s="12">
        <v>40.665999999999997</v>
      </c>
      <c r="O38" s="12">
        <v>42.003067777200997</v>
      </c>
      <c r="P38" s="12">
        <v>61.486988847583604</v>
      </c>
      <c r="Q38" s="12">
        <v>83.397020782200897</v>
      </c>
      <c r="R38" s="12">
        <v>39.615001474003463</v>
      </c>
    </row>
    <row r="39" spans="1:18" x14ac:dyDescent="0.2">
      <c r="A39" s="12" t="s">
        <v>3</v>
      </c>
      <c r="B39" s="12">
        <v>835.96687908000001</v>
      </c>
      <c r="C39" s="12">
        <v>2.2684044997783102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1.7549999999999999</v>
      </c>
      <c r="K39" s="12">
        <v>100</v>
      </c>
      <c r="L39" s="12">
        <v>56.94</v>
      </c>
      <c r="M39" s="12">
        <v>48.092596785148203</v>
      </c>
      <c r="N39" s="12">
        <v>43.028399999999998</v>
      </c>
      <c r="O39" s="12">
        <v>45.4427055843882</v>
      </c>
      <c r="P39" s="12">
        <v>28.7919708029197</v>
      </c>
      <c r="Q39" s="12">
        <v>39.051588513526298</v>
      </c>
      <c r="R39" s="12">
        <v>37.862308461016561</v>
      </c>
    </row>
    <row r="40" spans="1:18" x14ac:dyDescent="0.2">
      <c r="A40" s="12" t="s">
        <v>17</v>
      </c>
      <c r="B40" s="12">
        <v>1397.5590708</v>
      </c>
      <c r="C40" s="12">
        <v>3.7922905371533702</v>
      </c>
      <c r="D40" s="12">
        <v>1792.4788776</v>
      </c>
      <c r="E40" s="12">
        <v>60.544047672280001</v>
      </c>
      <c r="F40" s="12">
        <v>61.814161058000003</v>
      </c>
      <c r="G40" s="12">
        <v>8.6929999999999996</v>
      </c>
      <c r="H40" s="12">
        <v>2240.3806251999999</v>
      </c>
      <c r="I40" s="12">
        <v>14.079612472119901</v>
      </c>
      <c r="J40" s="12">
        <v>6.7001999999999997</v>
      </c>
      <c r="K40" s="12">
        <v>54.693000000000005</v>
      </c>
      <c r="L40" s="12">
        <v>37.777500000000003</v>
      </c>
      <c r="M40" s="12">
        <v>69.784355897668007</v>
      </c>
      <c r="N40" s="12">
        <v>45.610999999999997</v>
      </c>
      <c r="O40" s="12">
        <v>49.202953044954498</v>
      </c>
      <c r="P40" s="12">
        <v>73.728040007762999</v>
      </c>
      <c r="Q40" s="12">
        <v>100</v>
      </c>
      <c r="R40" s="12">
        <v>52.905310429337895</v>
      </c>
    </row>
    <row r="41" spans="1:18" x14ac:dyDescent="0.2">
      <c r="A41" s="12" t="s">
        <v>15</v>
      </c>
      <c r="B41" s="12">
        <v>0</v>
      </c>
      <c r="C41" s="12">
        <v>0</v>
      </c>
      <c r="D41" s="12">
        <v>2960.6194936000002</v>
      </c>
      <c r="E41" s="12">
        <v>100</v>
      </c>
      <c r="F41" s="12">
        <v>309.85990246</v>
      </c>
      <c r="G41" s="12">
        <v>43.576999999999998</v>
      </c>
      <c r="H41" s="12">
        <v>1176.4113155999901</v>
      </c>
      <c r="I41" s="12">
        <v>7.3931256346167205</v>
      </c>
      <c r="J41" s="12">
        <v>4.9251999999999896</v>
      </c>
      <c r="K41" s="12">
        <v>70.954999999999998</v>
      </c>
      <c r="L41" s="12">
        <v>55.354999999999997</v>
      </c>
      <c r="M41" s="12">
        <v>49.886800996151202</v>
      </c>
      <c r="N41" s="12">
        <v>39.458599999999997</v>
      </c>
      <c r="O41" s="12">
        <v>40.245101857628605</v>
      </c>
      <c r="P41" s="12">
        <v>15.7227499999999</v>
      </c>
      <c r="Q41" s="12">
        <v>21.325332937569598</v>
      </c>
      <c r="R41" s="12">
        <v>42.798389628139169</v>
      </c>
    </row>
    <row r="42" spans="1:18" x14ac:dyDescent="0.2">
      <c r="A42" s="12" t="s">
        <v>21</v>
      </c>
      <c r="B42" s="12">
        <v>0</v>
      </c>
      <c r="C42" s="12">
        <v>0</v>
      </c>
      <c r="D42" s="12">
        <v>931.88233577999995</v>
      </c>
      <c r="E42" s="12">
        <v>31.475923798868997</v>
      </c>
      <c r="F42" s="12">
        <v>568.11904686000003</v>
      </c>
      <c r="G42" s="12">
        <v>79.896999999999991</v>
      </c>
      <c r="H42" s="12">
        <v>50.063904399999998</v>
      </c>
      <c r="I42" s="12">
        <v>0.31462527610920299</v>
      </c>
      <c r="J42" s="12">
        <v>5.5460000000000003</v>
      </c>
      <c r="K42" s="12">
        <v>65.266999999999996</v>
      </c>
      <c r="L42" s="12">
        <v>81.962499999999906</v>
      </c>
      <c r="M42" s="12">
        <v>19.7673760470907</v>
      </c>
      <c r="N42" s="12">
        <v>22.264599999999898</v>
      </c>
      <c r="O42" s="12">
        <v>15.2107586233004</v>
      </c>
      <c r="P42" s="12">
        <v>30.2699767261443</v>
      </c>
      <c r="Q42" s="12">
        <v>41.056261258209297</v>
      </c>
      <c r="R42" s="12">
        <v>33.723141406027182</v>
      </c>
    </row>
    <row r="43" spans="1:18" x14ac:dyDescent="0.2">
      <c r="A43" s="12" t="s">
        <v>27</v>
      </c>
      <c r="B43" s="12">
        <v>788.29838073999997</v>
      </c>
      <c r="C43" s="12">
        <v>2.1390555520650603</v>
      </c>
      <c r="D43" s="12">
        <v>98.311573113999998</v>
      </c>
      <c r="E43" s="12">
        <v>3.3206419577565103</v>
      </c>
      <c r="F43" s="12">
        <v>10.9408196181999</v>
      </c>
      <c r="G43" s="12">
        <v>1.5389999999999999</v>
      </c>
      <c r="H43" s="12">
        <v>430.86776511999898</v>
      </c>
      <c r="I43" s="12">
        <v>2.7077770140403801</v>
      </c>
      <c r="J43" s="12">
        <v>3.6989999999999998</v>
      </c>
      <c r="K43" s="12">
        <v>82.189000000000007</v>
      </c>
      <c r="L43" s="12">
        <v>52.94</v>
      </c>
      <c r="M43" s="12">
        <v>52.620556939098897</v>
      </c>
      <c r="N43" s="12">
        <v>42.42</v>
      </c>
      <c r="O43" s="12">
        <v>44.556879457613505</v>
      </c>
      <c r="P43" s="12">
        <v>54.841170856509201</v>
      </c>
      <c r="Q43" s="12">
        <v>74.383058129220203</v>
      </c>
      <c r="R43" s="12">
        <v>42.52698338496765</v>
      </c>
    </row>
    <row r="44" spans="1:18" x14ac:dyDescent="0.2">
      <c r="A44" s="12" t="s">
        <v>38</v>
      </c>
      <c r="B44" s="12">
        <v>2112.3874888</v>
      </c>
      <c r="C44" s="12">
        <v>5.7319846094175002</v>
      </c>
      <c r="D44" s="12">
        <v>1262.3710331999901</v>
      </c>
      <c r="E44" s="12">
        <v>42.638746246482498</v>
      </c>
      <c r="F44" s="12">
        <v>274.61629571999998</v>
      </c>
      <c r="G44" s="12">
        <v>38.621000000000002</v>
      </c>
      <c r="H44" s="12">
        <v>377.71850527999999</v>
      </c>
      <c r="I44" s="12">
        <v>2.3737619037015301</v>
      </c>
      <c r="J44" s="12">
        <v>3.9954000000000001</v>
      </c>
      <c r="K44" s="12">
        <v>79.474000000000004</v>
      </c>
      <c r="L44" s="12">
        <v>69.674999999999997</v>
      </c>
      <c r="M44" s="12">
        <v>33.676703645007898</v>
      </c>
      <c r="N44" s="12">
        <v>33.684999999999903</v>
      </c>
      <c r="O44" s="12">
        <v>31.8387808097213</v>
      </c>
      <c r="P44" s="12">
        <v>36.154994891142003</v>
      </c>
      <c r="Q44" s="12">
        <v>49.038323665372204</v>
      </c>
      <c r="R44" s="12">
        <v>39.926065924949036</v>
      </c>
    </row>
    <row r="45" spans="1:18" x14ac:dyDescent="0.2">
      <c r="A45" s="12" t="s">
        <v>48</v>
      </c>
      <c r="B45" s="12">
        <v>526.79530820000002</v>
      </c>
      <c r="C45" s="12">
        <v>1.42946434540336</v>
      </c>
      <c r="D45" s="12">
        <v>53.163525976000003</v>
      </c>
      <c r="E45" s="12">
        <v>1.7956892498655799</v>
      </c>
      <c r="F45" s="12">
        <v>122.037596753999</v>
      </c>
      <c r="G45" s="12">
        <v>17.163</v>
      </c>
      <c r="H45" s="12">
        <v>18.628013289599998</v>
      </c>
      <c r="I45" s="12">
        <v>0.11706725423928999</v>
      </c>
      <c r="J45" s="12">
        <v>4.2728000000000002</v>
      </c>
      <c r="K45" s="12">
        <v>76.932000000000002</v>
      </c>
      <c r="L45" s="12">
        <v>68.52</v>
      </c>
      <c r="M45" s="12">
        <v>34.984152139461102</v>
      </c>
      <c r="N45" s="12" t="s">
        <v>69</v>
      </c>
      <c r="O45" s="12" t="s">
        <v>69</v>
      </c>
      <c r="P45" s="12">
        <v>16.729375215740401</v>
      </c>
      <c r="Q45" s="12">
        <v>22.690655026200197</v>
      </c>
      <c r="R45" s="12">
        <v>24.955533644880163</v>
      </c>
    </row>
    <row r="46" spans="1:18" x14ac:dyDescent="0.2">
      <c r="A46" s="12" t="s">
        <v>44</v>
      </c>
      <c r="B46" s="12">
        <v>6666.7398350000003</v>
      </c>
      <c r="C46" s="12">
        <v>18.0902653191337</v>
      </c>
      <c r="D46" s="12">
        <v>1251.2681826</v>
      </c>
      <c r="E46" s="12">
        <v>42.263728429299199</v>
      </c>
      <c r="F46" s="12">
        <v>608.86337189999995</v>
      </c>
      <c r="G46" s="12">
        <v>85.626999999999995</v>
      </c>
      <c r="H46" s="12">
        <v>129.18782375999999</v>
      </c>
      <c r="I46" s="12">
        <v>0.81187744359061798</v>
      </c>
      <c r="J46" s="12">
        <v>4.8113999999999999</v>
      </c>
      <c r="K46" s="12">
        <v>71.99799999999999</v>
      </c>
      <c r="L46" s="12">
        <v>70.72</v>
      </c>
      <c r="M46" s="12">
        <v>32.493774054788297</v>
      </c>
      <c r="N46" s="12">
        <v>21.274000000000001</v>
      </c>
      <c r="O46" s="12">
        <v>13.768451980987601</v>
      </c>
      <c r="P46" s="12">
        <v>37.175142860537001</v>
      </c>
      <c r="Q46" s="12">
        <v>50.421987152544304</v>
      </c>
      <c r="R46" s="12">
        <v>41.703131921772609</v>
      </c>
    </row>
    <row r="47" spans="1:18" x14ac:dyDescent="0.2">
      <c r="A47" s="12" t="s">
        <v>46</v>
      </c>
      <c r="B47" s="12">
        <v>4090.95229379999</v>
      </c>
      <c r="C47" s="12">
        <v>11.100840025919601</v>
      </c>
      <c r="D47" s="12">
        <v>17.291104743999998</v>
      </c>
      <c r="E47" s="12">
        <v>0.58403671195769502</v>
      </c>
      <c r="F47" s="12">
        <v>400.250267739999</v>
      </c>
      <c r="G47" s="12">
        <v>56.289000000000001</v>
      </c>
      <c r="H47" s="12">
        <v>225.27481413999999</v>
      </c>
      <c r="I47" s="12">
        <v>1.4157335798852901</v>
      </c>
      <c r="J47" s="12">
        <v>3.9549999999999899</v>
      </c>
      <c r="K47" s="12">
        <v>79.844000000000008</v>
      </c>
      <c r="L47" s="12">
        <v>47.24</v>
      </c>
      <c r="M47" s="12">
        <v>59.072900158478603</v>
      </c>
      <c r="N47" s="12" t="s">
        <v>69</v>
      </c>
      <c r="O47" s="12" t="s">
        <v>69</v>
      </c>
      <c r="P47" s="12">
        <v>32.165069629859801</v>
      </c>
      <c r="Q47" s="12">
        <v>43.626644118673205</v>
      </c>
      <c r="R47" s="12">
        <v>37.713733896901175</v>
      </c>
    </row>
    <row r="48" spans="1:18" x14ac:dyDescent="0.2">
      <c r="A48" s="12" t="s">
        <v>49</v>
      </c>
      <c r="B48" s="12">
        <v>818.37526907999995</v>
      </c>
      <c r="C48" s="12">
        <v>2.2206694898383699</v>
      </c>
      <c r="D48" s="12">
        <v>1079.3698973</v>
      </c>
      <c r="E48" s="12">
        <v>36.457569087594102</v>
      </c>
      <c r="F48" s="12">
        <v>189.05431626000001</v>
      </c>
      <c r="G48" s="12">
        <v>26.588000000000001</v>
      </c>
      <c r="H48" s="12">
        <v>551.71026415999995</v>
      </c>
      <c r="I48" s="12">
        <v>3.4672084863125701</v>
      </c>
      <c r="J48" s="12">
        <v>4.8832000000000004</v>
      </c>
      <c r="K48" s="12">
        <v>71.34</v>
      </c>
      <c r="L48" s="12">
        <v>77.207499999999996</v>
      </c>
      <c r="M48" s="12">
        <v>25.1499886800996</v>
      </c>
      <c r="N48" s="12" t="s">
        <v>69</v>
      </c>
      <c r="O48" s="12" t="s">
        <v>69</v>
      </c>
      <c r="P48" s="12">
        <v>13.2037848757905</v>
      </c>
      <c r="Q48" s="12">
        <v>17.9087696816574</v>
      </c>
      <c r="R48" s="12">
        <v>25.812886854052319</v>
      </c>
    </row>
    <row r="49" spans="1:18" x14ac:dyDescent="0.2">
      <c r="A49" s="12" t="s">
        <v>36</v>
      </c>
      <c r="B49" s="12">
        <v>231.28006267999999</v>
      </c>
      <c r="C49" s="12">
        <v>0.62758076668025109</v>
      </c>
      <c r="D49" s="12">
        <v>2059.1270948000001</v>
      </c>
      <c r="E49" s="12">
        <v>69.550548432557207</v>
      </c>
      <c r="F49" s="12">
        <v>44.916205159999997</v>
      </c>
      <c r="G49" s="12">
        <v>6.3170000000000002</v>
      </c>
      <c r="H49" s="12">
        <v>47.647264415999999</v>
      </c>
      <c r="I49" s="12">
        <v>0.29943796638306497</v>
      </c>
      <c r="J49" s="12">
        <v>7.5557999999999996</v>
      </c>
      <c r="K49" s="12">
        <v>46.853999999999999</v>
      </c>
      <c r="L49" s="12">
        <v>50.26</v>
      </c>
      <c r="M49" s="12">
        <v>55.654290242245793</v>
      </c>
      <c r="N49" s="12">
        <v>75.455600000000004</v>
      </c>
      <c r="O49" s="12">
        <v>92.656481025135491</v>
      </c>
      <c r="P49" s="12">
        <v>33.428244424637597</v>
      </c>
      <c r="Q49" s="12">
        <v>45.339933654980904</v>
      </c>
      <c r="R49" s="12">
        <v>43.617886167000449</v>
      </c>
    </row>
    <row r="50" spans="1:18" x14ac:dyDescent="0.2">
      <c r="A50" s="12" t="s">
        <v>45</v>
      </c>
      <c r="B50" s="12">
        <v>85.703323568000002</v>
      </c>
      <c r="C50" s="12">
        <v>0.23255682694218699</v>
      </c>
      <c r="D50" s="12">
        <v>2719.3864266</v>
      </c>
      <c r="E50" s="12">
        <v>91.851939517338295</v>
      </c>
      <c r="F50" s="12">
        <v>157.98588554599999</v>
      </c>
      <c r="G50" s="12">
        <v>22.218</v>
      </c>
      <c r="H50" s="12">
        <v>1185.7080621999901</v>
      </c>
      <c r="I50" s="12">
        <v>7.4515507914437302</v>
      </c>
      <c r="J50" s="12">
        <v>3.6528</v>
      </c>
      <c r="K50" s="12">
        <v>82.613</v>
      </c>
      <c r="L50" s="12">
        <v>25.175000000000001</v>
      </c>
      <c r="M50" s="12">
        <v>84.050260357708794</v>
      </c>
      <c r="N50" s="12">
        <v>62.223199999999999</v>
      </c>
      <c r="O50" s="12">
        <v>73.390199565677307</v>
      </c>
      <c r="P50" s="12">
        <v>68.699666077391498</v>
      </c>
      <c r="Q50" s="12">
        <v>93.179835067035299</v>
      </c>
      <c r="R50" s="12">
        <v>64.869812762973311</v>
      </c>
    </row>
    <row r="51" spans="1:18" x14ac:dyDescent="0.2">
      <c r="A51" s="12" t="s">
        <v>23</v>
      </c>
      <c r="B51" s="12">
        <v>0</v>
      </c>
      <c r="C51" s="12">
        <v>0</v>
      </c>
      <c r="D51" s="12">
        <v>17.282399013999999</v>
      </c>
      <c r="E51" s="12">
        <v>0.58374266099914307</v>
      </c>
      <c r="F51" s="12">
        <v>5.6703895999999998E-3</v>
      </c>
      <c r="G51" s="12">
        <v>1E-3</v>
      </c>
      <c r="H51" s="12">
        <v>15912.232169999999</v>
      </c>
      <c r="I51" s="12">
        <v>100</v>
      </c>
      <c r="J51" s="12">
        <v>9.5185999999999993</v>
      </c>
      <c r="K51" s="12">
        <v>28.871000000000002</v>
      </c>
      <c r="L51" s="12">
        <v>11.0849999999999</v>
      </c>
      <c r="M51" s="12">
        <v>100</v>
      </c>
      <c r="N51" s="12">
        <v>80.499249999999904</v>
      </c>
      <c r="O51" s="12">
        <v>100</v>
      </c>
      <c r="P51" s="12">
        <v>0.51249628086878896</v>
      </c>
      <c r="Q51" s="12">
        <v>0.69511719125427196</v>
      </c>
      <c r="R51" s="12">
        <v>43.085817933915699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7646-FA0E-334A-8620-05309B3E1492}">
  <dimension ref="A1:C49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14.6640625" bestFit="1" customWidth="1"/>
    <col min="3" max="3" width="18.5" bestFit="1" customWidth="1"/>
  </cols>
  <sheetData>
    <row r="1" spans="1:3" x14ac:dyDescent="0.2">
      <c r="A1" t="s">
        <v>0</v>
      </c>
      <c r="B1" t="s">
        <v>50</v>
      </c>
      <c r="C1" t="s">
        <v>51</v>
      </c>
    </row>
    <row r="2" spans="1:3" x14ac:dyDescent="0.2">
      <c r="A2" t="s">
        <v>3</v>
      </c>
      <c r="B2">
        <v>28.7919708029197</v>
      </c>
      <c r="C2">
        <v>0.39051588513526297</v>
      </c>
    </row>
    <row r="3" spans="1:3" x14ac:dyDescent="0.2">
      <c r="A3" t="s">
        <v>4</v>
      </c>
      <c r="B3">
        <v>34.042553191489397</v>
      </c>
      <c r="C3">
        <v>0.461731427933048</v>
      </c>
    </row>
    <row r="4" spans="1:3" x14ac:dyDescent="0.2">
      <c r="A4" t="s">
        <v>5</v>
      </c>
      <c r="B4">
        <v>11.5337197049525</v>
      </c>
      <c r="C4">
        <v>0.156436000519451</v>
      </c>
    </row>
    <row r="5" spans="1:3" x14ac:dyDescent="0.2">
      <c r="A5" t="s">
        <v>6</v>
      </c>
      <c r="B5">
        <v>47.154962433349503</v>
      </c>
      <c r="C5">
        <v>0.63957976406784101</v>
      </c>
    </row>
    <row r="6" spans="1:3" x14ac:dyDescent="0.2">
      <c r="A6" t="s">
        <v>7</v>
      </c>
      <c r="B6">
        <v>13.763257299729201</v>
      </c>
      <c r="C6">
        <v>0.18667602310166001</v>
      </c>
    </row>
    <row r="7" spans="1:3" x14ac:dyDescent="0.2">
      <c r="A7" t="s">
        <v>8</v>
      </c>
      <c r="B7">
        <v>43.231983086955502</v>
      </c>
      <c r="C7">
        <v>0.58637098019157197</v>
      </c>
    </row>
    <row r="8" spans="1:3" x14ac:dyDescent="0.2">
      <c r="A8" t="s">
        <v>9</v>
      </c>
      <c r="B8">
        <v>22.604446776414999</v>
      </c>
      <c r="C8">
        <v>0.30659226495150099</v>
      </c>
    </row>
    <row r="9" spans="1:3" x14ac:dyDescent="0.2">
      <c r="A9" t="s">
        <v>10</v>
      </c>
      <c r="B9">
        <v>42.732617187499997</v>
      </c>
      <c r="C9">
        <v>0.57959790037820702</v>
      </c>
    </row>
    <row r="10" spans="1:3" x14ac:dyDescent="0.2">
      <c r="A10" t="s">
        <v>11</v>
      </c>
      <c r="B10">
        <v>35.920228445099497</v>
      </c>
      <c r="C10">
        <v>0.48719901466683901</v>
      </c>
    </row>
    <row r="11" spans="1:3" x14ac:dyDescent="0.2">
      <c r="A11" t="s">
        <v>12</v>
      </c>
      <c r="B11">
        <v>34.673434514524203</v>
      </c>
      <c r="C11">
        <v>0.47028829887344598</v>
      </c>
    </row>
    <row r="12" spans="1:3" x14ac:dyDescent="0.2">
      <c r="A12" t="s">
        <v>13</v>
      </c>
      <c r="B12">
        <v>18.670995670995602</v>
      </c>
      <c r="C12">
        <v>0.25324144883045402</v>
      </c>
    </row>
    <row r="13" spans="1:3" x14ac:dyDescent="0.2">
      <c r="A13" t="s">
        <v>14</v>
      </c>
      <c r="B13">
        <v>34.693262611559099</v>
      </c>
      <c r="C13">
        <v>0.47055723450543502</v>
      </c>
    </row>
    <row r="14" spans="1:3" x14ac:dyDescent="0.2">
      <c r="A14" t="s">
        <v>15</v>
      </c>
      <c r="B14">
        <v>15.7227499999999</v>
      </c>
      <c r="C14">
        <v>0.21325332937569599</v>
      </c>
    </row>
    <row r="15" spans="1:3" x14ac:dyDescent="0.2">
      <c r="A15" t="s">
        <v>16</v>
      </c>
      <c r="B15">
        <v>57.045270794585299</v>
      </c>
      <c r="C15">
        <v>0.77372558376133205</v>
      </c>
    </row>
    <row r="16" spans="1:3" x14ac:dyDescent="0.2">
      <c r="A16" t="s">
        <v>17</v>
      </c>
      <c r="B16">
        <v>73.728040007762999</v>
      </c>
      <c r="C16">
        <v>1</v>
      </c>
    </row>
    <row r="17" spans="1:3" x14ac:dyDescent="0.2">
      <c r="A17" t="s">
        <v>18</v>
      </c>
      <c r="B17">
        <v>31.585204827990498</v>
      </c>
      <c r="C17">
        <v>0.42840152572433499</v>
      </c>
    </row>
    <row r="18" spans="1:3" x14ac:dyDescent="0.2">
      <c r="A18" t="s">
        <v>19</v>
      </c>
      <c r="B18">
        <v>40.615915959130803</v>
      </c>
      <c r="C18">
        <v>0.55088831813315797</v>
      </c>
    </row>
    <row r="19" spans="1:3" x14ac:dyDescent="0.2">
      <c r="A19" t="s">
        <v>20</v>
      </c>
      <c r="B19">
        <v>32.683377146212401</v>
      </c>
      <c r="C19">
        <v>0.44329643298222898</v>
      </c>
    </row>
    <row r="20" spans="1:3" x14ac:dyDescent="0.2">
      <c r="A20" t="s">
        <v>21</v>
      </c>
      <c r="B20">
        <v>30.2699767261443</v>
      </c>
      <c r="C20">
        <v>0.41056261258209298</v>
      </c>
    </row>
    <row r="21" spans="1:3" x14ac:dyDescent="0.2">
      <c r="A21" t="s">
        <v>22</v>
      </c>
      <c r="B21">
        <v>22.488317992548701</v>
      </c>
      <c r="C21">
        <v>0.30501716836879</v>
      </c>
    </row>
    <row r="22" spans="1:3" x14ac:dyDescent="0.2">
      <c r="A22" t="s">
        <v>23</v>
      </c>
      <c r="B22">
        <v>0.51249628086878896</v>
      </c>
      <c r="C22">
        <v>6.9511719125427201E-3</v>
      </c>
    </row>
    <row r="23" spans="1:3" x14ac:dyDescent="0.2">
      <c r="A23" t="s">
        <v>24</v>
      </c>
      <c r="B23">
        <v>11.380751923356</v>
      </c>
      <c r="C23">
        <v>0.154361243322862</v>
      </c>
    </row>
    <row r="24" spans="1:3" x14ac:dyDescent="0.2">
      <c r="A24" t="s">
        <v>25</v>
      </c>
      <c r="B24">
        <v>32.439834252345598</v>
      </c>
      <c r="C24">
        <v>0.43999317286787898</v>
      </c>
    </row>
    <row r="25" spans="1:3" x14ac:dyDescent="0.2">
      <c r="A25" t="s">
        <v>27</v>
      </c>
      <c r="B25">
        <v>54.841170856509201</v>
      </c>
      <c r="C25">
        <v>0.74383058129220203</v>
      </c>
    </row>
    <row r="26" spans="1:3" x14ac:dyDescent="0.2">
      <c r="A26" t="s">
        <v>28</v>
      </c>
      <c r="B26">
        <v>41.875</v>
      </c>
      <c r="C26">
        <v>0.56796572912545595</v>
      </c>
    </row>
    <row r="27" spans="1:3" x14ac:dyDescent="0.2">
      <c r="A27" t="s">
        <v>29</v>
      </c>
      <c r="B27">
        <v>35.166363245717797</v>
      </c>
      <c r="C27">
        <v>0.476974069051816</v>
      </c>
    </row>
    <row r="28" spans="1:3" x14ac:dyDescent="0.2">
      <c r="A28" t="s">
        <v>30</v>
      </c>
      <c r="B28">
        <v>34.453827210366399</v>
      </c>
      <c r="C28">
        <v>0.46730968579577897</v>
      </c>
    </row>
    <row r="29" spans="1:3" x14ac:dyDescent="0.2">
      <c r="A29" t="s">
        <v>31</v>
      </c>
      <c r="B29">
        <v>1.4375</v>
      </c>
      <c r="C29">
        <v>1.9497330999829102E-2</v>
      </c>
    </row>
    <row r="30" spans="1:3" x14ac:dyDescent="0.2">
      <c r="A30" t="s">
        <v>32</v>
      </c>
      <c r="B30">
        <v>11.7450124007313</v>
      </c>
      <c r="C30">
        <v>0.15930183956463001</v>
      </c>
    </row>
    <row r="31" spans="1:3" x14ac:dyDescent="0.2">
      <c r="A31" t="s">
        <v>52</v>
      </c>
      <c r="B31">
        <v>0</v>
      </c>
      <c r="C31">
        <v>0</v>
      </c>
    </row>
    <row r="32" spans="1:3" x14ac:dyDescent="0.2">
      <c r="A32" t="s">
        <v>33</v>
      </c>
      <c r="B32">
        <v>61.486988847583604</v>
      </c>
      <c r="C32">
        <v>0.83397020782200904</v>
      </c>
    </row>
    <row r="33" spans="1:3" x14ac:dyDescent="0.2">
      <c r="A33" t="s">
        <v>34</v>
      </c>
      <c r="B33">
        <v>10.988087318087301</v>
      </c>
      <c r="C33">
        <v>0.14903539164923299</v>
      </c>
    </row>
    <row r="34" spans="1:3" x14ac:dyDescent="0.2">
      <c r="A34" t="s">
        <v>35</v>
      </c>
      <c r="B34">
        <v>39.710150674068203</v>
      </c>
      <c r="C34">
        <v>0.53860309686636099</v>
      </c>
    </row>
    <row r="35" spans="1:3" x14ac:dyDescent="0.2">
      <c r="A35" t="s">
        <v>36</v>
      </c>
      <c r="B35">
        <v>33.428244424637597</v>
      </c>
      <c r="C35">
        <v>0.45339933654980902</v>
      </c>
    </row>
    <row r="36" spans="1:3" x14ac:dyDescent="0.2">
      <c r="A36" t="s">
        <v>37</v>
      </c>
      <c r="B36">
        <v>30.9989152934203</v>
      </c>
      <c r="C36">
        <v>0.42044946929494298</v>
      </c>
    </row>
    <row r="37" spans="1:3" x14ac:dyDescent="0.2">
      <c r="A37" t="s">
        <v>38</v>
      </c>
      <c r="B37">
        <v>36.154994891142003</v>
      </c>
      <c r="C37">
        <v>0.49038323665372202</v>
      </c>
    </row>
    <row r="38" spans="1:3" x14ac:dyDescent="0.2">
      <c r="A38" t="s">
        <v>39</v>
      </c>
      <c r="B38">
        <v>30.115829276773301</v>
      </c>
      <c r="C38">
        <v>0.408471855125977</v>
      </c>
    </row>
    <row r="39" spans="1:3" x14ac:dyDescent="0.2">
      <c r="A39" t="s">
        <v>40</v>
      </c>
      <c r="B39">
        <v>49.784336078872201</v>
      </c>
      <c r="C39">
        <v>0.67524290722539504</v>
      </c>
    </row>
    <row r="40" spans="1:3" x14ac:dyDescent="0.2">
      <c r="A40" t="s">
        <v>53</v>
      </c>
      <c r="B40">
        <v>16.6666666666667</v>
      </c>
      <c r="C40">
        <v>0.22605601159222199</v>
      </c>
    </row>
    <row r="41" spans="1:3" x14ac:dyDescent="0.2">
      <c r="A41" t="s">
        <v>41</v>
      </c>
      <c r="B41">
        <v>32.067549620563497</v>
      </c>
      <c r="C41">
        <v>0.43494374212561399</v>
      </c>
    </row>
    <row r="42" spans="1:3" x14ac:dyDescent="0.2">
      <c r="A42" t="s">
        <v>42</v>
      </c>
      <c r="B42">
        <v>40.056156405990002</v>
      </c>
      <c r="C42">
        <v>0.54329609741113805</v>
      </c>
    </row>
    <row r="43" spans="1:3" x14ac:dyDescent="0.2">
      <c r="A43" t="s">
        <v>43</v>
      </c>
      <c r="B43">
        <v>61.421659283685202</v>
      </c>
      <c r="C43">
        <v>0.83308411938277405</v>
      </c>
    </row>
    <row r="44" spans="1:3" x14ac:dyDescent="0.2">
      <c r="A44" t="s">
        <v>44</v>
      </c>
      <c r="B44">
        <v>37.175142860537001</v>
      </c>
      <c r="C44">
        <v>0.50421987152544301</v>
      </c>
    </row>
    <row r="45" spans="1:3" x14ac:dyDescent="0.2">
      <c r="A45" t="s">
        <v>45</v>
      </c>
      <c r="B45">
        <v>68.699666077391498</v>
      </c>
      <c r="C45">
        <v>0.93179835067035299</v>
      </c>
    </row>
    <row r="46" spans="1:3" x14ac:dyDescent="0.2">
      <c r="A46" t="s">
        <v>46</v>
      </c>
      <c r="B46">
        <v>32.165069629859801</v>
      </c>
      <c r="C46">
        <v>0.43626644118673202</v>
      </c>
    </row>
    <row r="47" spans="1:3" x14ac:dyDescent="0.2">
      <c r="A47" t="s">
        <v>47</v>
      </c>
      <c r="B47">
        <v>28.972831100658698</v>
      </c>
      <c r="C47">
        <v>0.392968958588999</v>
      </c>
    </row>
    <row r="48" spans="1:3" x14ac:dyDescent="0.2">
      <c r="A48" t="s">
        <v>48</v>
      </c>
      <c r="B48">
        <v>16.729375215740401</v>
      </c>
      <c r="C48">
        <v>0.22690655026200199</v>
      </c>
    </row>
    <row r="49" spans="1:3" x14ac:dyDescent="0.2">
      <c r="A49" t="s">
        <v>49</v>
      </c>
      <c r="B49">
        <v>13.2037848757905</v>
      </c>
      <c r="C49">
        <v>0.17908769681657399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77F2-E43C-D440-8675-BB817B72657B}">
  <dimension ref="A1:R54"/>
  <sheetViews>
    <sheetView topLeftCell="A32" zoomScaleNormal="100" workbookViewId="0">
      <selection activeCell="R51" sqref="A1:R51"/>
    </sheetView>
  </sheetViews>
  <sheetFormatPr baseColWidth="10" defaultRowHeight="16" x14ac:dyDescent="0.2"/>
  <cols>
    <col min="1" max="2" width="21.83203125" style="2" customWidth="1"/>
    <col min="3" max="4" width="20.83203125" style="2" customWidth="1"/>
    <col min="5" max="6" width="16" style="2" customWidth="1"/>
    <col min="7" max="10" width="15.5" style="2" customWidth="1"/>
    <col min="11" max="12" width="15.1640625" style="2" customWidth="1"/>
    <col min="13" max="14" width="14" style="2" customWidth="1"/>
    <col min="15" max="17" width="14.5" style="2" customWidth="1"/>
    <col min="18" max="18" width="13.5" style="2" customWidth="1"/>
    <col min="19" max="16384" width="10.83203125" style="2"/>
  </cols>
  <sheetData>
    <row r="1" spans="1:18" x14ac:dyDescent="0.2">
      <c r="A1" s="6" t="s">
        <v>0</v>
      </c>
      <c r="B1" s="6" t="s">
        <v>58</v>
      </c>
      <c r="C1" s="6" t="s">
        <v>59</v>
      </c>
      <c r="D1" s="6" t="s">
        <v>61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66</v>
      </c>
      <c r="J1" s="6" t="s">
        <v>1</v>
      </c>
      <c r="K1" s="6" t="s">
        <v>2</v>
      </c>
      <c r="L1" s="6" t="s">
        <v>71</v>
      </c>
      <c r="M1" s="6" t="s">
        <v>55</v>
      </c>
      <c r="N1" s="6" t="s">
        <v>56</v>
      </c>
      <c r="O1" s="6" t="s">
        <v>57</v>
      </c>
      <c r="P1" s="6" t="s">
        <v>72</v>
      </c>
      <c r="Q1" s="6" t="s">
        <v>51</v>
      </c>
      <c r="R1" s="6" t="s">
        <v>67</v>
      </c>
    </row>
    <row r="2" spans="1:18" x14ac:dyDescent="0.2">
      <c r="A2" s="5" t="s">
        <v>60</v>
      </c>
      <c r="B2" s="12">
        <v>0</v>
      </c>
      <c r="C2" s="10">
        <v>0</v>
      </c>
      <c r="D2" s="10">
        <f>(_xlfn.XLOOKUP(A2,Wind!A:A,Wind!B:B,"NULL"))</f>
        <v>0</v>
      </c>
      <c r="E2" s="10">
        <f>(_xlfn.XLOOKUP(A2,Wind!A:A,Wind!C:C,"NULL"))*100</f>
        <v>0</v>
      </c>
      <c r="F2" s="10">
        <f>(_xlfn.XLOOKUP(A2,Solar!A:A,Solar!B:B,"NULL"))</f>
        <v>0</v>
      </c>
      <c r="G2" s="10">
        <f>(_xlfn.XLOOKUP(A2,Solar!A:A,Solar!C:C,"NULL"))*100</f>
        <v>0</v>
      </c>
      <c r="H2" s="10">
        <f>(_xlfn.XLOOKUP('Aggregated - Formula'!A2,Other!A:A,Other!B:B,"NULL"))</f>
        <v>0</v>
      </c>
      <c r="I2" s="10">
        <f>(_xlfn.XLOOKUP('Aggregated - Formula'!A2,Other!A:A,Other!C:C,"NULL"))*100</f>
        <v>0</v>
      </c>
      <c r="J2" s="10" t="str">
        <f>(_xlfn.XLOOKUP(A2,'CO2'!A:A,'CO2'!B:B,"NULL"))</f>
        <v>NULL</v>
      </c>
      <c r="K2" s="10" t="s">
        <v>69</v>
      </c>
      <c r="L2" s="10" t="str">
        <f>(_xlfn.XLOOKUP(A2,'Fossil consumption'!A:A,'Fossil consumption'!B:B,"NULL"))</f>
        <v>NULL</v>
      </c>
      <c r="M2" s="10" t="s">
        <v>69</v>
      </c>
      <c r="N2" s="10" t="str">
        <f>(_xlfn.XLOOKUP(A2,'Renewable energy consumption'!A:A,'Renewable energy consumption'!B:B,"NULL"))</f>
        <v>NULL</v>
      </c>
      <c r="O2" s="10" t="s">
        <v>69</v>
      </c>
      <c r="P2" s="10" t="str">
        <f>(_xlfn.XLOOKUP(A2,'Forest area'!A:A,'Forest area'!B:B,"NULL"))</f>
        <v>NULL</v>
      </c>
      <c r="Q2" s="10" t="s">
        <v>69</v>
      </c>
      <c r="R2" s="11">
        <f>C2*$C$53+E2*$E$53+G2*$G$53+I2*$I$53</f>
        <v>0</v>
      </c>
    </row>
    <row r="3" spans="1:18" x14ac:dyDescent="0.2">
      <c r="A3" s="5" t="s">
        <v>40</v>
      </c>
      <c r="B3" s="12">
        <v>0</v>
      </c>
      <c r="C3" s="10">
        <v>0</v>
      </c>
      <c r="D3" s="10">
        <f>(_xlfn.XLOOKUP(A3,Wind!A:A,Wind!B:B,"NULL"))</f>
        <v>17.8292282922</v>
      </c>
      <c r="E3" s="10">
        <f>(_xlfn.XLOOKUP(A3,Wind!A:A,Wind!C:C,"NULL"))*100</f>
        <v>0.60221275752394399</v>
      </c>
      <c r="F3" s="10">
        <f>(_xlfn.XLOOKUP(A3,Solar!A:A,Solar!B:B,"NULL"))</f>
        <v>13.9782099538</v>
      </c>
      <c r="G3" s="10">
        <f>(_xlfn.XLOOKUP(A3,Solar!A:A,Solar!C:C,"NULL"))*100</f>
        <v>1.966</v>
      </c>
      <c r="H3" s="10">
        <f>(_xlfn.XLOOKUP('Aggregated - Formula'!A3,Other!A:A,Other!B:B,"NULL"))</f>
        <v>5.2962933816</v>
      </c>
      <c r="I3" s="10">
        <f>(_xlfn.XLOOKUP('Aggregated - Formula'!A3,Other!A:A,Other!C:C,"NULL"))*100</f>
        <v>3.3284414939503695E-2</v>
      </c>
      <c r="J3" s="10">
        <f>(_xlfn.XLOOKUP(A3,'CO2'!A:A,'CO2'!B:B,"NULL"))</f>
        <v>11.879200000000001</v>
      </c>
      <c r="K3" s="10">
        <f>(_xlfn.XLOOKUP(A3,'CO2'!A:A,'CO2'!C:C,"NULL"))*100</f>
        <v>7.2429999999999994</v>
      </c>
      <c r="L3" s="10">
        <f>(_xlfn.XLOOKUP(A3,'Fossil consumption'!A:A,'Fossil consumption'!B:B,"NULL"))</f>
        <v>89.112499999999997</v>
      </c>
      <c r="M3" s="10">
        <f>(_xlfn.XLOOKUP(A3,'Fossil consumption'!A:A,'Fossil consumption'!C:C,"NULL"))*100</f>
        <v>11.673647271904001</v>
      </c>
      <c r="N3" s="10" t="str">
        <f>(_xlfn.XLOOKUP(A3,'Renewable energy consumption'!A:A,'Renewable energy consumption'!B:B,"NULL"))</f>
        <v>NULL</v>
      </c>
      <c r="O3" s="10" t="s">
        <v>69</v>
      </c>
      <c r="P3" s="10">
        <f>(_xlfn.XLOOKUP(A3,'Forest area'!A:A,'Forest area'!B:B,"NULL"))</f>
        <v>49.784336078872201</v>
      </c>
      <c r="Q3" s="10">
        <f>(_xlfn.XLOOKUP(A3,'Forest area'!A:A,'Forest area'!C:C,"NULL"))*100</f>
        <v>67.524290722539504</v>
      </c>
      <c r="R3" s="11">
        <f>C3*$C$53+E3*$E$53+G3*$G$53+I3*$I$53+K3*$K$53+M3*$M$53+Q3*$Q$53</f>
        <v>15.604337111802501</v>
      </c>
    </row>
    <row r="4" spans="1:18" x14ac:dyDescent="0.2">
      <c r="A4" s="5" t="s">
        <v>24</v>
      </c>
      <c r="B4" s="12">
        <v>0</v>
      </c>
      <c r="C4" s="10">
        <v>0</v>
      </c>
      <c r="D4" s="10">
        <f>(_xlfn.XLOOKUP(A4,Wind!A:A,Wind!B:B,"NULL"))</f>
        <v>2143.3947174</v>
      </c>
      <c r="E4" s="10">
        <f>(_xlfn.XLOOKUP(A4,Wind!A:A,Wind!C:C,"NULL"))*100</f>
        <v>72.396831880401905</v>
      </c>
      <c r="F4" s="10">
        <f>(_xlfn.XLOOKUP(A4,Solar!A:A,Solar!B:B,"NULL"))</f>
        <v>28.4233743496</v>
      </c>
      <c r="G4" s="10">
        <f>(_xlfn.XLOOKUP(A4,Solar!A:A,Solar!C:C,"NULL"))*100</f>
        <v>3.9969999999999999</v>
      </c>
      <c r="H4" s="10">
        <f>(_xlfn.XLOOKUP('Aggregated - Formula'!A4,Other!A:A,Other!B:B,"NULL"))</f>
        <v>187.14120679999999</v>
      </c>
      <c r="I4" s="10">
        <f>(_xlfn.XLOOKUP('Aggregated - Formula'!A4,Other!A:A,Other!C:C,"NULL"))*100</f>
        <v>1.17608393844846</v>
      </c>
      <c r="J4" s="10">
        <f>(_xlfn.XLOOKUP(A4,'CO2'!A:A,'CO2'!B:B,"NULL"))</f>
        <v>7.1779999999999999</v>
      </c>
      <c r="K4" s="10">
        <f>(_xlfn.XLOOKUP(A4,'CO2'!A:A,'CO2'!C:C,"NULL"))*100</f>
        <v>50.314999999999998</v>
      </c>
      <c r="L4" s="10">
        <f>(_xlfn.XLOOKUP(A4,'Fossil consumption'!A:A,'Fossil consumption'!B:B,"NULL"))</f>
        <v>86.3</v>
      </c>
      <c r="M4" s="10">
        <f>(_xlfn.XLOOKUP(A4,'Fossil consumption'!A:A,'Fossil consumption'!C:C,"NULL"))*100</f>
        <v>14.857369255150498</v>
      </c>
      <c r="N4" s="10">
        <f>(_xlfn.XLOOKUP(A4,'Renewable energy consumption'!A:A,'Renewable energy consumption'!B:B,"NULL"))</f>
        <v>13.8912</v>
      </c>
      <c r="O4" s="10">
        <f>(_xlfn.XLOOKUP(A4,'Renewable energy consumption'!A:A,'Renewable energy consumption'!C:C,"NULL"))*100</f>
        <v>3.0191470356346999</v>
      </c>
      <c r="P4" s="10">
        <f>(_xlfn.XLOOKUP(A4,'Forest area'!A:A,'Forest area'!B:B,"NULL"))</f>
        <v>11.380751923356</v>
      </c>
      <c r="Q4" s="10">
        <f>(_xlfn.XLOOKUP(A4,'Forest area'!A:A,'Forest area'!C:C,"NULL"))*100</f>
        <v>15.4361243322862</v>
      </c>
      <c r="R4" s="11">
        <f>C4*$C$53+E4*$E$53+G4*$G$53+I4*$I$53+K4*$K$53+M4*$M$53+O4*$O$53+Q4*$Q$53</f>
        <v>21.2013952211598</v>
      </c>
    </row>
    <row r="5" spans="1:18" x14ac:dyDescent="0.2">
      <c r="A5" s="5" t="s">
        <v>52</v>
      </c>
      <c r="B5" s="12">
        <v>4326.0341571999998</v>
      </c>
      <c r="C5" s="10">
        <v>11.738737016934001</v>
      </c>
      <c r="D5" s="10">
        <f>(_xlfn.XLOOKUP(A5,Wind!A:A,Wind!B:B,"NULL"))</f>
        <v>0</v>
      </c>
      <c r="E5" s="10">
        <f>(_xlfn.XLOOKUP(A5,Wind!A:A,Wind!C:C,"NULL"))*100</f>
        <v>0</v>
      </c>
      <c r="F5" s="10">
        <f>(_xlfn.XLOOKUP(A5,Solar!A:A,Solar!B:B,"NULL"))</f>
        <v>0</v>
      </c>
      <c r="G5" s="10">
        <f>(_xlfn.XLOOKUP(A5,Solar!A:A,Solar!C:C,"NULL"))*100</f>
        <v>0</v>
      </c>
      <c r="H5" s="10">
        <f>(_xlfn.XLOOKUP('Aggregated - Formula'!A5,Other!A:A,Other!B:B,"NULL"))</f>
        <v>0</v>
      </c>
      <c r="I5" s="10">
        <f>(_xlfn.XLOOKUP('Aggregated - Formula'!A5,Other!A:A,Other!C:C,"NULL"))*100</f>
        <v>0</v>
      </c>
      <c r="J5" s="10" t="str">
        <f>(_xlfn.XLOOKUP(A5,'CO2'!A:A,'CO2'!B:B,"NULL"))</f>
        <v>NULL</v>
      </c>
      <c r="K5" s="10" t="s">
        <v>69</v>
      </c>
      <c r="L5" s="10" t="str">
        <f>(_xlfn.XLOOKUP(A5,'Fossil consumption'!A:A,'Fossil consumption'!B:B,"NULL"))</f>
        <v>NULL</v>
      </c>
      <c r="M5" s="10" t="s">
        <v>69</v>
      </c>
      <c r="N5" s="10" t="str">
        <f>(_xlfn.XLOOKUP(A5,'Renewable energy consumption'!A:A,'Renewable energy consumption'!B:B,"NULL"))</f>
        <v>NULL</v>
      </c>
      <c r="O5" s="10" t="s">
        <v>69</v>
      </c>
      <c r="P5" s="10">
        <f>(_xlfn.XLOOKUP(A5,'Forest area'!A:A,'Forest area'!B:B,"NULL"))</f>
        <v>0</v>
      </c>
      <c r="Q5" s="10">
        <f>(_xlfn.XLOOKUP(A5,'Forest area'!A:A,'Forest area'!C:C,"NULL"))*100</f>
        <v>0</v>
      </c>
      <c r="R5" s="11">
        <f>C5*$C$53+E5*$E$53+G5*$G$53+I5*$I$53+Q5*$Q$53</f>
        <v>1.05648633152406</v>
      </c>
    </row>
    <row r="6" spans="1:18" x14ac:dyDescent="0.2">
      <c r="A6" s="5" t="s">
        <v>8</v>
      </c>
      <c r="B6" s="12">
        <v>142.102126</v>
      </c>
      <c r="C6" s="10">
        <v>0.38559554225546999</v>
      </c>
      <c r="D6" s="10">
        <f>(_xlfn.XLOOKUP(A6,Wind!A:A,Wind!B:B,"NULL"))</f>
        <v>18.68455084</v>
      </c>
      <c r="E6" s="10">
        <f>(_xlfn.XLOOKUP(A6,Wind!A:A,Wind!C:C,"NULL"))*100</f>
        <v>0.63110274320595894</v>
      </c>
      <c r="F6" s="10">
        <f>(_xlfn.XLOOKUP(A6,Solar!A:A,Solar!B:B,"NULL"))</f>
        <v>19.101122088</v>
      </c>
      <c r="G6" s="10">
        <f>(_xlfn.XLOOKUP(A6,Solar!A:A,Solar!C:C,"NULL"))*100</f>
        <v>2.6859999999999999</v>
      </c>
      <c r="H6" s="10">
        <f>(_xlfn.XLOOKUP('Aggregated - Formula'!A6,Other!A:A,Other!B:B,"NULL"))</f>
        <v>42.311371461999997</v>
      </c>
      <c r="I6" s="10">
        <f>(_xlfn.XLOOKUP('Aggregated - Formula'!A6,Other!A:A,Other!C:C,"NULL"))*100</f>
        <v>0.26590468898368202</v>
      </c>
      <c r="J6" s="10">
        <f>(_xlfn.XLOOKUP(A6,'CO2'!A:A,'CO2'!B:B,"NULL"))</f>
        <v>6.4307999999999996</v>
      </c>
      <c r="K6" s="10">
        <f>(_xlfn.XLOOKUP(A6,'CO2'!A:A,'CO2'!C:C,"NULL"))*100</f>
        <v>57.160999999999994</v>
      </c>
      <c r="L6" s="10">
        <f>(_xlfn.XLOOKUP(A6,'Fossil consumption'!A:A,'Fossil consumption'!B:B,"NULL"))</f>
        <v>90.227500000000006</v>
      </c>
      <c r="M6" s="10">
        <f>(_xlfn.XLOOKUP(A6,'Fossil consumption'!A:A,'Fossil consumption'!C:C,"NULL"))*100</f>
        <v>10.4114783789902</v>
      </c>
      <c r="N6" s="10" t="str">
        <f>(_xlfn.XLOOKUP(A6,'Renewable energy consumption'!A:A,'Renewable energy consumption'!B:B,"NULL"))</f>
        <v>NULL</v>
      </c>
      <c r="O6" s="10" t="s">
        <v>69</v>
      </c>
      <c r="P6" s="10">
        <f>(_xlfn.XLOOKUP(A6,'Forest area'!A:A,'Forest area'!B:B,"NULL"))</f>
        <v>43.231983086955502</v>
      </c>
      <c r="Q6" s="10">
        <f>(_xlfn.XLOOKUP(A6,'Forest area'!A:A,'Forest area'!C:C,"NULL"))*100</f>
        <v>58.637098019157193</v>
      </c>
      <c r="R6" s="11">
        <f>C6*$C$53+E6*$E$53+G6*$G$53+I6*$I$53+K6*$K$53+M6*$M$53+Q6*$Q$53</f>
        <v>22.399173235576686</v>
      </c>
    </row>
    <row r="7" spans="1:18" x14ac:dyDescent="0.2">
      <c r="A7" s="5" t="s">
        <v>37</v>
      </c>
      <c r="B7" s="12">
        <v>38.664785160000001</v>
      </c>
      <c r="C7" s="10">
        <v>0.104917281814358</v>
      </c>
      <c r="D7" s="10">
        <f>(_xlfn.XLOOKUP(A7,Wind!A:A,Wind!B:B,"NULL"))</f>
        <v>474.73164015999998</v>
      </c>
      <c r="E7" s="10">
        <f>(_xlfn.XLOOKUP(A7,Wind!A:A,Wind!C:C,"NULL"))*100</f>
        <v>16.034875173463899</v>
      </c>
      <c r="F7" s="10">
        <f>(_xlfn.XLOOKUP(A7,Solar!A:A,Solar!B:B,"NULL"))</f>
        <v>138.164132182</v>
      </c>
      <c r="G7" s="10">
        <f>(_xlfn.XLOOKUP(A7,Solar!A:A,Solar!C:C,"NULL"))*100</f>
        <v>19.431000000000001</v>
      </c>
      <c r="H7" s="10">
        <f>(_xlfn.XLOOKUP('Aggregated - Formula'!A7,Other!A:A,Other!B:B,"NULL"))</f>
        <v>208.63907974</v>
      </c>
      <c r="I7" s="10">
        <f>(_xlfn.XLOOKUP('Aggregated - Formula'!A7,Other!A:A,Other!C:C,"NULL"))*100</f>
        <v>1.31118674935724</v>
      </c>
      <c r="J7" s="10">
        <f>(_xlfn.XLOOKUP(A7,'CO2'!A:A,'CO2'!B:B,"NULL"))</f>
        <v>8.1212</v>
      </c>
      <c r="K7" s="10">
        <f>(_xlfn.XLOOKUP(A7,'CO2'!A:A,'CO2'!C:C,"NULL"))*100</f>
        <v>41.673999999999999</v>
      </c>
      <c r="L7" s="10">
        <f>(_xlfn.XLOOKUP(A7,'Fossil consumption'!A:A,'Fossil consumption'!B:B,"NULL"))</f>
        <v>86.317499999999995</v>
      </c>
      <c r="M7" s="10">
        <f>(_xlfn.XLOOKUP(A7,'Fossil consumption'!A:A,'Fossil consumption'!C:C,"NULL"))*100</f>
        <v>14.837559429477002</v>
      </c>
      <c r="N7" s="10">
        <f>(_xlfn.XLOOKUP(A7,'Renewable energy consumption'!A:A,'Renewable energy consumption'!B:B,"NULL"))</f>
        <v>16.055199999999999</v>
      </c>
      <c r="O7" s="10">
        <f>(_xlfn.XLOOKUP(A7,'Renewable energy consumption'!A:A,'Renewable energy consumption'!C:C,"NULL"))*100</f>
        <v>6.1699158363260098</v>
      </c>
      <c r="P7" s="10">
        <f>(_xlfn.XLOOKUP(A7,'Forest area'!A:A,'Forest area'!B:B,"NULL"))</f>
        <v>30.9989152934203</v>
      </c>
      <c r="Q7" s="10">
        <f>(_xlfn.XLOOKUP(A7,'Forest area'!A:A,'Forest area'!C:C,"NULL"))*100</f>
        <v>42.044946929494301</v>
      </c>
      <c r="R7" s="11">
        <f>C7*$C$53+E7*$E$53+G7*$G$53+I7*$I$53+K7*$K$53+M7*$M$53+O7*$O$53+Q7*$Q$53</f>
        <v>21.234823579096378</v>
      </c>
    </row>
    <row r="8" spans="1:18" x14ac:dyDescent="0.2">
      <c r="A8" s="5" t="s">
        <v>4</v>
      </c>
      <c r="B8" s="12">
        <v>28.464370123999998</v>
      </c>
      <c r="C8" s="10">
        <v>7.7238353442538807E-2</v>
      </c>
      <c r="D8" s="10">
        <f>(_xlfn.XLOOKUP(A8,Wind!A:A,Wind!B:B,"NULL"))</f>
        <v>0</v>
      </c>
      <c r="E8" s="10">
        <f>(_xlfn.XLOOKUP(A8,Wind!A:A,Wind!C:C,"NULL"))*100</f>
        <v>0</v>
      </c>
      <c r="F8" s="10">
        <f>(_xlfn.XLOOKUP(A8,Solar!A:A,Solar!B:B,"NULL"))</f>
        <v>0</v>
      </c>
      <c r="G8" s="10">
        <f>(_xlfn.XLOOKUP(A8,Solar!A:A,Solar!C:C,"NULL"))*100</f>
        <v>0</v>
      </c>
      <c r="H8" s="10">
        <f>(_xlfn.XLOOKUP('Aggregated - Formula'!A8,Other!A:A,Other!B:B,"NULL"))</f>
        <v>0</v>
      </c>
      <c r="I8" s="10">
        <f>(_xlfn.XLOOKUP('Aggregated - Formula'!A8,Other!A:A,Other!C:C,"NULL"))*100</f>
        <v>0</v>
      </c>
      <c r="J8" s="10">
        <f>(_xlfn.XLOOKUP(A8,'CO2'!A:A,'CO2'!B:B,"NULL"))</f>
        <v>5.4165999999999999</v>
      </c>
      <c r="K8" s="10">
        <f>(_xlfn.XLOOKUP(A8,'CO2'!A:A,'CO2'!C:C,"NULL"))*100</f>
        <v>66.452999999999989</v>
      </c>
      <c r="L8" s="10" t="str">
        <f>(_xlfn.XLOOKUP(A8,'Fossil consumption'!A:A,'Fossil consumption'!B:B,"NULL"))</f>
        <v>NULL</v>
      </c>
      <c r="M8" s="10" t="s">
        <v>69</v>
      </c>
      <c r="N8" s="10" t="str">
        <f>(_xlfn.XLOOKUP(A8,'Renewable energy consumption'!A:A,'Renewable energy consumption'!B:B,"NULL"))</f>
        <v>NULL</v>
      </c>
      <c r="O8" s="10" t="s">
        <v>69</v>
      </c>
      <c r="P8" s="10">
        <f>(_xlfn.XLOOKUP(A8,'Forest area'!A:A,'Forest area'!B:B,"NULL"))</f>
        <v>34.042553191489397</v>
      </c>
      <c r="Q8" s="10">
        <f>(_xlfn.XLOOKUP(A8,'Forest area'!A:A,'Forest area'!C:C,"NULL"))*100</f>
        <v>46.173142793304798</v>
      </c>
      <c r="R8" s="11">
        <f>C8*$C$53+E8*$E$53+G8*$G$53+I8*$I$53+K8*$K$53+Q8*$Q$53</f>
        <v>19.615127154604689</v>
      </c>
    </row>
    <row r="9" spans="1:18" x14ac:dyDescent="0.2">
      <c r="A9" s="5" t="s">
        <v>41</v>
      </c>
      <c r="B9" s="12">
        <v>0</v>
      </c>
      <c r="C9" s="10">
        <v>0</v>
      </c>
      <c r="D9" s="10">
        <f>(_xlfn.XLOOKUP(A9,Wind!A:A,Wind!B:B,"NULL"))</f>
        <v>0</v>
      </c>
      <c r="E9" s="10">
        <f>(_xlfn.XLOOKUP(A9,Wind!A:A,Wind!C:C,"NULL"))*100</f>
        <v>0</v>
      </c>
      <c r="F9" s="10">
        <f>(_xlfn.XLOOKUP(A9,Solar!A:A,Solar!B:B,"NULL"))</f>
        <v>0</v>
      </c>
      <c r="G9" s="10">
        <f>(_xlfn.XLOOKUP(A9,Solar!A:A,Solar!C:C,"NULL"))*100</f>
        <v>0</v>
      </c>
      <c r="H9" s="10">
        <f>(_xlfn.XLOOKUP('Aggregated - Formula'!A9,Other!A:A,Other!B:B,"NULL"))</f>
        <v>0</v>
      </c>
      <c r="I9" s="10">
        <f>(_xlfn.XLOOKUP('Aggregated - Formula'!A9,Other!A:A,Other!C:C,"NULL"))*100</f>
        <v>0</v>
      </c>
      <c r="J9" s="10">
        <f>(_xlfn.XLOOKUP(A9,'CO2'!A:A,'CO2'!B:B,"NULL"))</f>
        <v>6.3895999999999997</v>
      </c>
      <c r="K9" s="10">
        <f>(_xlfn.XLOOKUP(A9,'CO2'!A:A,'CO2'!C:C,"NULL"))*100</f>
        <v>57.537999999999997</v>
      </c>
      <c r="L9" s="10">
        <f>(_xlfn.XLOOKUP(A9,'Fossil consumption'!A:A,'Fossil consumption'!B:B,"NULL"))</f>
        <v>84.147499999999994</v>
      </c>
      <c r="M9" s="10">
        <f>(_xlfn.XLOOKUP(A9,'Fossil consumption'!A:A,'Fossil consumption'!C:C,"NULL"))*100</f>
        <v>17.293977812995202</v>
      </c>
      <c r="N9" s="10">
        <f>(_xlfn.XLOOKUP(A9,'Renewable energy consumption'!A:A,'Renewable energy consumption'!B:B,"NULL"))</f>
        <v>24.618600000000001</v>
      </c>
      <c r="O9" s="10">
        <f>(_xlfn.XLOOKUP(A9,'Renewable energy consumption'!A:A,'Renewable energy consumption'!C:C,"NULL"))*100</f>
        <v>18.638166089486699</v>
      </c>
      <c r="P9" s="10">
        <f>(_xlfn.XLOOKUP(A9,'Forest area'!A:A,'Forest area'!B:B,"NULL"))</f>
        <v>32.067549620563497</v>
      </c>
      <c r="Q9" s="10">
        <f>(_xlfn.XLOOKUP(A9,'Forest area'!A:A,'Forest area'!C:C,"NULL"))*100</f>
        <v>43.494374212561397</v>
      </c>
      <c r="R9" s="11">
        <f>C9*$C$53+E9*$E$53+G9*$G$53+I9*$I$53+K9*$K$53+M9*$M$53+O9*$O$53+Q9*$Q$53</f>
        <v>22.787003517208639</v>
      </c>
    </row>
    <row r="10" spans="1:18" x14ac:dyDescent="0.2">
      <c r="A10" s="5" t="s">
        <v>42</v>
      </c>
      <c r="B10" s="12">
        <v>509.05882587999997</v>
      </c>
      <c r="C10" s="10">
        <v>1.3813362229719999</v>
      </c>
      <c r="D10" s="10">
        <f>(_xlfn.XLOOKUP(A10,Wind!A:A,Wind!B:B,"NULL"))</f>
        <v>0.84168747239999997</v>
      </c>
      <c r="E10" s="10">
        <f>(_xlfn.XLOOKUP(A10,Wind!A:A,Wind!C:C,"NULL"))*100</f>
        <v>2.8429437630181201E-2</v>
      </c>
      <c r="F10" s="10">
        <f>(_xlfn.XLOOKUP(A10,Solar!A:A,Solar!B:B,"NULL"))</f>
        <v>116.2127823</v>
      </c>
      <c r="G10" s="10">
        <f>(_xlfn.XLOOKUP(A10,Solar!A:A,Solar!C:C,"NULL"))*100</f>
        <v>16.344000000000001</v>
      </c>
      <c r="H10" s="10">
        <f>(_xlfn.XLOOKUP('Aggregated - Formula'!A10,Other!A:A,Other!B:B,"NULL"))</f>
        <v>314.399067819999</v>
      </c>
      <c r="I10" s="10">
        <f>(_xlfn.XLOOKUP('Aggregated - Formula'!A10,Other!A:A,Other!C:C,"NULL"))*100</f>
        <v>1.9758325825131502</v>
      </c>
      <c r="J10" s="10">
        <f>(_xlfn.XLOOKUP(A10,'CO2'!A:A,'CO2'!B:B,"NULL"))</f>
        <v>5.9447999999999999</v>
      </c>
      <c r="K10" s="10">
        <f>(_xlfn.XLOOKUP(A10,'CO2'!A:A,'CO2'!C:C,"NULL"))*100</f>
        <v>61.614000000000004</v>
      </c>
      <c r="L10" s="10" t="str">
        <f>(_xlfn.XLOOKUP(A10,'Fossil consumption'!A:A,'Fossil consumption'!B:B,"NULL"))</f>
        <v>NULL</v>
      </c>
      <c r="M10" s="10" t="s">
        <v>69</v>
      </c>
      <c r="N10" s="10">
        <f>(_xlfn.XLOOKUP(A10,'Renewable energy consumption'!A:A,'Renewable energy consumption'!B:B,"NULL"))</f>
        <v>17.2258</v>
      </c>
      <c r="O10" s="10">
        <f>(_xlfn.XLOOKUP(A10,'Renewable energy consumption'!A:A,'Renewable energy consumption'!C:C,"NULL"))*100</f>
        <v>7.8743012143709405</v>
      </c>
      <c r="P10" s="10">
        <f>(_xlfn.XLOOKUP(A10,'Forest area'!A:A,'Forest area'!B:B,"NULL"))</f>
        <v>40.056156405990002</v>
      </c>
      <c r="Q10" s="10">
        <f>(_xlfn.XLOOKUP(A10,'Forest area'!A:A,'Forest area'!C:C,"NULL"))*100</f>
        <v>54.329609741113806</v>
      </c>
      <c r="R10" s="11">
        <f>C10*$C$53+E10*$E$53+G10*$G$53+I10*$I$53+K10*$K$53+O10*$O$53+Q10*$Q$53</f>
        <v>22.974289741005379</v>
      </c>
    </row>
    <row r="11" spans="1:18" x14ac:dyDescent="0.2">
      <c r="A11" s="5" t="s">
        <v>53</v>
      </c>
      <c r="B11" s="12">
        <v>1640.8639785999901</v>
      </c>
      <c r="C11" s="10">
        <v>4.4525008415126406</v>
      </c>
      <c r="D11" s="10">
        <f>(_xlfn.XLOOKUP(A11,Wind!A:A,Wind!B:B,"NULL"))</f>
        <v>0</v>
      </c>
      <c r="E11" s="10">
        <f>(_xlfn.XLOOKUP(A11,Wind!A:A,Wind!C:C,"NULL"))*100</f>
        <v>0</v>
      </c>
      <c r="F11" s="10">
        <f>(_xlfn.XLOOKUP(A11,Solar!A:A,Solar!B:B,"NULL"))</f>
        <v>0</v>
      </c>
      <c r="G11" s="10">
        <f>(_xlfn.XLOOKUP(A11,Solar!A:A,Solar!C:C,"NULL"))*100</f>
        <v>0</v>
      </c>
      <c r="H11" s="10">
        <f>(_xlfn.XLOOKUP('Aggregated - Formula'!A11,Other!A:A,Other!B:B,"NULL"))</f>
        <v>0</v>
      </c>
      <c r="I11" s="10">
        <f>(_xlfn.XLOOKUP('Aggregated - Formula'!A11,Other!A:A,Other!C:C,"NULL"))*100</f>
        <v>0</v>
      </c>
      <c r="J11" s="10" t="str">
        <f>(_xlfn.XLOOKUP(A11,'CO2'!A:A,'CO2'!B:B,"NULL"))</f>
        <v>NULL</v>
      </c>
      <c r="K11" s="10" t="s">
        <v>69</v>
      </c>
      <c r="L11" s="10" t="str">
        <f>(_xlfn.XLOOKUP(A11,'Fossil consumption'!A:A,'Fossil consumption'!B:B,"NULL"))</f>
        <v>NULL</v>
      </c>
      <c r="M11" s="10" t="s">
        <v>69</v>
      </c>
      <c r="N11" s="10" t="str">
        <f>(_xlfn.XLOOKUP(A11,'Renewable energy consumption'!A:A,'Renewable energy consumption'!B:B,"NULL"))</f>
        <v>NULL</v>
      </c>
      <c r="O11" s="10" t="s">
        <v>69</v>
      </c>
      <c r="P11" s="10">
        <f>(_xlfn.XLOOKUP(A11,'Forest area'!A:A,'Forest area'!B:B,"NULL"))</f>
        <v>16.6666666666667</v>
      </c>
      <c r="Q11" s="10">
        <f>(_xlfn.XLOOKUP(A11,'Forest area'!A:A,'Forest area'!C:C,"NULL"))*100</f>
        <v>22.6056011592222</v>
      </c>
      <c r="R11" s="11">
        <f>C11*$C$53+E11*$E$53+G11*$G$53+I11*$I$53+Q11*$Q$53</f>
        <v>4.4697332843961339</v>
      </c>
    </row>
    <row r="12" spans="1:18" x14ac:dyDescent="0.2">
      <c r="A12" s="5" t="s">
        <v>14</v>
      </c>
      <c r="B12" s="12">
        <v>0</v>
      </c>
      <c r="C12" s="10">
        <v>0</v>
      </c>
      <c r="D12" s="10">
        <f>(_xlfn.XLOOKUP(A12,Wind!A:A,Wind!B:B,"NULL"))</f>
        <v>62.937029453999997</v>
      </c>
      <c r="E12" s="10">
        <f>(_xlfn.XLOOKUP(A12,Wind!A:A,Wind!C:C,"NULL"))*100</f>
        <v>2.1258060885585399</v>
      </c>
      <c r="F12" s="10">
        <f>(_xlfn.XLOOKUP(A12,Solar!A:A,Solar!B:B,"NULL"))</f>
        <v>210.261953959999</v>
      </c>
      <c r="G12" s="10">
        <f>(_xlfn.XLOOKUP(A12,Solar!A:A,Solar!C:C,"NULL"))*100</f>
        <v>29.57</v>
      </c>
      <c r="H12" s="10">
        <f>(_xlfn.XLOOKUP('Aggregated - Formula'!A12,Other!A:A,Other!B:B,"NULL"))</f>
        <v>493.202047399999</v>
      </c>
      <c r="I12" s="10">
        <f>(_xlfn.XLOOKUP('Aggregated - Formula'!A12,Other!A:A,Other!C:C,"NULL"))*100</f>
        <v>3.0995151536932299</v>
      </c>
      <c r="J12" s="10">
        <f>(_xlfn.XLOOKUP(A12,'CO2'!A:A,'CO2'!B:B,"NULL"))</f>
        <v>8.8536000000000001</v>
      </c>
      <c r="K12" s="10">
        <f>(_xlfn.XLOOKUP(A12,'CO2'!A:A,'CO2'!C:C,"NULL"))*100</f>
        <v>34.963999999999999</v>
      </c>
      <c r="L12" s="10">
        <f>(_xlfn.XLOOKUP(A12,'Fossil consumption'!A:A,'Fossil consumption'!B:B,"NULL"))</f>
        <v>70.58</v>
      </c>
      <c r="M12" s="10">
        <f>(_xlfn.XLOOKUP(A12,'Fossil consumption'!A:A,'Fossil consumption'!C:C,"NULL"))*100</f>
        <v>32.652252660176501</v>
      </c>
      <c r="N12" s="10">
        <f>(_xlfn.XLOOKUP(A12,'Renewable energy consumption'!A:A,'Renewable energy consumption'!B:B,"NULL"))</f>
        <v>17.573</v>
      </c>
      <c r="O12" s="10">
        <f>(_xlfn.XLOOKUP(A12,'Renewable energy consumption'!A:A,'Renewable energy consumption'!C:C,"NULL"))*100</f>
        <v>8.3798219757387891</v>
      </c>
      <c r="P12" s="10">
        <f>(_xlfn.XLOOKUP(A12,'Forest area'!A:A,'Forest area'!B:B,"NULL"))</f>
        <v>34.693262611559099</v>
      </c>
      <c r="Q12" s="10">
        <f>(_xlfn.XLOOKUP(A12,'Forest area'!A:A,'Forest area'!C:C,"NULL"))*100</f>
        <v>47.055723450543503</v>
      </c>
      <c r="R12" s="11">
        <f>C12*$C$53+E12*$E$53+G12*$G$53+I12*$I$53+K12*$K$53+M12*$M$53+O12*$O$53+Q12*$Q$53</f>
        <v>24.101950722219151</v>
      </c>
    </row>
    <row r="13" spans="1:18" x14ac:dyDescent="0.2">
      <c r="A13" s="5" t="s">
        <v>31</v>
      </c>
      <c r="B13" s="12">
        <v>207.06411543999999</v>
      </c>
      <c r="C13" s="10">
        <v>0.56187055128743102</v>
      </c>
      <c r="D13" s="10">
        <f>(_xlfn.XLOOKUP(A13,Wind!A:A,Wind!B:B,"NULL"))</f>
        <v>0</v>
      </c>
      <c r="E13" s="10">
        <f>(_xlfn.XLOOKUP(A13,Wind!A:A,Wind!C:C,"NULL"))*100</f>
        <v>0</v>
      </c>
      <c r="F13" s="10">
        <f>(_xlfn.XLOOKUP(A13,Solar!A:A,Solar!B:B,"NULL"))</f>
        <v>0</v>
      </c>
      <c r="G13" s="10">
        <f>(_xlfn.XLOOKUP(A13,Solar!A:A,Solar!C:C,"NULL"))*100</f>
        <v>0</v>
      </c>
      <c r="H13" s="10">
        <f>(_xlfn.XLOOKUP('Aggregated - Formula'!A13,Other!A:A,Other!B:B,"NULL"))</f>
        <v>0</v>
      </c>
      <c r="I13" s="10">
        <f>(_xlfn.XLOOKUP('Aggregated - Formula'!A13,Other!A:A,Other!C:C,"NULL"))*100</f>
        <v>0</v>
      </c>
      <c r="J13" s="10">
        <f>(_xlfn.XLOOKUP(A13,'CO2'!A:A,'CO2'!B:B,"NULL"))</f>
        <v>3.2415999999999898</v>
      </c>
      <c r="K13" s="10">
        <f>(_xlfn.XLOOKUP(A13,'CO2'!A:A,'CO2'!C:C,"NULL"))*100</f>
        <v>86.38</v>
      </c>
      <c r="L13" s="10">
        <f>(_xlfn.XLOOKUP(A13,'Fossil consumption'!A:A,'Fossil consumption'!B:B,"NULL"))</f>
        <v>87.82</v>
      </c>
      <c r="M13" s="10">
        <f>(_xlfn.XLOOKUP(A13,'Fossil consumption'!A:A,'Fossil consumption'!C:C,"NULL"))*100</f>
        <v>13.136744396649199</v>
      </c>
      <c r="N13" s="10">
        <f>(_xlfn.XLOOKUP(A13,'Renewable energy consumption'!A:A,'Renewable energy consumption'!B:B,"NULL"))</f>
        <v>12.1242</v>
      </c>
      <c r="O13" s="10">
        <f>(_xlfn.XLOOKUP(A13,'Renewable energy consumption'!A:A,'Renewable energy consumption'!C:C,"NULL"))*100</f>
        <v>0.44640744653047698</v>
      </c>
      <c r="P13" s="10">
        <f>(_xlfn.XLOOKUP(A13,'Forest area'!A:A,'Forest area'!B:B,"NULL"))</f>
        <v>1.4375</v>
      </c>
      <c r="Q13" s="10">
        <f>(_xlfn.XLOOKUP(A13,'Forest area'!A:A,'Forest area'!C:C,"NULL"))*100</f>
        <v>1.9497330999829101</v>
      </c>
      <c r="R13" s="11">
        <f>C13*$C$53+E13*$E$53+G13*$G$53+I13*$I$53+K13*$K$53+M13*$M$53+O13*$O$53+Q13*$Q$53</f>
        <v>17.372935748626816</v>
      </c>
    </row>
    <row r="14" spans="1:18" x14ac:dyDescent="0.2">
      <c r="A14" s="5" t="s">
        <v>26</v>
      </c>
      <c r="B14" s="12">
        <v>2.8930476908</v>
      </c>
      <c r="C14" s="10">
        <v>7.8503138869643798E-3</v>
      </c>
      <c r="D14" s="10">
        <f>(_xlfn.XLOOKUP(A14,Wind!A:A,Wind!B:B,"NULL"))</f>
        <v>0</v>
      </c>
      <c r="E14" s="10">
        <f>(_xlfn.XLOOKUP(A14,Wind!A:A,Wind!C:C,"NULL"))*100</f>
        <v>0</v>
      </c>
      <c r="F14" s="10">
        <f>(_xlfn.XLOOKUP(A14,Solar!A:A,Solar!B:B,"NULL"))</f>
        <v>0</v>
      </c>
      <c r="G14" s="10">
        <f>(_xlfn.XLOOKUP(A14,Solar!A:A,Solar!C:C,"NULL"))*100</f>
        <v>0</v>
      </c>
      <c r="H14" s="10">
        <f>(_xlfn.XLOOKUP('Aggregated - Formula'!A14,Other!A:A,Other!B:B,"NULL"))</f>
        <v>0</v>
      </c>
      <c r="I14" s="10">
        <f>(_xlfn.XLOOKUP('Aggregated - Formula'!A14,Other!A:A,Other!C:C,"NULL"))*100</f>
        <v>0</v>
      </c>
      <c r="J14" s="10">
        <f>(_xlfn.XLOOKUP(A14,'CO2'!A:A,'CO2'!B:B,"NULL"))</f>
        <v>4.9307999999999996</v>
      </c>
      <c r="K14" s="10">
        <f>(_xlfn.XLOOKUP(A14,'CO2'!A:A,'CO2'!C:C,"NULL"))*100</f>
        <v>70.903999999999996</v>
      </c>
      <c r="L14" s="10" t="str">
        <f>(_xlfn.XLOOKUP(A14,'Fossil consumption'!A:A,'Fossil consumption'!B:B,"NULL"))</f>
        <v>NULL</v>
      </c>
      <c r="M14" s="10" t="s">
        <v>69</v>
      </c>
      <c r="N14" s="10">
        <f>(_xlfn.XLOOKUP(A14,'Renewable energy consumption'!A:A,'Renewable energy consumption'!B:B,"NULL"))</f>
        <v>22.383749999999999</v>
      </c>
      <c r="O14" s="10">
        <f>(_xlfn.XLOOKUP(A14,'Renewable energy consumption'!A:A,'Renewable energy consumption'!C:C,"NULL"))*100</f>
        <v>15.384240186425298</v>
      </c>
      <c r="P14" s="10" t="str">
        <f>(_xlfn.XLOOKUP(A14,'Forest area'!A:A,'Forest area'!B:B,"NULL"))</f>
        <v>NULL</v>
      </c>
      <c r="Q14" s="10" t="s">
        <v>69</v>
      </c>
      <c r="R14" s="11">
        <f>C14*$C$53+E14*$E$53+G14*$G$53+I14*$I$53+K14*$K$53+O14*$O$53</f>
        <v>13.900495350620863</v>
      </c>
    </row>
    <row r="15" spans="1:18" x14ac:dyDescent="0.2">
      <c r="A15" s="5" t="s">
        <v>35</v>
      </c>
      <c r="B15" s="12">
        <v>17.823117501999999</v>
      </c>
      <c r="C15" s="10">
        <v>4.8363207865494202E-2</v>
      </c>
      <c r="D15" s="10">
        <f>(_xlfn.XLOOKUP(A15,Wind!A:A,Wind!B:B,"NULL"))</f>
        <v>63.294560486000002</v>
      </c>
      <c r="E15" s="10">
        <f>(_xlfn.XLOOKUP(A15,Wind!A:A,Wind!C:C,"NULL"))*100</f>
        <v>2.1378823122263499</v>
      </c>
      <c r="F15" s="10">
        <f>(_xlfn.XLOOKUP(A15,Solar!A:A,Solar!B:B,"NULL"))</f>
        <v>54.095799997999997</v>
      </c>
      <c r="G15" s="10">
        <f>(_xlfn.XLOOKUP(A15,Solar!A:A,Solar!C:C,"NULL"))*100</f>
        <v>7.6079999999999997</v>
      </c>
      <c r="H15" s="10">
        <f>(_xlfn.XLOOKUP('Aggregated - Formula'!A15,Other!A:A,Other!B:B,"NULL"))</f>
        <v>28.801799335999998</v>
      </c>
      <c r="I15" s="10">
        <f>(_xlfn.XLOOKUP('Aggregated - Formula'!A15,Other!A:A,Other!C:C,"NULL"))*100</f>
        <v>0.18100414214858698</v>
      </c>
      <c r="J15" s="10">
        <f>(_xlfn.XLOOKUP(A15,'CO2'!A:A,'CO2'!B:B,"NULL"))</f>
        <v>3.8386</v>
      </c>
      <c r="K15" s="10">
        <f>(_xlfn.XLOOKUP(A15,'CO2'!A:A,'CO2'!C:C,"NULL"))*100</f>
        <v>80.910000000000011</v>
      </c>
      <c r="L15" s="10">
        <f>(_xlfn.XLOOKUP(A15,'Fossil consumption'!A:A,'Fossil consumption'!B:B,"NULL"))</f>
        <v>80.25</v>
      </c>
      <c r="M15" s="10">
        <f>(_xlfn.XLOOKUP(A15,'Fossil consumption'!A:A,'Fossil consumption'!C:C,"NULL"))*100</f>
        <v>21.7059089880009</v>
      </c>
      <c r="N15" s="10">
        <f>(_xlfn.XLOOKUP(A15,'Renewable energy consumption'!A:A,'Renewable energy consumption'!B:B,"NULL"))</f>
        <v>18.786799999999999</v>
      </c>
      <c r="O15" s="10">
        <f>(_xlfn.XLOOKUP(A15,'Renewable energy consumption'!A:A,'Renewable energy consumption'!C:C,"NULL"))*100</f>
        <v>10.1471062503594</v>
      </c>
      <c r="P15" s="10">
        <f>(_xlfn.XLOOKUP(A15,'Forest area'!A:A,'Forest area'!B:B,"NULL"))</f>
        <v>39.710150674068203</v>
      </c>
      <c r="Q15" s="10">
        <f>(_xlfn.XLOOKUP(A15,'Forest area'!A:A,'Forest area'!C:C,"NULL"))*100</f>
        <v>53.8603096866361</v>
      </c>
      <c r="R15" s="11">
        <f>C15*$C$53+E15*$E$53+G15*$G$53+I15*$I$53+K15*$K$53+M15*$M$53+O15*$O$53+Q15*$Q$53</f>
        <v>29.254985491199424</v>
      </c>
    </row>
    <row r="16" spans="1:18" x14ac:dyDescent="0.2">
      <c r="A16" s="5" t="s">
        <v>30</v>
      </c>
      <c r="B16" s="12">
        <v>2620.5995148000002</v>
      </c>
      <c r="C16" s="10">
        <v>7.11102303243322</v>
      </c>
      <c r="D16" s="10">
        <f>(_xlfn.XLOOKUP(A16,Wind!A:A,Wind!B:B,"NULL"))</f>
        <v>535.62765823999996</v>
      </c>
      <c r="E16" s="10">
        <f>(_xlfn.XLOOKUP(A16,Wind!A:A,Wind!C:C,"NULL"))*100</f>
        <v>18.091742603123102</v>
      </c>
      <c r="F16" s="10">
        <f>(_xlfn.XLOOKUP(A16,Solar!A:A,Solar!B:B,"NULL"))</f>
        <v>324.82619340000002</v>
      </c>
      <c r="G16" s="10">
        <f>(_xlfn.XLOOKUP(A16,Solar!A:A,Solar!C:C,"NULL"))*100</f>
        <v>45.682000000000002</v>
      </c>
      <c r="H16" s="10">
        <f>(_xlfn.XLOOKUP('Aggregated - Formula'!A16,Other!A:A,Other!B:B,"NULL"))</f>
        <v>500.46215152000002</v>
      </c>
      <c r="I16" s="10">
        <f>(_xlfn.XLOOKUP('Aggregated - Formula'!A16,Other!A:A,Other!C:C,"NULL"))*100</f>
        <v>3.1451410850046599</v>
      </c>
      <c r="J16" s="10">
        <f>(_xlfn.XLOOKUP(A16,'CO2'!A:A,'CO2'!B:B,"NULL"))</f>
        <v>12.669799999999899</v>
      </c>
      <c r="K16" s="10">
        <f>(_xlfn.XLOOKUP(A16,'CO2'!A:A,'CO2'!C:C,"NULL"))*100</f>
        <v>0</v>
      </c>
      <c r="L16" s="10">
        <f>(_xlfn.XLOOKUP(A16,'Fossil consumption'!A:A,'Fossil consumption'!B:B,"NULL"))</f>
        <v>74.247500000000002</v>
      </c>
      <c r="M16" s="10">
        <f>(_xlfn.XLOOKUP(A16,'Fossil consumption'!A:A,'Fossil consumption'!C:C,"NULL"))*100</f>
        <v>28.500679194023</v>
      </c>
      <c r="N16" s="10">
        <f>(_xlfn.XLOOKUP(A16,'Renewable energy consumption'!A:A,'Renewable energy consumption'!B:B,"NULL"))</f>
        <v>11.817600000000001</v>
      </c>
      <c r="O16" s="10">
        <f>(_xlfn.XLOOKUP(A16,'Renewable energy consumption'!A:A,'Renewable energy consumption'!C:C,"NULL"))*100</f>
        <v>0</v>
      </c>
      <c r="P16" s="10">
        <f>(_xlfn.XLOOKUP(A16,'Forest area'!A:A,'Forest area'!B:B,"NULL"))</f>
        <v>34.453827210366399</v>
      </c>
      <c r="Q16" s="10">
        <f>(_xlfn.XLOOKUP(A16,'Forest area'!A:A,'Forest area'!C:C,"NULL"))*100</f>
        <v>46.730968579577898</v>
      </c>
      <c r="R16" s="11">
        <f>C16*$C$53+E16*$E$53+G16*$G$53+I16*$I$53+K16*$K$53+M16*$M$53+O16*$O$53+Q16*$Q$53</f>
        <v>19.919381412158423</v>
      </c>
    </row>
    <row r="17" spans="1:18" x14ac:dyDescent="0.2">
      <c r="A17" s="5" t="s">
        <v>19</v>
      </c>
      <c r="B17" s="12">
        <v>835.970590579999</v>
      </c>
      <c r="C17" s="10">
        <v>2.26841457097074</v>
      </c>
      <c r="D17" s="10">
        <f>(_xlfn.XLOOKUP(A17,Wind!A:A,Wind!B:B,"NULL"))</f>
        <v>0</v>
      </c>
      <c r="E17" s="10">
        <f>(_xlfn.XLOOKUP(A17,Wind!A:A,Wind!C:C,"NULL"))*100</f>
        <v>0</v>
      </c>
      <c r="F17" s="10">
        <f>(_xlfn.XLOOKUP(A17,Solar!A:A,Solar!B:B,"NULL"))</f>
        <v>0</v>
      </c>
      <c r="G17" s="10">
        <f>(_xlfn.XLOOKUP(A17,Solar!A:A,Solar!C:C,"NULL"))*100</f>
        <v>0</v>
      </c>
      <c r="H17" s="10">
        <f>(_xlfn.XLOOKUP('Aggregated - Formula'!A17,Other!A:A,Other!B:B,"NULL"))</f>
        <v>0</v>
      </c>
      <c r="I17" s="10">
        <f>(_xlfn.XLOOKUP('Aggregated - Formula'!A17,Other!A:A,Other!C:C,"NULL"))*100</f>
        <v>0</v>
      </c>
      <c r="J17" s="10">
        <f>(_xlfn.XLOOKUP(A17,'CO2'!A:A,'CO2'!B:B,"NULL"))</f>
        <v>2.9422000000000001</v>
      </c>
      <c r="K17" s="10">
        <f>(_xlfn.XLOOKUP(A17,'CO2'!A:A,'CO2'!C:C,"NULL"))*100</f>
        <v>89.12299999999999</v>
      </c>
      <c r="L17" s="10">
        <f>(_xlfn.XLOOKUP(A17,'Fossil consumption'!A:A,'Fossil consumption'!B:B,"NULL"))</f>
        <v>77.487499999999997</v>
      </c>
      <c r="M17" s="10">
        <f>(_xlfn.XLOOKUP(A17,'Fossil consumption'!A:A,'Fossil consumption'!C:C,"NULL"))*100</f>
        <v>24.833031469323</v>
      </c>
      <c r="N17" s="10" t="str">
        <f>(_xlfn.XLOOKUP(A17,'Renewable energy consumption'!A:A,'Renewable energy consumption'!B:B,"NULL"))</f>
        <v>NULL</v>
      </c>
      <c r="O17" s="10" t="s">
        <v>69</v>
      </c>
      <c r="P17" s="10">
        <f>(_xlfn.XLOOKUP(A17,'Forest area'!A:A,'Forest area'!B:B,"NULL"))</f>
        <v>40.615915959130803</v>
      </c>
      <c r="Q17" s="10">
        <f>(_xlfn.XLOOKUP(A17,'Forest area'!A:A,'Forest area'!C:C,"NULL"))*100</f>
        <v>55.088831813315799</v>
      </c>
      <c r="R17" s="11">
        <f>C17*$C$53+E17*$E$53+G17*$G$53+I17*$I$53+K17*$K$53+M17*$M$53+Q17*$Q$53</f>
        <v>29.492672387569122</v>
      </c>
    </row>
    <row r="18" spans="1:18" x14ac:dyDescent="0.2">
      <c r="A18" s="5" t="s">
        <v>10</v>
      </c>
      <c r="B18" s="12">
        <v>0</v>
      </c>
      <c r="C18" s="10">
        <v>0</v>
      </c>
      <c r="D18" s="10">
        <f>(_xlfn.XLOOKUP(A18,Wind!A:A,Wind!B:B,"NULL"))</f>
        <v>0</v>
      </c>
      <c r="E18" s="10">
        <f>(_xlfn.XLOOKUP(A18,Wind!A:A,Wind!C:C,"NULL"))*100</f>
        <v>0</v>
      </c>
      <c r="F18" s="10">
        <f>(_xlfn.XLOOKUP(A18,Solar!A:A,Solar!B:B,"NULL"))</f>
        <v>0</v>
      </c>
      <c r="G18" s="10">
        <f>(_xlfn.XLOOKUP(A18,Solar!A:A,Solar!C:C,"NULL"))*100</f>
        <v>0</v>
      </c>
      <c r="H18" s="10">
        <f>(_xlfn.XLOOKUP('Aggregated - Formula'!A18,Other!A:A,Other!B:B,"NULL"))</f>
        <v>0</v>
      </c>
      <c r="I18" s="10">
        <f>(_xlfn.XLOOKUP('Aggregated - Formula'!A18,Other!A:A,Other!C:C,"NULL"))*100</f>
        <v>0</v>
      </c>
      <c r="J18" s="10">
        <f>(_xlfn.XLOOKUP(A18,'CO2'!A:A,'CO2'!B:B,"NULL"))</f>
        <v>6.3927999999999896</v>
      </c>
      <c r="K18" s="10">
        <f>(_xlfn.XLOOKUP(A18,'CO2'!A:A,'CO2'!C:C,"NULL"))*100</f>
        <v>57.509</v>
      </c>
      <c r="L18" s="10">
        <f>(_xlfn.XLOOKUP(A18,'Fossil consumption'!A:A,'Fossil consumption'!B:B,"NULL"))</f>
        <v>79.717500000000001</v>
      </c>
      <c r="M18" s="10">
        <f>(_xlfn.XLOOKUP(A18,'Fossil consumption'!A:A,'Fossil consumption'!C:C,"NULL"))*100</f>
        <v>22.308693683495502</v>
      </c>
      <c r="N18" s="10">
        <f>(_xlfn.XLOOKUP(A18,'Renewable energy consumption'!A:A,'Renewable energy consumption'!B:B,"NULL"))</f>
        <v>37.950333333333298</v>
      </c>
      <c r="O18" s="10">
        <f>(_xlfn.XLOOKUP(A18,'Renewable energy consumption'!A:A,'Renewable energy consumption'!C:C,"NULL"))*100</f>
        <v>38.049076184589801</v>
      </c>
      <c r="P18" s="10">
        <f>(_xlfn.XLOOKUP(A18,'Forest area'!A:A,'Forest area'!B:B,"NULL"))</f>
        <v>42.732617187499997</v>
      </c>
      <c r="Q18" s="10">
        <f>(_xlfn.XLOOKUP(A18,'Forest area'!A:A,'Forest area'!C:C,"NULL"))*100</f>
        <v>57.959790037820703</v>
      </c>
      <c r="R18" s="11">
        <f>C18*$C$53+E18*$E$53+G18*$G$53+I18*$I$53+K18*$K$53+M18*$M$53+O18*$O$53+Q18*$Q$53</f>
        <v>28.567659275152739</v>
      </c>
    </row>
    <row r="19" spans="1:18" x14ac:dyDescent="0.2">
      <c r="A19" s="5" t="s">
        <v>47</v>
      </c>
      <c r="B19" s="12">
        <v>226.39225956000001</v>
      </c>
      <c r="C19" s="10">
        <v>0.61431766395584597</v>
      </c>
      <c r="D19" s="10">
        <f>(_xlfn.XLOOKUP(A19,Wind!A:A,Wind!B:B,"NULL"))</f>
        <v>339.48421386000001</v>
      </c>
      <c r="E19" s="10">
        <f>(_xlfn.XLOOKUP(A19,Wind!A:A,Wind!C:C,"NULL"))*100</f>
        <v>11.4666614400758</v>
      </c>
      <c r="F19" s="10">
        <f>(_xlfn.XLOOKUP(A19,Solar!A:A,Solar!B:B,"NULL"))</f>
        <v>165.09963908</v>
      </c>
      <c r="G19" s="10">
        <f>(_xlfn.XLOOKUP(A19,Solar!A:A,Solar!C:C,"NULL"))*100</f>
        <v>23.219000000000001</v>
      </c>
      <c r="H19" s="10">
        <f>(_xlfn.XLOOKUP('Aggregated - Formula'!A19,Other!A:A,Other!B:B,"NULL"))</f>
        <v>191.49951872</v>
      </c>
      <c r="I19" s="10">
        <f>(_xlfn.XLOOKUP('Aggregated - Formula'!A19,Other!A:A,Other!C:C,"NULL"))*100</f>
        <v>1.20347363383147</v>
      </c>
      <c r="J19" s="10">
        <f>(_xlfn.XLOOKUP(A19,'CO2'!A:A,'CO2'!B:B,"NULL"))</f>
        <v>4.9420000000000002</v>
      </c>
      <c r="K19" s="10">
        <f>(_xlfn.XLOOKUP(A19,'CO2'!A:A,'CO2'!C:C,"NULL"))*100</f>
        <v>70.801000000000002</v>
      </c>
      <c r="L19" s="10">
        <f>(_xlfn.XLOOKUP(A19,'Fossil consumption'!A:A,'Fossil consumption'!B:B,"NULL"))</f>
        <v>82.839999999999904</v>
      </c>
      <c r="M19" s="10">
        <f>(_xlfn.XLOOKUP(A19,'Fossil consumption'!A:A,'Fossil consumption'!C:C,"NULL"))*100</f>
        <v>18.774054788317802</v>
      </c>
      <c r="N19" s="10" t="str">
        <f>(_xlfn.XLOOKUP(A19,'Renewable energy consumption'!A:A,'Renewable energy consumption'!B:B,"NULL"))</f>
        <v>NULL</v>
      </c>
      <c r="O19" s="10" t="s">
        <v>69</v>
      </c>
      <c r="P19" s="10">
        <f>(_xlfn.XLOOKUP(A19,'Forest area'!A:A,'Forest area'!B:B,"NULL"))</f>
        <v>28.972831100658698</v>
      </c>
      <c r="Q19" s="10">
        <f>(_xlfn.XLOOKUP(A19,'Forest area'!A:A,'Forest area'!C:C,"NULL"))*100</f>
        <v>39.296895858899902</v>
      </c>
      <c r="R19" s="11">
        <f>C19*$C$53+E19*$E$53+G19*$G$53+I19*$I$53+K19*$K$53+M19*$M$53+Q19*$Q$53</f>
        <v>25.586511315023692</v>
      </c>
    </row>
    <row r="20" spans="1:18" x14ac:dyDescent="0.2">
      <c r="A20" s="5" t="s">
        <v>13</v>
      </c>
      <c r="B20" s="12">
        <v>399.85224312000003</v>
      </c>
      <c r="C20" s="10">
        <v>1.08500306679382</v>
      </c>
      <c r="D20" s="10">
        <f>(_xlfn.XLOOKUP(A20,Wind!A:A,Wind!B:B,"NULL"))</f>
        <v>176.11600003999999</v>
      </c>
      <c r="E20" s="10">
        <f>(_xlfn.XLOOKUP(A20,Wind!A:A,Wind!C:C,"NULL"))*100</f>
        <v>5.94861988920601</v>
      </c>
      <c r="F20" s="10">
        <f>(_xlfn.XLOOKUP(A20,Solar!A:A,Solar!B:B,"NULL"))</f>
        <v>363.655845679999</v>
      </c>
      <c r="G20" s="10">
        <f>(_xlfn.XLOOKUP(A20,Solar!A:A,Solar!C:C,"NULL"))*100</f>
        <v>51.143000000000008</v>
      </c>
      <c r="H20" s="10">
        <f>(_xlfn.XLOOKUP('Aggregated - Formula'!A20,Other!A:A,Other!B:B,"NULL"))</f>
        <v>43.422797156000001</v>
      </c>
      <c r="I20" s="10">
        <f>(_xlfn.XLOOKUP('Aggregated - Formula'!A20,Other!A:A,Other!C:C,"NULL"))*100</f>
        <v>0.27288941420718299</v>
      </c>
      <c r="J20" s="10">
        <f>(_xlfn.XLOOKUP(A20,'CO2'!A:A,'CO2'!B:B,"NULL"))</f>
        <v>5.4555999999999996</v>
      </c>
      <c r="K20" s="10">
        <f>(_xlfn.XLOOKUP(A20,'CO2'!A:A,'CO2'!C:C,"NULL"))*100</f>
        <v>66.096000000000004</v>
      </c>
      <c r="L20" s="10">
        <f>(_xlfn.XLOOKUP(A20,'Fossil consumption'!A:A,'Fossil consumption'!B:B,"NULL"))</f>
        <v>87.745000000000005</v>
      </c>
      <c r="M20" s="10">
        <f>(_xlfn.XLOOKUP(A20,'Fossil consumption'!A:A,'Fossil consumption'!C:C,"NULL"))*100</f>
        <v>13.2216436495358</v>
      </c>
      <c r="N20" s="10">
        <f>(_xlfn.XLOOKUP(A20,'Renewable energy consumption'!A:A,'Renewable energy consumption'!B:B,"NULL"))</f>
        <v>17.873000000000001</v>
      </c>
      <c r="O20" s="10">
        <f>(_xlfn.XLOOKUP(A20,'Renewable energy consumption'!A:A,'Renewable energy consumption'!C:C,"NULL"))*100</f>
        <v>8.8166198686257502</v>
      </c>
      <c r="P20" s="10">
        <f>(_xlfn.XLOOKUP(A20,'Forest area'!A:A,'Forest area'!B:B,"NULL"))</f>
        <v>18.670995670995602</v>
      </c>
      <c r="Q20" s="10">
        <f>(_xlfn.XLOOKUP(A20,'Forest area'!A:A,'Forest area'!C:C,"NULL"))*100</f>
        <v>25.324144883045403</v>
      </c>
      <c r="R20" s="11">
        <f>C20*$C$53+E20*$E$53+G20*$G$53+I20*$I$53+K20*$K$53+M20*$M$53+O20*$O$53+Q20*$Q$53</f>
        <v>24.360795996922981</v>
      </c>
    </row>
    <row r="21" spans="1:18" x14ac:dyDescent="0.2">
      <c r="A21" s="5" t="s">
        <v>5</v>
      </c>
      <c r="B21" s="12">
        <v>22.113929414000001</v>
      </c>
      <c r="C21" s="10">
        <v>6.00063689672772E-2</v>
      </c>
      <c r="D21" s="10">
        <f>(_xlfn.XLOOKUP(A21,Wind!A:A,Wind!B:B,"NULL"))</f>
        <v>0</v>
      </c>
      <c r="E21" s="10">
        <f>(_xlfn.XLOOKUP(A21,Wind!A:A,Wind!C:C,"NULL"))*100</f>
        <v>0</v>
      </c>
      <c r="F21" s="10">
        <f>(_xlfn.XLOOKUP(A21,Solar!A:A,Solar!B:B,"NULL"))</f>
        <v>0</v>
      </c>
      <c r="G21" s="10">
        <f>(_xlfn.XLOOKUP(A21,Solar!A:A,Solar!C:C,"NULL"))*100</f>
        <v>0</v>
      </c>
      <c r="H21" s="10">
        <f>(_xlfn.XLOOKUP('Aggregated - Formula'!A21,Other!A:A,Other!B:B,"NULL"))</f>
        <v>0</v>
      </c>
      <c r="I21" s="10">
        <f>(_xlfn.XLOOKUP('Aggregated - Formula'!A21,Other!A:A,Other!C:C,"NULL"))*100</f>
        <v>0</v>
      </c>
      <c r="J21" s="10">
        <f>(_xlfn.XLOOKUP(A21,'CO2'!A:A,'CO2'!B:B,"NULL"))</f>
        <v>2.4341999999999899</v>
      </c>
      <c r="K21" s="10">
        <f>(_xlfn.XLOOKUP(A21,'CO2'!A:A,'CO2'!C:C,"NULL"))*100</f>
        <v>93.777000000000001</v>
      </c>
      <c r="L21" s="10">
        <f>(_xlfn.XLOOKUP(A21,'Fossil consumption'!A:A,'Fossil consumption'!B:B,"NULL"))</f>
        <v>75.457499999999996</v>
      </c>
      <c r="M21" s="10">
        <f>(_xlfn.XLOOKUP(A21,'Fossil consumption'!A:A,'Fossil consumption'!C:C,"NULL"))*100</f>
        <v>27.130971247453001</v>
      </c>
      <c r="N21" s="10" t="str">
        <f>(_xlfn.XLOOKUP(A21,'Renewable energy consumption'!A:A,'Renewable energy consumption'!B:B,"NULL"))</f>
        <v>NULL</v>
      </c>
      <c r="O21" s="10" t="s">
        <v>69</v>
      </c>
      <c r="P21" s="10">
        <f>(_xlfn.XLOOKUP(A21,'Forest area'!A:A,'Forest area'!B:B,"NULL"))</f>
        <v>11.5337197049525</v>
      </c>
      <c r="Q21" s="10">
        <f>(_xlfn.XLOOKUP(A21,'Forest area'!A:A,'Forest area'!C:C,"NULL"))*100</f>
        <v>15.6436000519451</v>
      </c>
      <c r="R21" s="11">
        <f>C21*$C$53+E21*$E$53+G21*$G$53+I21*$I$53+K21*$K$53+M21*$M$53+Q21*$Q$53</f>
        <v>23.375603694624189</v>
      </c>
    </row>
    <row r="22" spans="1:18" x14ac:dyDescent="0.2">
      <c r="A22" s="5" t="s">
        <v>28</v>
      </c>
      <c r="B22" s="12">
        <v>36852.637135999998</v>
      </c>
      <c r="C22" s="10">
        <v>100</v>
      </c>
      <c r="D22" s="10">
        <f>(_xlfn.XLOOKUP(A22,Wind!A:A,Wind!B:B,"NULL"))</f>
        <v>0</v>
      </c>
      <c r="E22" s="10">
        <f>(_xlfn.XLOOKUP(A22,Wind!A:A,Wind!C:C,"NULL"))*100</f>
        <v>0</v>
      </c>
      <c r="F22" s="10">
        <f>(_xlfn.XLOOKUP(A22,Solar!A:A,Solar!B:B,"NULL"))</f>
        <v>0</v>
      </c>
      <c r="G22" s="10">
        <f>(_xlfn.XLOOKUP(A22,Solar!A:A,Solar!C:C,"NULL"))*100</f>
        <v>0</v>
      </c>
      <c r="H22" s="10">
        <f>(_xlfn.XLOOKUP('Aggregated - Formula'!A22,Other!A:A,Other!B:B,"NULL"))</f>
        <v>0</v>
      </c>
      <c r="I22" s="10">
        <f>(_xlfn.XLOOKUP('Aggregated - Formula'!A22,Other!A:A,Other!C:C,"NULL"))*100</f>
        <v>0</v>
      </c>
      <c r="J22" s="10">
        <f>(_xlfn.XLOOKUP(A22,'CO2'!A:A,'CO2'!B:B,"NULL"))</f>
        <v>3.8271999999999999</v>
      </c>
      <c r="K22" s="10">
        <f>(_xlfn.XLOOKUP(A22,'CO2'!A:A,'CO2'!C:C,"NULL"))*100</f>
        <v>81.015000000000001</v>
      </c>
      <c r="L22" s="10" t="str">
        <f>(_xlfn.XLOOKUP(A22,'Fossil consumption'!A:A,'Fossil consumption'!B:B,"NULL"))</f>
        <v>NULL</v>
      </c>
      <c r="M22" s="10" t="s">
        <v>69</v>
      </c>
      <c r="N22" s="10" t="str">
        <f>(_xlfn.XLOOKUP(A22,'Renewable energy consumption'!A:A,'Renewable energy consumption'!B:B,"NULL"))</f>
        <v>NULL</v>
      </c>
      <c r="O22" s="10" t="s">
        <v>69</v>
      </c>
      <c r="P22" s="10">
        <f>(_xlfn.XLOOKUP(A22,'Forest area'!A:A,'Forest area'!B:B,"NULL"))</f>
        <v>41.875</v>
      </c>
      <c r="Q22" s="10">
        <f>(_xlfn.XLOOKUP(A22,'Forest area'!A:A,'Forest area'!C:C,"NULL"))*100</f>
        <v>56.796572912545592</v>
      </c>
      <c r="R22" s="11">
        <f>C22*$C$53+E22*$E$53+G22*$G$53+I22*$I$53+K22*$K$53+Q22*$Q$53</f>
        <v>32.995933124258208</v>
      </c>
    </row>
    <row r="23" spans="1:18" x14ac:dyDescent="0.2">
      <c r="A23" s="5" t="s">
        <v>32</v>
      </c>
      <c r="B23" s="12">
        <v>166.56536126</v>
      </c>
      <c r="C23" s="10">
        <v>0.45197677616749998</v>
      </c>
      <c r="D23" s="10">
        <f>(_xlfn.XLOOKUP(A23,Wind!A:A,Wind!B:B,"NULL"))</f>
        <v>0</v>
      </c>
      <c r="E23" s="10">
        <f>(_xlfn.XLOOKUP(A23,Wind!A:A,Wind!C:C,"NULL"))*100</f>
        <v>0</v>
      </c>
      <c r="F23" s="10">
        <f>(_xlfn.XLOOKUP(A23,Solar!A:A,Solar!B:B,"NULL"))</f>
        <v>0</v>
      </c>
      <c r="G23" s="10">
        <f>(_xlfn.XLOOKUP(A23,Solar!A:A,Solar!C:C,"NULL"))*100</f>
        <v>0</v>
      </c>
      <c r="H23" s="10">
        <f>(_xlfn.XLOOKUP('Aggregated - Formula'!A23,Other!A:A,Other!B:B,"NULL"))</f>
        <v>0</v>
      </c>
      <c r="I23" s="10">
        <f>(_xlfn.XLOOKUP('Aggregated - Formula'!A23,Other!A:A,Other!C:C,"NULL"))*100</f>
        <v>0</v>
      </c>
      <c r="J23" s="10">
        <f>(_xlfn.XLOOKUP(A23,'CO2'!A:A,'CO2'!B:B,"NULL"))</f>
        <v>1.8512</v>
      </c>
      <c r="K23" s="10">
        <f>(_xlfn.XLOOKUP(A23,'CO2'!A:A,'CO2'!C:C,"NULL"))*100</f>
        <v>99.119</v>
      </c>
      <c r="L23" s="10">
        <f>(_xlfn.XLOOKUP(A23,'Fossil consumption'!A:A,'Fossil consumption'!B:B,"NULL"))</f>
        <v>82.38</v>
      </c>
      <c r="M23" s="10">
        <f>(_xlfn.XLOOKUP(A23,'Fossil consumption'!A:A,'Fossil consumption'!C:C,"NULL"))*100</f>
        <v>19.2947702060221</v>
      </c>
      <c r="N23" s="10" t="str">
        <f>(_xlfn.XLOOKUP(A23,'Renewable energy consumption'!A:A,'Renewable energy consumption'!B:B,"NULL"))</f>
        <v>NULL</v>
      </c>
      <c r="O23" s="10" t="s">
        <v>69</v>
      </c>
      <c r="P23" s="10">
        <f>(_xlfn.XLOOKUP(A23,'Forest area'!A:A,'Forest area'!B:B,"NULL"))</f>
        <v>11.7450124007313</v>
      </c>
      <c r="Q23" s="10">
        <f>(_xlfn.XLOOKUP(A23,'Forest area'!A:A,'Forest area'!C:C,"NULL"))*100</f>
        <v>15.930183956463001</v>
      </c>
      <c r="R23" s="11">
        <f>C23*$C$53+E23*$E$53+G23*$G$53+I23*$I$53+K23*$K$53+M23*$M$53+Q23*$Q$53</f>
        <v>23.03845195704217</v>
      </c>
    </row>
    <row r="24" spans="1:18" x14ac:dyDescent="0.2">
      <c r="A24" s="5" t="s">
        <v>12</v>
      </c>
      <c r="B24" s="12">
        <v>691.27705730000002</v>
      </c>
      <c r="C24" s="10">
        <v>1.8757872191043701</v>
      </c>
      <c r="D24" s="10">
        <f>(_xlfn.XLOOKUP(A24,Wind!A:A,Wind!B:B,"NULL"))</f>
        <v>495.76491761999898</v>
      </c>
      <c r="E24" s="10">
        <f>(_xlfn.XLOOKUP(A24,Wind!A:A,Wind!C:C,"NULL"))*100</f>
        <v>16.745310185645202</v>
      </c>
      <c r="F24" s="10">
        <f>(_xlfn.XLOOKUP(A24,Solar!A:A,Solar!B:B,"NULL"))</f>
        <v>43.713179404000002</v>
      </c>
      <c r="G24" s="10">
        <f>(_xlfn.XLOOKUP(A24,Solar!A:A,Solar!C:C,"NULL"))*100</f>
        <v>6.1479999999999997</v>
      </c>
      <c r="H24" s="10">
        <f>(_xlfn.XLOOKUP('Aggregated - Formula'!A24,Other!A:A,Other!B:B,"NULL"))</f>
        <v>279.57031588000001</v>
      </c>
      <c r="I24" s="10">
        <f>(_xlfn.XLOOKUP('Aggregated - Formula'!A24,Other!A:A,Other!C:C,"NULL"))*100</f>
        <v>1.7569522169685599</v>
      </c>
      <c r="J24" s="10">
        <f>(_xlfn.XLOOKUP(A24,'CO2'!A:A,'CO2'!B:B,"NULL"))</f>
        <v>4.4367999999999999</v>
      </c>
      <c r="K24" s="10">
        <f>(_xlfn.XLOOKUP(A24,'CO2'!A:A,'CO2'!C:C,"NULL"))*100</f>
        <v>75.429999999999993</v>
      </c>
      <c r="L24" s="10">
        <f>(_xlfn.XLOOKUP(A24,'Fossil consumption'!A:A,'Fossil consumption'!B:B,"NULL"))</f>
        <v>67.864999999999995</v>
      </c>
      <c r="M24" s="10">
        <f>(_xlfn.XLOOKUP(A24,'Fossil consumption'!A:A,'Fossil consumption'!C:C,"NULL"))*100</f>
        <v>35.725605614670499</v>
      </c>
      <c r="N24" s="10">
        <f>(_xlfn.XLOOKUP(A24,'Renewable energy consumption'!A:A,'Renewable energy consumption'!B:B,"NULL"))</f>
        <v>29.3826</v>
      </c>
      <c r="O24" s="10">
        <f>(_xlfn.XLOOKUP(A24,'Renewable energy consumption'!A:A,'Renewable energy consumption'!C:C,"NULL"))*100</f>
        <v>25.5745166285317</v>
      </c>
      <c r="P24" s="10">
        <f>(_xlfn.XLOOKUP(A24,'Forest area'!A:A,'Forest area'!B:B,"NULL"))</f>
        <v>34.673434514524203</v>
      </c>
      <c r="Q24" s="10">
        <f>(_xlfn.XLOOKUP(A24,'Forest area'!A:A,'Forest area'!C:C,"NULL"))*100</f>
        <v>47.0288298873446</v>
      </c>
      <c r="R24" s="11">
        <f t="shared" ref="R24:R32" si="0">C24*$C$53+E24*$E$53+G24*$G$53+I24*$I$53+K24*$K$53+M24*$M$53+O24*$O$53+Q24*$Q$53</f>
        <v>32.817928795594447</v>
      </c>
    </row>
    <row r="25" spans="1:18" x14ac:dyDescent="0.2">
      <c r="A25" s="5" t="s">
        <v>29</v>
      </c>
      <c r="B25" s="12">
        <v>0</v>
      </c>
      <c r="C25" s="10">
        <v>0</v>
      </c>
      <c r="D25" s="10">
        <f>(_xlfn.XLOOKUP(A25,Wind!A:A,Wind!B:B,"NULL"))</f>
        <v>598.80305067999996</v>
      </c>
      <c r="E25" s="10">
        <f>(_xlfn.XLOOKUP(A25,Wind!A:A,Wind!C:C,"NULL"))*100</f>
        <v>20.225599810257201</v>
      </c>
      <c r="F25" s="10">
        <f>(_xlfn.XLOOKUP(A25,Solar!A:A,Solar!B:B,"NULL"))</f>
        <v>78.796707581999996</v>
      </c>
      <c r="G25" s="10">
        <f>(_xlfn.XLOOKUP(A25,Solar!A:A,Solar!C:C,"NULL"))*100</f>
        <v>11.082000000000001</v>
      </c>
      <c r="H25" s="10">
        <f>(_xlfn.XLOOKUP('Aggregated - Formula'!A25,Other!A:A,Other!B:B,"NULL"))</f>
        <v>213.84431391999999</v>
      </c>
      <c r="I25" s="10">
        <f>(_xlfn.XLOOKUP('Aggregated - Formula'!A25,Other!A:A,Other!C:C,"NULL"))*100</f>
        <v>1.34389890516535</v>
      </c>
      <c r="J25" s="10">
        <f>(_xlfn.XLOOKUP(A25,'CO2'!A:A,'CO2'!B:B,"NULL"))</f>
        <v>4.7283999999999997</v>
      </c>
      <c r="K25" s="10">
        <f>(_xlfn.XLOOKUP(A25,'CO2'!A:A,'CO2'!C:C,"NULL"))*100</f>
        <v>72.757999999999996</v>
      </c>
      <c r="L25" s="10">
        <f>(_xlfn.XLOOKUP(A25,'Fossil consumption'!A:A,'Fossil consumption'!B:B,"NULL"))</f>
        <v>63.814999999999998</v>
      </c>
      <c r="M25" s="10">
        <f>(_xlfn.XLOOKUP(A25,'Fossil consumption'!A:A,'Fossil consumption'!C:C,"NULL"))*100</f>
        <v>40.310165270545603</v>
      </c>
      <c r="N25" s="10">
        <f>(_xlfn.XLOOKUP(A25,'Renewable energy consumption'!A:A,'Renewable energy consumption'!B:B,"NULL"))</f>
        <v>28.387599999999999</v>
      </c>
      <c r="O25" s="10">
        <f>(_xlfn.XLOOKUP(A25,'Renewable energy consumption'!A:A,'Renewable energy consumption'!C:C,"NULL"))*100</f>
        <v>24.125803617123299</v>
      </c>
      <c r="P25" s="10">
        <f>(_xlfn.XLOOKUP(A25,'Forest area'!A:A,'Forest area'!B:B,"NULL"))</f>
        <v>35.166363245717797</v>
      </c>
      <c r="Q25" s="10">
        <f>(_xlfn.XLOOKUP(A25,'Forest area'!A:A,'Forest area'!C:C,"NULL"))*100</f>
        <v>47.697406905181602</v>
      </c>
      <c r="R25" s="11">
        <f t="shared" si="0"/>
        <v>33.640852657368271</v>
      </c>
    </row>
    <row r="26" spans="1:18" x14ac:dyDescent="0.2">
      <c r="A26" s="5" t="s">
        <v>11</v>
      </c>
      <c r="B26" s="12">
        <v>1477.3420238000001</v>
      </c>
      <c r="C26" s="10">
        <v>4.0087823792583794</v>
      </c>
      <c r="D26" s="10">
        <f>(_xlfn.XLOOKUP(A26,Wind!A:A,Wind!B:B,"NULL"))</f>
        <v>212.59858663999901</v>
      </c>
      <c r="E26" s="10">
        <f>(_xlfn.XLOOKUP(A26,Wind!A:A,Wind!C:C,"NULL"))*100</f>
        <v>7.1808818086747106</v>
      </c>
      <c r="F26" s="10">
        <f>(_xlfn.XLOOKUP(A26,Solar!A:A,Solar!B:B,"NULL"))</f>
        <v>287.93881873999999</v>
      </c>
      <c r="G26" s="10">
        <f>(_xlfn.XLOOKUP(A26,Solar!A:A,Solar!C:C,"NULL"))*100</f>
        <v>40.494</v>
      </c>
      <c r="H26" s="10">
        <f>(_xlfn.XLOOKUP('Aggregated - Formula'!A26,Other!A:A,Other!B:B,"NULL"))</f>
        <v>297.828869</v>
      </c>
      <c r="I26" s="10">
        <f>(_xlfn.XLOOKUP('Aggregated - Formula'!A26,Other!A:A,Other!C:C,"NULL"))*100</f>
        <v>1.87169760859516</v>
      </c>
      <c r="J26" s="10">
        <f>(_xlfn.XLOOKUP(A26,'CO2'!A:A,'CO2'!B:B,"NULL"))</f>
        <v>5.9409999999999998</v>
      </c>
      <c r="K26" s="10">
        <f>(_xlfn.XLOOKUP(A26,'CO2'!A:A,'CO2'!C:C,"NULL"))*100</f>
        <v>61.648000000000003</v>
      </c>
      <c r="L26" s="10">
        <f>(_xlfn.XLOOKUP(A26,'Fossil consumption'!A:A,'Fossil consumption'!B:B,"NULL"))</f>
        <v>65.594999999999999</v>
      </c>
      <c r="M26" s="10">
        <f>(_xlfn.XLOOKUP(A26,'Fossil consumption'!A:A,'Fossil consumption'!C:C,"NULL"))*100</f>
        <v>38.295223002037496</v>
      </c>
      <c r="N26" s="10">
        <f>(_xlfn.XLOOKUP(A26,'Renewable energy consumption'!A:A,'Renewable energy consumption'!B:B,"NULL"))</f>
        <v>21.180399999999999</v>
      </c>
      <c r="O26" s="10">
        <f>(_xlfn.XLOOKUP(A26,'Renewable energy consumption'!A:A,'Renewable energy consumption'!C:C,"NULL"))*100</f>
        <v>13.6321710384069</v>
      </c>
      <c r="P26" s="10">
        <f>(_xlfn.XLOOKUP(A26,'Forest area'!A:A,'Forest area'!B:B,"NULL"))</f>
        <v>35.920228445099497</v>
      </c>
      <c r="Q26" s="10">
        <f>(_xlfn.XLOOKUP(A26,'Forest area'!A:A,'Forest area'!C:C,"NULL"))*100</f>
        <v>48.719901466683901</v>
      </c>
      <c r="R26" s="11">
        <f t="shared" si="0"/>
        <v>32.215773260645847</v>
      </c>
    </row>
    <row r="27" spans="1:18" x14ac:dyDescent="0.2">
      <c r="A27" s="5" t="s">
        <v>16</v>
      </c>
      <c r="B27" s="12">
        <v>0</v>
      </c>
      <c r="C27" s="10">
        <v>0</v>
      </c>
      <c r="D27" s="10">
        <f>(_xlfn.XLOOKUP(A27,Wind!A:A,Wind!B:B,"NULL"))</f>
        <v>541.02330382000002</v>
      </c>
      <c r="E27" s="10">
        <f>(_xlfn.XLOOKUP(A27,Wind!A:A,Wind!C:C,"NULL"))*100</f>
        <v>18.273989784554701</v>
      </c>
      <c r="F27" s="10">
        <f>(_xlfn.XLOOKUP(A27,Solar!A:A,Solar!B:B,"NULL"))</f>
        <v>296.44988649800001</v>
      </c>
      <c r="G27" s="10">
        <f>(_xlfn.XLOOKUP(A27,Solar!A:A,Solar!C:C,"NULL"))*100</f>
        <v>41.691000000000003</v>
      </c>
      <c r="H27" s="10">
        <f>(_xlfn.XLOOKUP('Aggregated - Formula'!A27,Other!A:A,Other!B:B,"NULL"))</f>
        <v>1192.4733039999901</v>
      </c>
      <c r="I27" s="10">
        <f>(_xlfn.XLOOKUP('Aggregated - Formula'!A27,Other!A:A,Other!C:C,"NULL"))*100</f>
        <v>7.4940667736624595</v>
      </c>
      <c r="J27" s="10">
        <f>(_xlfn.XLOOKUP(A27,'CO2'!A:A,'CO2'!B:B,"NULL"))</f>
        <v>8.0033999999999992</v>
      </c>
      <c r="K27" s="10">
        <f>(_xlfn.XLOOKUP(A27,'CO2'!A:A,'CO2'!C:C,"NULL"))*100</f>
        <v>42.753</v>
      </c>
      <c r="L27" s="10">
        <f>(_xlfn.XLOOKUP(A27,'Fossil consumption'!A:A,'Fossil consumption'!B:B,"NULL"))</f>
        <v>67.262500000000003</v>
      </c>
      <c r="M27" s="10">
        <f>(_xlfn.XLOOKUP(A27,'Fossil consumption'!A:A,'Fossil consumption'!C:C,"NULL"))*100</f>
        <v>36.407629612859402</v>
      </c>
      <c r="N27" s="10">
        <f>(_xlfn.XLOOKUP(A27,'Renewable energy consumption'!A:A,'Renewable energy consumption'!B:B,"NULL"))</f>
        <v>35.726599999999998</v>
      </c>
      <c r="O27" s="10">
        <f>(_xlfn.XLOOKUP(A27,'Renewable energy consumption'!A:A,'Renewable energy consumption'!C:C,"NULL"))*100</f>
        <v>34.811336070114798</v>
      </c>
      <c r="P27" s="10">
        <f>(_xlfn.XLOOKUP(A27,'Forest area'!A:A,'Forest area'!B:B,"NULL"))</f>
        <v>57.045270794585299</v>
      </c>
      <c r="Q27" s="10">
        <f>(_xlfn.XLOOKUP(A27,'Forest area'!A:A,'Forest area'!C:C,"NULL"))*100</f>
        <v>77.372558376133199</v>
      </c>
      <c r="R27" s="11">
        <f t="shared" si="0"/>
        <v>37.633042960543399</v>
      </c>
    </row>
    <row r="28" spans="1:18" x14ac:dyDescent="0.2">
      <c r="A28" s="5" t="s">
        <v>25</v>
      </c>
      <c r="B28" s="12">
        <v>138.19854785999999</v>
      </c>
      <c r="C28" s="10">
        <v>0.375003143872705</v>
      </c>
      <c r="D28" s="10">
        <f>(_xlfn.XLOOKUP(A28,Wind!A:A,Wind!B:B,"NULL"))</f>
        <v>347.74262018000002</v>
      </c>
      <c r="E28" s="10">
        <f>(_xlfn.XLOOKUP(A28,Wind!A:A,Wind!C:C,"NULL"))*100</f>
        <v>11.7456032743052</v>
      </c>
      <c r="F28" s="10">
        <f>(_xlfn.XLOOKUP(A28,Solar!A:A,Solar!B:B,"NULL"))</f>
        <v>445.19723477999997</v>
      </c>
      <c r="G28" s="10">
        <f>(_xlfn.XLOOKUP(A28,Solar!A:A,Solar!C:C,"NULL"))*100</f>
        <v>62.61</v>
      </c>
      <c r="H28" s="10">
        <f>(_xlfn.XLOOKUP('Aggregated - Formula'!A28,Other!A:A,Other!B:B,"NULL"))</f>
        <v>401.53621836000002</v>
      </c>
      <c r="I28" s="10">
        <f>(_xlfn.XLOOKUP('Aggregated - Formula'!A28,Other!A:A,Other!C:C,"NULL"))*100</f>
        <v>2.52344368829052</v>
      </c>
      <c r="J28" s="10">
        <f>(_xlfn.XLOOKUP(A28,'CO2'!A:A,'CO2'!B:B,"NULL"))</f>
        <v>5.4611999999999998</v>
      </c>
      <c r="K28" s="10">
        <f>(_xlfn.XLOOKUP(A28,'CO2'!A:A,'CO2'!C:C,"NULL"))*100</f>
        <v>66.043999999999997</v>
      </c>
      <c r="L28" s="10">
        <f>(_xlfn.XLOOKUP(A28,'Fossil consumption'!A:A,'Fossil consumption'!B:B,"NULL"))</f>
        <v>78.364999999999995</v>
      </c>
      <c r="M28" s="10">
        <f>(_xlfn.XLOOKUP(A28,'Fossil consumption'!A:A,'Fossil consumption'!C:C,"NULL"))*100</f>
        <v>23.839710210550098</v>
      </c>
      <c r="N28" s="10">
        <f>(_xlfn.XLOOKUP(A28,'Renewable energy consumption'!A:A,'Renewable energy consumption'!B:B,"NULL"))</f>
        <v>19.229599999999898</v>
      </c>
      <c r="O28" s="10">
        <f>(_xlfn.XLOOKUP(A28,'Renewable energy consumption'!A:A,'Renewable energy consumption'!C:C,"NULL"))*100</f>
        <v>10.7918199402606</v>
      </c>
      <c r="P28" s="10">
        <f>(_xlfn.XLOOKUP(A28,'Forest area'!A:A,'Forest area'!B:B,"NULL"))</f>
        <v>32.439834252345598</v>
      </c>
      <c r="Q28" s="10">
        <f>(_xlfn.XLOOKUP(A28,'Forest area'!A:A,'Forest area'!C:C,"NULL"))*100</f>
        <v>43.9993172867879</v>
      </c>
      <c r="R28" s="11">
        <f t="shared" si="0"/>
        <v>31.447990749828765</v>
      </c>
    </row>
    <row r="29" spans="1:18" x14ac:dyDescent="0.2">
      <c r="A29" s="5" t="s">
        <v>39</v>
      </c>
      <c r="B29" s="12">
        <v>143.67994373400001</v>
      </c>
      <c r="C29" s="10">
        <v>0.38987696648076298</v>
      </c>
      <c r="D29" s="10">
        <f>(_xlfn.XLOOKUP(A29,Wind!A:A,Wind!B:B,"NULL"))</f>
        <v>362.19303458000002</v>
      </c>
      <c r="E29" s="10">
        <f>(_xlfn.XLOOKUP(A29,Wind!A:A,Wind!C:C,"NULL"))*100</f>
        <v>12.233690798934301</v>
      </c>
      <c r="F29" s="10">
        <f>(_xlfn.XLOOKUP(A29,Solar!A:A,Solar!B:B,"NULL"))</f>
        <v>94.035065685999996</v>
      </c>
      <c r="G29" s="10">
        <f>(_xlfn.XLOOKUP(A29,Solar!A:A,Solar!C:C,"NULL"))*100</f>
        <v>13.225000000000001</v>
      </c>
      <c r="H29" s="10">
        <f>(_xlfn.XLOOKUP('Aggregated - Formula'!A29,Other!A:A,Other!B:B,"NULL"))</f>
        <v>27.349393595999999</v>
      </c>
      <c r="I29" s="10">
        <f>(_xlfn.XLOOKUP('Aggregated - Formula'!A29,Other!A:A,Other!C:C,"NULL"))*100</f>
        <v>0.171876536891932</v>
      </c>
      <c r="J29" s="10">
        <f>(_xlfn.XLOOKUP(A29,'CO2'!A:A,'CO2'!B:B,"NULL"))</f>
        <v>3.8226</v>
      </c>
      <c r="K29" s="10">
        <f>(_xlfn.XLOOKUP(A29,'CO2'!A:A,'CO2'!C:C,"NULL"))*100</f>
        <v>81.057000000000002</v>
      </c>
      <c r="L29" s="10">
        <f>(_xlfn.XLOOKUP(A29,'Fossil consumption'!A:A,'Fossil consumption'!B:B,"NULL"))</f>
        <v>71.03</v>
      </c>
      <c r="M29" s="10">
        <f>(_xlfn.XLOOKUP(A29,'Fossil consumption'!A:A,'Fossil consumption'!C:C,"NULL"))*100</f>
        <v>32.142857142857103</v>
      </c>
      <c r="N29" s="10">
        <f>(_xlfn.XLOOKUP(A29,'Renewable energy consumption'!A:A,'Renewable energy consumption'!B:B,"NULL"))</f>
        <v>24.524999999999999</v>
      </c>
      <c r="O29" s="10">
        <f>(_xlfn.XLOOKUP(A29,'Renewable energy consumption'!A:A,'Renewable energy consumption'!C:C,"NULL"))*100</f>
        <v>18.501885146905998</v>
      </c>
      <c r="P29" s="10">
        <f>(_xlfn.XLOOKUP(A29,'Forest area'!A:A,'Forest area'!B:B,"NULL"))</f>
        <v>30.115829276773301</v>
      </c>
      <c r="Q29" s="10">
        <f>(_xlfn.XLOOKUP(A29,'Forest area'!A:A,'Forest area'!C:C,"NULL"))*100</f>
        <v>40.847185512597697</v>
      </c>
      <c r="R29" s="11">
        <f t="shared" si="0"/>
        <v>31.158535311389645</v>
      </c>
    </row>
    <row r="30" spans="1:18" x14ac:dyDescent="0.2">
      <c r="A30" s="5" t="s">
        <v>43</v>
      </c>
      <c r="B30" s="12">
        <v>0</v>
      </c>
      <c r="C30" s="10">
        <v>0</v>
      </c>
      <c r="D30" s="10">
        <f>(_xlfn.XLOOKUP(A30,Wind!A:A,Wind!B:B,"NULL"))</f>
        <v>2.862746338</v>
      </c>
      <c r="E30" s="10">
        <f>(_xlfn.XLOOKUP(A30,Wind!A:A,Wind!C:C,"NULL"))*100</f>
        <v>9.6694166345537708E-2</v>
      </c>
      <c r="F30" s="10">
        <f>(_xlfn.XLOOKUP(A30,Solar!A:A,Solar!B:B,"NULL"))</f>
        <v>269.97104994</v>
      </c>
      <c r="G30" s="10">
        <f>(_xlfn.XLOOKUP(A30,Solar!A:A,Solar!C:C,"NULL"))*100</f>
        <v>37.966999999999999</v>
      </c>
      <c r="H30" s="10">
        <f>(_xlfn.XLOOKUP('Aggregated - Formula'!A30,Other!A:A,Other!B:B,"NULL"))</f>
        <v>133.01155506000001</v>
      </c>
      <c r="I30" s="10">
        <f>(_xlfn.XLOOKUP('Aggregated - Formula'!A30,Other!A:A,Other!C:C,"NULL"))*100</f>
        <v>0.83590758128059606</v>
      </c>
      <c r="J30" s="10">
        <f>(_xlfn.XLOOKUP(A30,'CO2'!A:A,'CO2'!B:B,"NULL"))</f>
        <v>6.077</v>
      </c>
      <c r="K30" s="10">
        <f>(_xlfn.XLOOKUP(A30,'CO2'!A:A,'CO2'!C:C,"NULL"))*100</f>
        <v>60.402000000000001</v>
      </c>
      <c r="L30" s="10">
        <f>(_xlfn.XLOOKUP(A30,'Fossil consumption'!A:A,'Fossil consumption'!B:B,"NULL"))</f>
        <v>59.352499999999999</v>
      </c>
      <c r="M30" s="10">
        <f>(_xlfn.XLOOKUP(A30,'Fossil consumption'!A:A,'Fossil consumption'!C:C,"NULL"))*100</f>
        <v>45.361670817296698</v>
      </c>
      <c r="N30" s="10">
        <f>(_xlfn.XLOOKUP(A30,'Renewable energy consumption'!A:A,'Renewable energy consumption'!B:B,"NULL"))</f>
        <v>24.4072</v>
      </c>
      <c r="O30" s="10">
        <f>(_xlfn.XLOOKUP(A30,'Renewable energy consumption'!A:A,'Renewable energy consumption'!C:C,"NULL"))*100</f>
        <v>18.330369174299101</v>
      </c>
      <c r="P30" s="10">
        <f>(_xlfn.XLOOKUP(A30,'Forest area'!A:A,'Forest area'!B:B,"NULL"))</f>
        <v>61.421659283685202</v>
      </c>
      <c r="Q30" s="10">
        <f>(_xlfn.XLOOKUP(A30,'Forest area'!A:A,'Forest area'!C:C,"NULL"))*100</f>
        <v>83.308411938277402</v>
      </c>
      <c r="R30" s="11">
        <f t="shared" si="0"/>
        <v>38.675946646032614</v>
      </c>
    </row>
    <row r="31" spans="1:18" x14ac:dyDescent="0.2">
      <c r="A31" s="5" t="s">
        <v>22</v>
      </c>
      <c r="B31" s="12">
        <v>0</v>
      </c>
      <c r="C31" s="10">
        <v>0</v>
      </c>
      <c r="D31" s="10">
        <f>(_xlfn.XLOOKUP(A31,Wind!A:A,Wind!B:B,"NULL"))</f>
        <v>67.940486058000005</v>
      </c>
      <c r="E31" s="10">
        <f>(_xlfn.XLOOKUP(A31,Wind!A:A,Wind!C:C,"NULL"))*100</f>
        <v>2.2948064148353899</v>
      </c>
      <c r="F31" s="10">
        <f>(_xlfn.XLOOKUP(A31,Solar!A:A,Solar!B:B,"NULL"))</f>
        <v>391.98151954000002</v>
      </c>
      <c r="G31" s="10">
        <f>(_xlfn.XLOOKUP(A31,Solar!A:A,Solar!C:C,"NULL"))*100</f>
        <v>55.125999999999998</v>
      </c>
      <c r="H31" s="10">
        <f>(_xlfn.XLOOKUP('Aggregated - Formula'!A31,Other!A:A,Other!B:B,"NULL"))</f>
        <v>212.184976019999</v>
      </c>
      <c r="I31" s="10">
        <f>(_xlfn.XLOOKUP('Aggregated - Formula'!A31,Other!A:A,Other!C:C,"NULL"))*100</f>
        <v>1.33347084025106</v>
      </c>
      <c r="J31" s="10">
        <f>(_xlfn.XLOOKUP(A31,'CO2'!A:A,'CO2'!B:B,"NULL"))</f>
        <v>4.7244000000000002</v>
      </c>
      <c r="K31" s="10">
        <f>(_xlfn.XLOOKUP(A31,'CO2'!A:A,'CO2'!C:C,"NULL"))*100</f>
        <v>72.795000000000002</v>
      </c>
      <c r="L31" s="10">
        <f>(_xlfn.XLOOKUP(A31,'Fossil consumption'!A:A,'Fossil consumption'!B:B,"NULL"))</f>
        <v>67.52</v>
      </c>
      <c r="M31" s="10">
        <f>(_xlfn.XLOOKUP(A31,'Fossil consumption'!A:A,'Fossil consumption'!C:C,"NULL"))*100</f>
        <v>36.116142177948802</v>
      </c>
      <c r="N31" s="10">
        <f>(_xlfn.XLOOKUP(A31,'Renewable energy consumption'!A:A,'Renewable energy consumption'!B:B,"NULL"))</f>
        <v>14.5726</v>
      </c>
      <c r="O31" s="10">
        <f>(_xlfn.XLOOKUP(A31,'Renewable energy consumption'!A:A,'Renewable energy consumption'!C:C,"NULL"))*100</f>
        <v>4.0112606496786194</v>
      </c>
      <c r="P31" s="10">
        <f>(_xlfn.XLOOKUP(A31,'Forest area'!A:A,'Forest area'!B:B,"NULL"))</f>
        <v>22.488317992548701</v>
      </c>
      <c r="Q31" s="10">
        <f>(_xlfn.XLOOKUP(A31,'Forest area'!A:A,'Forest area'!C:C,"NULL"))*100</f>
        <v>30.501716836879002</v>
      </c>
      <c r="R31" s="11">
        <f t="shared" si="0"/>
        <v>29.77443943180873</v>
      </c>
    </row>
    <row r="32" spans="1:18" x14ac:dyDescent="0.2">
      <c r="A32" s="5" t="s">
        <v>9</v>
      </c>
      <c r="B32" s="12">
        <v>0</v>
      </c>
      <c r="C32" s="10">
        <v>0</v>
      </c>
      <c r="D32" s="10">
        <f>(_xlfn.XLOOKUP(A32,Wind!A:A,Wind!B:B,"NULL"))</f>
        <v>1079.2207174800001</v>
      </c>
      <c r="E32" s="10">
        <f>(_xlfn.XLOOKUP(A32,Wind!A:A,Wind!C:C,"NULL"))*100</f>
        <v>36.452530283373505</v>
      </c>
      <c r="F32" s="10">
        <f>(_xlfn.XLOOKUP(A32,Solar!A:A,Solar!B:B,"NULL"))</f>
        <v>502.98976368000001</v>
      </c>
      <c r="G32" s="10">
        <f>(_xlfn.XLOOKUP(A32,Solar!A:A,Solar!C:C,"NULL"))*100</f>
        <v>70.738</v>
      </c>
      <c r="H32" s="10">
        <f>(_xlfn.XLOOKUP('Aggregated - Formula'!A32,Other!A:A,Other!B:B,"NULL"))</f>
        <v>406.57927033999999</v>
      </c>
      <c r="I32" s="10">
        <f>(_xlfn.XLOOKUP('Aggregated - Formula'!A32,Other!A:A,Other!C:C,"NULL"))*100</f>
        <v>2.55513661437482</v>
      </c>
      <c r="J32" s="10">
        <f>(_xlfn.XLOOKUP(A32,'CO2'!A:A,'CO2'!B:B,"NULL"))</f>
        <v>7.9085999999999999</v>
      </c>
      <c r="K32" s="10">
        <f>(_xlfn.XLOOKUP(A32,'CO2'!A:A,'CO2'!C:C,"NULL"))*100</f>
        <v>43.622</v>
      </c>
      <c r="L32" s="10">
        <f>(_xlfn.XLOOKUP(A32,'Fossil consumption'!A:A,'Fossil consumption'!B:B,"NULL"))</f>
        <v>68.87</v>
      </c>
      <c r="M32" s="10">
        <f>(_xlfn.XLOOKUP(A32,'Fossil consumption'!A:A,'Fossil consumption'!C:C,"NULL"))*100</f>
        <v>34.587955625990404</v>
      </c>
      <c r="N32" s="10">
        <f>(_xlfn.XLOOKUP(A32,'Renewable energy consumption'!A:A,'Renewable energy consumption'!B:B,"NULL"))</f>
        <v>12.9124</v>
      </c>
      <c r="O32" s="10">
        <f>(_xlfn.XLOOKUP(A32,'Renewable energy consumption'!A:A,'Renewable energy consumption'!C:C,"NULL"))*100</f>
        <v>1.59402111044216</v>
      </c>
      <c r="P32" s="10">
        <f>(_xlfn.XLOOKUP(A32,'Forest area'!A:A,'Forest area'!B:B,"NULL"))</f>
        <v>22.604446776414999</v>
      </c>
      <c r="Q32" s="10">
        <f>(_xlfn.XLOOKUP(A32,'Forest area'!A:A,'Forest area'!C:C,"NULL"))*100</f>
        <v>30.659226495150101</v>
      </c>
      <c r="R32" s="11">
        <f t="shared" si="0"/>
        <v>28.882745779595794</v>
      </c>
    </row>
    <row r="33" spans="1:18" x14ac:dyDescent="0.2">
      <c r="A33" s="5" t="s">
        <v>7</v>
      </c>
      <c r="B33" s="12">
        <v>0</v>
      </c>
      <c r="C33" s="10">
        <v>0</v>
      </c>
      <c r="D33" s="10">
        <f>(_xlfn.XLOOKUP(A33,Wind!A:A,Wind!B:B,"NULL"))</f>
        <v>8.4740981781999896</v>
      </c>
      <c r="E33" s="10">
        <f>(_xlfn.XLOOKUP(A33,Wind!A:A,Wind!C:C,"NULL"))*100</f>
        <v>0.286227196589042</v>
      </c>
      <c r="F33" s="10">
        <f>(_xlfn.XLOOKUP(A33,Solar!A:A,Solar!B:B,"NULL"))</f>
        <v>5.5983692206000004</v>
      </c>
      <c r="G33" s="10">
        <f>(_xlfn.XLOOKUP(A33,Solar!A:A,Solar!C:C,"NULL"))*100</f>
        <v>0.78700000000000003</v>
      </c>
      <c r="H33" s="10">
        <f>(_xlfn.XLOOKUP('Aggregated - Formula'!A33,Other!A:A,Other!B:B,"NULL"))</f>
        <v>9.9508829264000003</v>
      </c>
      <c r="I33" s="10">
        <f>(_xlfn.XLOOKUP('Aggregated - Formula'!A33,Other!A:A,Other!C:C,"NULL"))*100</f>
        <v>6.2536059178176201E-2</v>
      </c>
      <c r="J33" s="10">
        <f>(_xlfn.XLOOKUP(A33,'CO2'!A:A,'CO2'!B:B,"NULL"))</f>
        <v>3.843</v>
      </c>
      <c r="K33" s="10">
        <f>(_xlfn.XLOOKUP(A33,'CO2'!A:A,'CO2'!C:C,"NULL"))*100</f>
        <v>80.87</v>
      </c>
      <c r="L33" s="10">
        <f>(_xlfn.XLOOKUP(A33,'Fossil consumption'!A:A,'Fossil consumption'!B:B,"NULL"))</f>
        <v>99.424999999999997</v>
      </c>
      <c r="M33" s="10">
        <f>(_xlfn.XLOOKUP(A33,'Fossil consumption'!A:A,'Fossil consumption'!C:C,"NULL"))*100</f>
        <v>0</v>
      </c>
      <c r="N33" s="10" t="str">
        <f>(_xlfn.XLOOKUP(A33,'Renewable energy consumption'!A:A,'Renewable energy consumption'!B:B,"NULL"))</f>
        <v>NULL</v>
      </c>
      <c r="O33" s="10" t="s">
        <v>69</v>
      </c>
      <c r="P33" s="10">
        <f>(_xlfn.XLOOKUP(A33,'Forest area'!A:A,'Forest area'!B:B,"NULL"))</f>
        <v>13.763257299729201</v>
      </c>
      <c r="Q33" s="10">
        <f>(_xlfn.XLOOKUP(A33,'Forest area'!A:A,'Forest area'!C:C,"NULL"))*100</f>
        <v>18.667602310166</v>
      </c>
      <c r="R33" s="11">
        <f>C33*$C$53+E33*$E$53+G33*$G$53+I33*$I$53+K33*$K$53+M33*$M$53+Q33*$Q$53</f>
        <v>17.210287108848931</v>
      </c>
    </row>
    <row r="34" spans="1:18" x14ac:dyDescent="0.2">
      <c r="A34" s="5" t="s">
        <v>18</v>
      </c>
      <c r="B34" s="12">
        <v>3.6739021662</v>
      </c>
      <c r="C34" s="10">
        <v>9.9691703273280686E-3</v>
      </c>
      <c r="D34" s="10">
        <f>(_xlfn.XLOOKUP(A34,Wind!A:A,Wind!B:B,"NULL"))</f>
        <v>610.26532340000006</v>
      </c>
      <c r="E34" s="10">
        <f>(_xlfn.XLOOKUP(A34,Wind!A:A,Wind!C:C,"NULL"))*100</f>
        <v>20.612757725848098</v>
      </c>
      <c r="F34" s="10">
        <f>(_xlfn.XLOOKUP(A34,Solar!A:A,Solar!B:B,"NULL"))</f>
        <v>243.80804985999899</v>
      </c>
      <c r="G34" s="10">
        <f>(_xlfn.XLOOKUP(A34,Solar!A:A,Solar!C:C,"NULL"))*100</f>
        <v>34.288000000000004</v>
      </c>
      <c r="H34" s="10">
        <f>(_xlfn.XLOOKUP('Aggregated - Formula'!A34,Other!A:A,Other!B:B,"NULL"))</f>
        <v>139.99543555999901</v>
      </c>
      <c r="I34" s="10">
        <f>(_xlfn.XLOOKUP('Aggregated - Formula'!A34,Other!A:A,Other!C:C,"NULL"))*100</f>
        <v>0.87979759259633694</v>
      </c>
      <c r="J34" s="10">
        <f>(_xlfn.XLOOKUP(A34,'CO2'!A:A,'CO2'!B:B,"NULL"))</f>
        <v>4.4405999999999999</v>
      </c>
      <c r="K34" s="10">
        <f>(_xlfn.XLOOKUP(A34,'CO2'!A:A,'CO2'!C:C,"NULL"))*100</f>
        <v>75.394999999999996</v>
      </c>
      <c r="L34" s="10">
        <f>(_xlfn.XLOOKUP(A34,'Fossil consumption'!A:A,'Fossil consumption'!B:B,"NULL"))</f>
        <v>47.91</v>
      </c>
      <c r="M34" s="10">
        <f>(_xlfn.XLOOKUP(A34,'Fossil consumption'!A:A,'Fossil consumption'!C:C,"NULL"))*100</f>
        <v>58.314466832691799</v>
      </c>
      <c r="N34" s="10">
        <f>(_xlfn.XLOOKUP(A34,'Renewable energy consumption'!A:A,'Renewable energy consumption'!B:B,"NULL"))</f>
        <v>19.665399999999899</v>
      </c>
      <c r="O34" s="10">
        <f>(_xlfn.XLOOKUP(A34,'Renewable energy consumption'!A:A,'Renewable energy consumption'!C:C,"NULL"))*100</f>
        <v>11.426341679327701</v>
      </c>
      <c r="P34" s="10">
        <f>(_xlfn.XLOOKUP(A34,'Forest area'!A:A,'Forest area'!B:B,"NULL"))</f>
        <v>31.585204827990498</v>
      </c>
      <c r="Q34" s="10">
        <f>(_xlfn.XLOOKUP(A34,'Forest area'!A:A,'Forest area'!C:C,"NULL"))*100</f>
        <v>42.840152572433496</v>
      </c>
      <c r="R34" s="11">
        <f t="shared" ref="R34:R44" si="1">C34*$C$53+E34*$E$53+G34*$G$53+I34*$I$53+K34*$K$53+M34*$M$53+O34*$O$53+Q34*$Q$53</f>
        <v>36.834145030104416</v>
      </c>
    </row>
    <row r="35" spans="1:18" x14ac:dyDescent="0.2">
      <c r="A35" s="5" t="s">
        <v>34</v>
      </c>
      <c r="B35" s="12">
        <v>739.33428676000005</v>
      </c>
      <c r="C35" s="10">
        <v>2.0061909926054398</v>
      </c>
      <c r="D35" s="10">
        <f>(_xlfn.XLOOKUP(A35,Wind!A:A,Wind!B:B,"NULL"))</f>
        <v>1066.4043137599999</v>
      </c>
      <c r="E35" s="10">
        <f>(_xlfn.XLOOKUP(A35,Wind!A:A,Wind!C:C,"NULL"))*100</f>
        <v>36.019634271315695</v>
      </c>
      <c r="F35" s="10">
        <f>(_xlfn.XLOOKUP(A35,Solar!A:A,Solar!B:B,"NULL"))</f>
        <v>711.06211726000004</v>
      </c>
      <c r="G35" s="10">
        <f>(_xlfn.XLOOKUP(A35,Solar!A:A,Solar!C:C,"NULL"))*100</f>
        <v>100</v>
      </c>
      <c r="H35" s="10">
        <f>(_xlfn.XLOOKUP('Aggregated - Formula'!A35,Other!A:A,Other!B:B,"NULL"))</f>
        <v>487.91424749999999</v>
      </c>
      <c r="I35" s="10">
        <f>(_xlfn.XLOOKUP('Aggregated - Formula'!A35,Other!A:A,Other!C:C,"NULL"))*100</f>
        <v>3.0662841158130201</v>
      </c>
      <c r="J35" s="10">
        <f>(_xlfn.XLOOKUP(A35,'CO2'!A:A,'CO2'!B:B,"NULL"))</f>
        <v>7.5968</v>
      </c>
      <c r="K35" s="10">
        <f>(_xlfn.XLOOKUP(A35,'CO2'!A:A,'CO2'!C:C,"NULL"))*100</f>
        <v>46.478000000000002</v>
      </c>
      <c r="L35" s="10">
        <f>(_xlfn.XLOOKUP(A35,'Fossil consumption'!A:A,'Fossil consumption'!B:B,"NULL"))</f>
        <v>86.882499999999993</v>
      </c>
      <c r="M35" s="10">
        <f>(_xlfn.XLOOKUP(A35,'Fossil consumption'!A:A,'Fossil consumption'!C:C,"NULL"))*100</f>
        <v>14.197985057731399</v>
      </c>
      <c r="N35" s="10">
        <f>(_xlfn.XLOOKUP(A35,'Renewable energy consumption'!A:A,'Renewable energy consumption'!B:B,"NULL"))</f>
        <v>13.711</v>
      </c>
      <c r="O35" s="10">
        <f>(_xlfn.XLOOKUP(A35,'Renewable energy consumption'!A:A,'Renewable energy consumption'!C:C,"NULL"))*100</f>
        <v>2.7567771013072599</v>
      </c>
      <c r="P35" s="10">
        <f>(_xlfn.XLOOKUP(A35,'Forest area'!A:A,'Forest area'!B:B,"NULL"))</f>
        <v>10.988087318087301</v>
      </c>
      <c r="Q35" s="10">
        <f>(_xlfn.XLOOKUP(A35,'Forest area'!A:A,'Forest area'!C:C,"NULL"))*100</f>
        <v>14.903539164923298</v>
      </c>
      <c r="R35" s="11">
        <f t="shared" si="1"/>
        <v>26.026657605833478</v>
      </c>
    </row>
    <row r="36" spans="1:18" x14ac:dyDescent="0.2">
      <c r="A36" s="5" t="s">
        <v>20</v>
      </c>
      <c r="B36" s="12">
        <v>24832.560187999999</v>
      </c>
      <c r="C36" s="10">
        <v>67.383400803471801</v>
      </c>
      <c r="D36" s="10">
        <f>(_xlfn.XLOOKUP(A36,Wind!A:A,Wind!B:B,"NULL"))</f>
        <v>1524.2336935999999</v>
      </c>
      <c r="E36" s="10">
        <f>(_xlfn.XLOOKUP(A36,Wind!A:A,Wind!C:C,"NULL"))*100</f>
        <v>51.4836066199979</v>
      </c>
      <c r="F36" s="10">
        <f>(_xlfn.XLOOKUP(A36,Solar!A:A,Solar!B:B,"NULL"))</f>
        <v>632.75024371999996</v>
      </c>
      <c r="G36" s="10">
        <f>(_xlfn.XLOOKUP(A36,Solar!A:A,Solar!C:C,"NULL"))*100</f>
        <v>88.987000000000009</v>
      </c>
      <c r="H36" s="10">
        <f>(_xlfn.XLOOKUP('Aggregated - Formula'!A36,Other!A:A,Other!B:B,"NULL"))</f>
        <v>603.53232842</v>
      </c>
      <c r="I36" s="10">
        <f>(_xlfn.XLOOKUP('Aggregated - Formula'!A36,Other!A:A,Other!C:C,"NULL"))*100</f>
        <v>3.7928828713162202</v>
      </c>
      <c r="J36" s="10">
        <f>(_xlfn.XLOOKUP(A36,'CO2'!A:A,'CO2'!B:B,"NULL"))</f>
        <v>7.8789999999999996</v>
      </c>
      <c r="K36" s="10">
        <f>(_xlfn.XLOOKUP(A36,'CO2'!A:A,'CO2'!C:C,"NULL"))*100</f>
        <v>43.893000000000001</v>
      </c>
      <c r="L36" s="10">
        <f>(_xlfn.XLOOKUP(A36,'Fossil consumption'!A:A,'Fossil consumption'!B:B,"NULL"))</f>
        <v>77.564999999999998</v>
      </c>
      <c r="M36" s="10">
        <f>(_xlfn.XLOOKUP(A36,'Fossil consumption'!A:A,'Fossil consumption'!C:C,"NULL"))*100</f>
        <v>24.745302241340202</v>
      </c>
      <c r="N36" s="10">
        <f>(_xlfn.XLOOKUP(A36,'Renewable energy consumption'!A:A,'Renewable energy consumption'!B:B,"NULL"))</f>
        <v>19.606400000000001</v>
      </c>
      <c r="O36" s="10">
        <f>(_xlfn.XLOOKUP(A36,'Renewable energy consumption'!A:A,'Renewable energy consumption'!C:C,"NULL"))*100</f>
        <v>11.3404380937266</v>
      </c>
      <c r="P36" s="10">
        <f>(_xlfn.XLOOKUP(A36,'Forest area'!A:A,'Forest area'!B:B,"NULL"))</f>
        <v>32.683377146212401</v>
      </c>
      <c r="Q36" s="10">
        <f>(_xlfn.XLOOKUP(A36,'Forest area'!A:A,'Forest area'!C:C,"NULL"))*100</f>
        <v>44.329643298222898</v>
      </c>
      <c r="R36" s="11">
        <f t="shared" si="1"/>
        <v>40.056919872485878</v>
      </c>
    </row>
    <row r="37" spans="1:18" x14ac:dyDescent="0.2">
      <c r="A37" s="5" t="s">
        <v>6</v>
      </c>
      <c r="B37" s="12">
        <v>56.262976459999997</v>
      </c>
      <c r="C37" s="10">
        <v>0.15267015017777</v>
      </c>
      <c r="D37" s="10">
        <f>(_xlfn.XLOOKUP(A37,Wind!A:A,Wind!B:B,"NULL"))</f>
        <v>806.27457112000002</v>
      </c>
      <c r="E37" s="10">
        <f>(_xlfn.XLOOKUP(A37,Wind!A:A,Wind!C:C,"NULL"))*100</f>
        <v>27.233306166595501</v>
      </c>
      <c r="F37" s="10">
        <f>(_xlfn.XLOOKUP(A37,Solar!A:A,Solar!B:B,"NULL"))</f>
        <v>342.96881516000002</v>
      </c>
      <c r="G37" s="10">
        <f>(_xlfn.XLOOKUP(A37,Solar!A:A,Solar!C:C,"NULL"))*100</f>
        <v>48.232999999999997</v>
      </c>
      <c r="H37" s="10">
        <f>(_xlfn.XLOOKUP('Aggregated - Formula'!A37,Other!A:A,Other!B:B,"NULL"))</f>
        <v>512.01357141999995</v>
      </c>
      <c r="I37" s="10">
        <f>(_xlfn.XLOOKUP('Aggregated - Formula'!A37,Other!A:A,Other!C:C,"NULL"))*100</f>
        <v>3.2177356762385605</v>
      </c>
      <c r="J37" s="10">
        <f>(_xlfn.XLOOKUP(A37,'CO2'!A:A,'CO2'!B:B,"NULL"))</f>
        <v>7.0304000000000002</v>
      </c>
      <c r="K37" s="10">
        <f>(_xlfn.XLOOKUP(A37,'CO2'!A:A,'CO2'!C:C,"NULL"))*100</f>
        <v>51.666999999999994</v>
      </c>
      <c r="L37" s="10">
        <f>(_xlfn.XLOOKUP(A37,'Fossil consumption'!A:A,'Fossil consumption'!B:B,"NULL"))</f>
        <v>65.392499999999998</v>
      </c>
      <c r="M37" s="10">
        <f>(_xlfn.XLOOKUP(A37,'Fossil consumption'!A:A,'Fossil consumption'!C:C,"NULL"))*100</f>
        <v>38.524450984831297</v>
      </c>
      <c r="N37" s="10">
        <f>(_xlfn.XLOOKUP(A37,'Renewable energy consumption'!A:A,'Renewable energy consumption'!B:B,"NULL"))</f>
        <v>36.002200000000002</v>
      </c>
      <c r="O37" s="10">
        <f>(_xlfn.XLOOKUP(A37,'Renewable energy consumption'!A:A,'Renewable energy consumption'!C:C,"NULL"))*100</f>
        <v>35.2126077343802</v>
      </c>
      <c r="P37" s="10">
        <f>(_xlfn.XLOOKUP(A37,'Forest area'!A:A,'Forest area'!B:B,"NULL"))</f>
        <v>47.154962433349503</v>
      </c>
      <c r="Q37" s="10">
        <f>(_xlfn.XLOOKUP(A37,'Forest area'!A:A,'Forest area'!C:C,"NULL"))*100</f>
        <v>63.957976406784098</v>
      </c>
      <c r="R37" s="11">
        <f t="shared" si="1"/>
        <v>38.165799428139145</v>
      </c>
    </row>
    <row r="38" spans="1:18" x14ac:dyDescent="0.2">
      <c r="A38" s="5" t="s">
        <v>33</v>
      </c>
      <c r="B38" s="12">
        <v>990.42038732000003</v>
      </c>
      <c r="C38" s="10">
        <v>2.6875156414586501</v>
      </c>
      <c r="D38" s="10">
        <f>(_xlfn.XLOOKUP(A38,Wind!A:A,Wind!B:B,"NULL"))</f>
        <v>0</v>
      </c>
      <c r="E38" s="10">
        <f>(_xlfn.XLOOKUP(A38,Wind!A:A,Wind!C:C,"NULL"))*100</f>
        <v>0</v>
      </c>
      <c r="F38" s="10">
        <f>(_xlfn.XLOOKUP(A38,Solar!A:A,Solar!B:B,"NULL"))</f>
        <v>0</v>
      </c>
      <c r="G38" s="10">
        <f>(_xlfn.XLOOKUP(A38,Solar!A:A,Solar!C:C,"NULL"))*100</f>
        <v>0</v>
      </c>
      <c r="H38" s="10">
        <f>(_xlfn.XLOOKUP('Aggregated - Formula'!A38,Other!A:A,Other!B:B,"NULL"))</f>
        <v>0</v>
      </c>
      <c r="I38" s="10">
        <f>(_xlfn.XLOOKUP('Aggregated - Formula'!A38,Other!A:A,Other!C:C,"NULL"))*100</f>
        <v>0</v>
      </c>
      <c r="J38" s="10">
        <f>(_xlfn.XLOOKUP(A38,'CO2'!A:A,'CO2'!B:B,"NULL"))</f>
        <v>3.9131999999999998</v>
      </c>
      <c r="K38" s="10">
        <f>(_xlfn.XLOOKUP(A38,'CO2'!A:A,'CO2'!C:C,"NULL"))*100</f>
        <v>80.227000000000004</v>
      </c>
      <c r="L38" s="10">
        <f>(_xlfn.XLOOKUP(A38,'Fossil consumption'!A:A,'Fossil consumption'!B:B,"NULL"))</f>
        <v>69.894999999999996</v>
      </c>
      <c r="M38" s="10">
        <f>(_xlfn.XLOOKUP(A38,'Fossil consumption'!A:A,'Fossil consumption'!C:C,"NULL"))*100</f>
        <v>33.427665836540598</v>
      </c>
      <c r="N38" s="10">
        <f>(_xlfn.XLOOKUP(A38,'Renewable energy consumption'!A:A,'Renewable energy consumption'!B:B,"NULL"))</f>
        <v>40.665999999999997</v>
      </c>
      <c r="O38" s="10">
        <f>(_xlfn.XLOOKUP(A38,'Renewable energy consumption'!A:A,'Renewable energy consumption'!C:C,"NULL"))*100</f>
        <v>42.003067777200997</v>
      </c>
      <c r="P38" s="10">
        <f>(_xlfn.XLOOKUP(A38,'Forest area'!A:A,'Forest area'!B:B,"NULL"))</f>
        <v>61.486988847583604</v>
      </c>
      <c r="Q38" s="10">
        <f>(_xlfn.XLOOKUP(A38,'Forest area'!A:A,'Forest area'!C:C,"NULL"))*100</f>
        <v>83.397020782200897</v>
      </c>
      <c r="R38" s="11">
        <f t="shared" si="1"/>
        <v>39.615001474003463</v>
      </c>
    </row>
    <row r="39" spans="1:18" x14ac:dyDescent="0.2">
      <c r="A39" s="5" t="s">
        <v>3</v>
      </c>
      <c r="B39" s="12">
        <v>835.96687908000001</v>
      </c>
      <c r="C39" s="10">
        <v>2.2684044997783102</v>
      </c>
      <c r="D39" s="10">
        <f>(_xlfn.XLOOKUP(A39,Wind!A:A,Wind!B:B,"NULL"))</f>
        <v>0</v>
      </c>
      <c r="E39" s="10">
        <f>(_xlfn.XLOOKUP(A39,Wind!A:A,Wind!C:C,"NULL"))*100</f>
        <v>0</v>
      </c>
      <c r="F39" s="10">
        <f>(_xlfn.XLOOKUP(A39,Solar!A:A,Solar!B:B,"NULL"))</f>
        <v>0</v>
      </c>
      <c r="G39" s="10">
        <f>(_xlfn.XLOOKUP(A39,Solar!A:A,Solar!C:C,"NULL"))*100</f>
        <v>0</v>
      </c>
      <c r="H39" s="10">
        <f>(_xlfn.XLOOKUP('Aggregated - Formula'!A39,Other!A:A,Other!B:B,"NULL"))</f>
        <v>0</v>
      </c>
      <c r="I39" s="10">
        <f>(_xlfn.XLOOKUP('Aggregated - Formula'!A39,Other!A:A,Other!C:C,"NULL"))*100</f>
        <v>0</v>
      </c>
      <c r="J39" s="10">
        <f>(_xlfn.XLOOKUP(A39,'CO2'!A:A,'CO2'!B:B,"NULL"))</f>
        <v>1.7549999999999999</v>
      </c>
      <c r="K39" s="10">
        <f>(_xlfn.XLOOKUP(A39,'CO2'!A:A,'CO2'!C:C,"NULL"))*100</f>
        <v>100</v>
      </c>
      <c r="L39" s="10">
        <f>(_xlfn.XLOOKUP(A39,'Fossil consumption'!A:A,'Fossil consumption'!B:B,"NULL"))</f>
        <v>56.94</v>
      </c>
      <c r="M39" s="10">
        <f>(_xlfn.XLOOKUP(A39,'Fossil consumption'!A:A,'Fossil consumption'!C:C,"NULL"))*100</f>
        <v>48.092596785148203</v>
      </c>
      <c r="N39" s="10">
        <f>(_xlfn.XLOOKUP(A39,'Renewable energy consumption'!A:A,'Renewable energy consumption'!B:B,"NULL"))</f>
        <v>43.028399999999998</v>
      </c>
      <c r="O39" s="10">
        <f>(_xlfn.XLOOKUP(A39,'Renewable energy consumption'!A:A,'Renewable energy consumption'!C:C,"NULL"))*100</f>
        <v>45.4427055843882</v>
      </c>
      <c r="P39" s="10">
        <f>(_xlfn.XLOOKUP(A39,'Forest area'!A:A,'Forest area'!B:B,"NULL"))</f>
        <v>28.7919708029197</v>
      </c>
      <c r="Q39" s="10">
        <f>(_xlfn.XLOOKUP(A39,'Forest area'!A:A,'Forest area'!C:C,"NULL"))*100</f>
        <v>39.051588513526298</v>
      </c>
      <c r="R39" s="11">
        <f t="shared" si="1"/>
        <v>37.862308461016561</v>
      </c>
    </row>
    <row r="40" spans="1:18" x14ac:dyDescent="0.2">
      <c r="A40" s="5" t="s">
        <v>17</v>
      </c>
      <c r="B40" s="12">
        <v>1397.5590708</v>
      </c>
      <c r="C40" s="10">
        <v>3.7922905371533702</v>
      </c>
      <c r="D40" s="10">
        <f>(_xlfn.XLOOKUP(A40,Wind!A:A,Wind!B:B,"NULL"))</f>
        <v>1792.4788776</v>
      </c>
      <c r="E40" s="10">
        <f>(_xlfn.XLOOKUP(A40,Wind!A:A,Wind!C:C,"NULL"))*100</f>
        <v>60.544047672280001</v>
      </c>
      <c r="F40" s="10">
        <f>(_xlfn.XLOOKUP(A40,Solar!A:A,Solar!B:B,"NULL"))</f>
        <v>61.814161058000003</v>
      </c>
      <c r="G40" s="10">
        <f>(_xlfn.XLOOKUP(A40,Solar!A:A,Solar!C:C,"NULL"))*100</f>
        <v>8.6929999999999996</v>
      </c>
      <c r="H40" s="10">
        <f>(_xlfn.XLOOKUP('Aggregated - Formula'!A40,Other!A:A,Other!B:B,"NULL"))</f>
        <v>2240.3806251999999</v>
      </c>
      <c r="I40" s="10">
        <f>(_xlfn.XLOOKUP('Aggregated - Formula'!A40,Other!A:A,Other!C:C,"NULL"))*100</f>
        <v>14.079612472119901</v>
      </c>
      <c r="J40" s="10">
        <f>(_xlfn.XLOOKUP(A40,'CO2'!A:A,'CO2'!B:B,"NULL"))</f>
        <v>6.7001999999999997</v>
      </c>
      <c r="K40" s="10">
        <f>(_xlfn.XLOOKUP(A40,'CO2'!A:A,'CO2'!C:C,"NULL"))*100</f>
        <v>54.693000000000005</v>
      </c>
      <c r="L40" s="10">
        <f>(_xlfn.XLOOKUP(A40,'Fossil consumption'!A:A,'Fossil consumption'!B:B,"NULL"))</f>
        <v>37.777500000000003</v>
      </c>
      <c r="M40" s="10">
        <f>(_xlfn.XLOOKUP(A40,'Fossil consumption'!A:A,'Fossil consumption'!C:C,"NULL"))*100</f>
        <v>69.784355897668007</v>
      </c>
      <c r="N40" s="10">
        <f>(_xlfn.XLOOKUP(A40,'Renewable energy consumption'!A:A,'Renewable energy consumption'!B:B,"NULL"))</f>
        <v>45.610999999999997</v>
      </c>
      <c r="O40" s="10">
        <f>(_xlfn.XLOOKUP(A40,'Renewable energy consumption'!A:A,'Renewable energy consumption'!C:C,"NULL"))*100</f>
        <v>49.202953044954498</v>
      </c>
      <c r="P40" s="10">
        <f>(_xlfn.XLOOKUP(A40,'Forest area'!A:A,'Forest area'!B:B,"NULL"))</f>
        <v>73.728040007762999</v>
      </c>
      <c r="Q40" s="10">
        <f>(_xlfn.XLOOKUP(A40,'Forest area'!A:A,'Forest area'!C:C,"NULL"))*100</f>
        <v>100</v>
      </c>
      <c r="R40" s="11">
        <f t="shared" si="1"/>
        <v>52.905310429337895</v>
      </c>
    </row>
    <row r="41" spans="1:18" x14ac:dyDescent="0.2">
      <c r="A41" s="5" t="s">
        <v>15</v>
      </c>
      <c r="B41" s="12">
        <v>0</v>
      </c>
      <c r="C41" s="10">
        <v>0</v>
      </c>
      <c r="D41" s="10">
        <f>(_xlfn.XLOOKUP(A41,Wind!A:A,Wind!B:B,"NULL"))</f>
        <v>2960.6194936000002</v>
      </c>
      <c r="E41" s="10">
        <f>(_xlfn.XLOOKUP(A41,Wind!A:A,Wind!C:C,"NULL"))*100</f>
        <v>100</v>
      </c>
      <c r="F41" s="10">
        <f>(_xlfn.XLOOKUP(A41,Solar!A:A,Solar!B:B,"NULL"))</f>
        <v>309.85990246</v>
      </c>
      <c r="G41" s="10">
        <f>(_xlfn.XLOOKUP(A41,Solar!A:A,Solar!C:C,"NULL"))*100</f>
        <v>43.576999999999998</v>
      </c>
      <c r="H41" s="10">
        <f>(_xlfn.XLOOKUP('Aggregated - Formula'!A41,Other!A:A,Other!B:B,"NULL"))</f>
        <v>1176.4113155999901</v>
      </c>
      <c r="I41" s="10">
        <f>(_xlfn.XLOOKUP('Aggregated - Formula'!A41,Other!A:A,Other!C:C,"NULL"))*100</f>
        <v>7.3931256346167205</v>
      </c>
      <c r="J41" s="10">
        <f>(_xlfn.XLOOKUP(A41,'CO2'!A:A,'CO2'!B:B,"NULL"))</f>
        <v>4.9251999999999896</v>
      </c>
      <c r="K41" s="10">
        <f>(_xlfn.XLOOKUP(A41,'CO2'!A:A,'CO2'!C:C,"NULL"))*100</f>
        <v>70.954999999999998</v>
      </c>
      <c r="L41" s="10">
        <f>(_xlfn.XLOOKUP(A41,'Fossil consumption'!A:A,'Fossil consumption'!B:B,"NULL"))</f>
        <v>55.354999999999997</v>
      </c>
      <c r="M41" s="10">
        <f>(_xlfn.XLOOKUP(A41,'Fossil consumption'!A:A,'Fossil consumption'!C:C,"NULL"))*100</f>
        <v>49.886800996151202</v>
      </c>
      <c r="N41" s="10">
        <f>(_xlfn.XLOOKUP(A41,'Renewable energy consumption'!A:A,'Renewable energy consumption'!B:B,"NULL"))</f>
        <v>39.458599999999997</v>
      </c>
      <c r="O41" s="10">
        <f>(_xlfn.XLOOKUP(A41,'Renewable energy consumption'!A:A,'Renewable energy consumption'!C:C,"NULL"))*100</f>
        <v>40.245101857628605</v>
      </c>
      <c r="P41" s="10">
        <f>(_xlfn.XLOOKUP(A41,'Forest area'!A:A,'Forest area'!B:B,"NULL"))</f>
        <v>15.7227499999999</v>
      </c>
      <c r="Q41" s="10">
        <f>(_xlfn.XLOOKUP(A41,'Forest area'!A:A,'Forest area'!C:C,"NULL"))*100</f>
        <v>21.325332937569598</v>
      </c>
      <c r="R41" s="11">
        <f t="shared" si="1"/>
        <v>42.798389628139169</v>
      </c>
    </row>
    <row r="42" spans="1:18" x14ac:dyDescent="0.2">
      <c r="A42" s="5" t="s">
        <v>21</v>
      </c>
      <c r="B42" s="12">
        <v>0</v>
      </c>
      <c r="C42" s="10">
        <v>0</v>
      </c>
      <c r="D42" s="10">
        <f>(_xlfn.XLOOKUP(A42,Wind!A:A,Wind!B:B,"NULL"))</f>
        <v>931.88233577999995</v>
      </c>
      <c r="E42" s="10">
        <f>(_xlfn.XLOOKUP(A42,Wind!A:A,Wind!C:C,"NULL"))*100</f>
        <v>31.475923798868997</v>
      </c>
      <c r="F42" s="10">
        <f>(_xlfn.XLOOKUP(A42,Solar!A:A,Solar!B:B,"NULL"))</f>
        <v>568.11904686000003</v>
      </c>
      <c r="G42" s="10">
        <f>(_xlfn.XLOOKUP(A42,Solar!A:A,Solar!C:C,"NULL"))*100</f>
        <v>79.896999999999991</v>
      </c>
      <c r="H42" s="10">
        <f>(_xlfn.XLOOKUP('Aggregated - Formula'!A42,Other!A:A,Other!B:B,"NULL"))</f>
        <v>50.063904399999998</v>
      </c>
      <c r="I42" s="10">
        <f>(_xlfn.XLOOKUP('Aggregated - Formula'!A42,Other!A:A,Other!C:C,"NULL"))*100</f>
        <v>0.31462527610920299</v>
      </c>
      <c r="J42" s="10">
        <f>(_xlfn.XLOOKUP(A42,'CO2'!A:A,'CO2'!B:B,"NULL"))</f>
        <v>5.5460000000000003</v>
      </c>
      <c r="K42" s="10">
        <f>(_xlfn.XLOOKUP(A42,'CO2'!A:A,'CO2'!C:C,"NULL"))*100</f>
        <v>65.266999999999996</v>
      </c>
      <c r="L42" s="10">
        <f>(_xlfn.XLOOKUP(A42,'Fossil consumption'!A:A,'Fossil consumption'!B:B,"NULL"))</f>
        <v>81.962499999999906</v>
      </c>
      <c r="M42" s="10">
        <f>(_xlfn.XLOOKUP(A42,'Fossil consumption'!A:A,'Fossil consumption'!C:C,"NULL"))*100</f>
        <v>19.7673760470907</v>
      </c>
      <c r="N42" s="10">
        <f>(_xlfn.XLOOKUP(A42,'Renewable energy consumption'!A:A,'Renewable energy consumption'!B:B,"NULL"))</f>
        <v>22.264599999999898</v>
      </c>
      <c r="O42" s="10">
        <f>(_xlfn.XLOOKUP(A42,'Renewable energy consumption'!A:A,'Renewable energy consumption'!C:C,"NULL"))*100</f>
        <v>15.2107586233004</v>
      </c>
      <c r="P42" s="10">
        <f>(_xlfn.XLOOKUP(A42,'Forest area'!A:A,'Forest area'!B:B,"NULL"))</f>
        <v>30.2699767261443</v>
      </c>
      <c r="Q42" s="10">
        <f>(_xlfn.XLOOKUP(A42,'Forest area'!A:A,'Forest area'!C:C,"NULL"))*100</f>
        <v>41.056261258209297</v>
      </c>
      <c r="R42" s="11">
        <f t="shared" si="1"/>
        <v>33.723141406027182</v>
      </c>
    </row>
    <row r="43" spans="1:18" x14ac:dyDescent="0.2">
      <c r="A43" s="5" t="s">
        <v>27</v>
      </c>
      <c r="B43" s="12">
        <v>788.29838073999997</v>
      </c>
      <c r="C43" s="10">
        <v>2.1390555520650603</v>
      </c>
      <c r="D43" s="10">
        <f>(_xlfn.XLOOKUP(A43,Wind!A:A,Wind!B:B,"NULL"))</f>
        <v>98.311573113999998</v>
      </c>
      <c r="E43" s="10">
        <f>(_xlfn.XLOOKUP(A43,Wind!A:A,Wind!C:C,"NULL"))*100</f>
        <v>3.3206419577565103</v>
      </c>
      <c r="F43" s="10">
        <f>(_xlfn.XLOOKUP(A43,Solar!A:A,Solar!B:B,"NULL"))</f>
        <v>10.9408196181999</v>
      </c>
      <c r="G43" s="10">
        <f>(_xlfn.XLOOKUP(A43,Solar!A:A,Solar!C:C,"NULL"))*100</f>
        <v>1.5389999999999999</v>
      </c>
      <c r="H43" s="10">
        <f>(_xlfn.XLOOKUP('Aggregated - Formula'!A43,Other!A:A,Other!B:B,"NULL"))</f>
        <v>430.86776511999898</v>
      </c>
      <c r="I43" s="10">
        <f>(_xlfn.XLOOKUP('Aggregated - Formula'!A43,Other!A:A,Other!C:C,"NULL"))*100</f>
        <v>2.7077770140403801</v>
      </c>
      <c r="J43" s="10">
        <f>(_xlfn.XLOOKUP(A43,'CO2'!A:A,'CO2'!B:B,"NULL"))</f>
        <v>3.6989999999999998</v>
      </c>
      <c r="K43" s="10">
        <f>(_xlfn.XLOOKUP(A43,'CO2'!A:A,'CO2'!C:C,"NULL"))*100</f>
        <v>82.189000000000007</v>
      </c>
      <c r="L43" s="10">
        <f>(_xlfn.XLOOKUP(A43,'Fossil consumption'!A:A,'Fossil consumption'!B:B,"NULL"))</f>
        <v>52.94</v>
      </c>
      <c r="M43" s="10">
        <f>(_xlfn.XLOOKUP(A43,'Fossil consumption'!A:A,'Fossil consumption'!C:C,"NULL"))*100</f>
        <v>52.620556939098897</v>
      </c>
      <c r="N43" s="10">
        <f>(_xlfn.XLOOKUP(A43,'Renewable energy consumption'!A:A,'Renewable energy consumption'!B:B,"NULL"))</f>
        <v>42.42</v>
      </c>
      <c r="O43" s="10">
        <f>(_xlfn.XLOOKUP(A43,'Renewable energy consumption'!A:A,'Renewable energy consumption'!C:C,"NULL"))*100</f>
        <v>44.556879457613505</v>
      </c>
      <c r="P43" s="10">
        <f>(_xlfn.XLOOKUP(A43,'Forest area'!A:A,'Forest area'!B:B,"NULL"))</f>
        <v>54.841170856509201</v>
      </c>
      <c r="Q43" s="10">
        <f>(_xlfn.XLOOKUP(A43,'Forest area'!A:A,'Forest area'!C:C,"NULL"))*100</f>
        <v>74.383058129220203</v>
      </c>
      <c r="R43" s="11">
        <f t="shared" si="1"/>
        <v>42.52698338496765</v>
      </c>
    </row>
    <row r="44" spans="1:18" x14ac:dyDescent="0.2">
      <c r="A44" s="5" t="s">
        <v>38</v>
      </c>
      <c r="B44" s="12">
        <v>2112.3874888</v>
      </c>
      <c r="C44" s="10">
        <v>5.7319846094175002</v>
      </c>
      <c r="D44" s="10">
        <f>(_xlfn.XLOOKUP(A44,Wind!A:A,Wind!B:B,"NULL"))</f>
        <v>1262.3710331999901</v>
      </c>
      <c r="E44" s="10">
        <f>(_xlfn.XLOOKUP(A44,Wind!A:A,Wind!C:C,"NULL"))*100</f>
        <v>42.638746246482498</v>
      </c>
      <c r="F44" s="10">
        <f>(_xlfn.XLOOKUP(A44,Solar!A:A,Solar!B:B,"NULL"))</f>
        <v>274.61629571999998</v>
      </c>
      <c r="G44" s="10">
        <f>(_xlfn.XLOOKUP(A44,Solar!A:A,Solar!C:C,"NULL"))*100</f>
        <v>38.621000000000002</v>
      </c>
      <c r="H44" s="10">
        <f>(_xlfn.XLOOKUP('Aggregated - Formula'!A44,Other!A:A,Other!B:B,"NULL"))</f>
        <v>377.71850527999999</v>
      </c>
      <c r="I44" s="10">
        <f>(_xlfn.XLOOKUP('Aggregated - Formula'!A44,Other!A:A,Other!C:C,"NULL"))*100</f>
        <v>2.3737619037015301</v>
      </c>
      <c r="J44" s="10">
        <f>(_xlfn.XLOOKUP(A44,'CO2'!A:A,'CO2'!B:B,"NULL"))</f>
        <v>3.9954000000000001</v>
      </c>
      <c r="K44" s="10">
        <f>(_xlfn.XLOOKUP(A44,'CO2'!A:A,'CO2'!C:C,"NULL"))*100</f>
        <v>79.474000000000004</v>
      </c>
      <c r="L44" s="10">
        <f>(_xlfn.XLOOKUP(A44,'Fossil consumption'!A:A,'Fossil consumption'!B:B,"NULL"))</f>
        <v>69.674999999999997</v>
      </c>
      <c r="M44" s="10">
        <f>(_xlfn.XLOOKUP(A44,'Fossil consumption'!A:A,'Fossil consumption'!C:C,"NULL"))*100</f>
        <v>33.676703645007898</v>
      </c>
      <c r="N44" s="10">
        <f>(_xlfn.XLOOKUP(A44,'Renewable energy consumption'!A:A,'Renewable energy consumption'!B:B,"NULL"))</f>
        <v>33.684999999999903</v>
      </c>
      <c r="O44" s="10">
        <f>(_xlfn.XLOOKUP(A44,'Renewable energy consumption'!A:A,'Renewable energy consumption'!C:C,"NULL"))*100</f>
        <v>31.8387808097213</v>
      </c>
      <c r="P44" s="10">
        <f>(_xlfn.XLOOKUP(A44,'Forest area'!A:A,'Forest area'!B:B,"NULL"))</f>
        <v>36.154994891142003</v>
      </c>
      <c r="Q44" s="10">
        <f>(_xlfn.XLOOKUP(A44,'Forest area'!A:A,'Forest area'!C:C,"NULL"))*100</f>
        <v>49.038323665372204</v>
      </c>
      <c r="R44" s="11">
        <f t="shared" si="1"/>
        <v>39.926065924949036</v>
      </c>
    </row>
    <row r="45" spans="1:18" x14ac:dyDescent="0.2">
      <c r="A45" s="5" t="s">
        <v>48</v>
      </c>
      <c r="B45" s="12">
        <v>526.79530820000002</v>
      </c>
      <c r="C45" s="10">
        <v>1.42946434540336</v>
      </c>
      <c r="D45" s="10">
        <f>(_xlfn.XLOOKUP(A45,Wind!A:A,Wind!B:B,"NULL"))</f>
        <v>53.163525976000003</v>
      </c>
      <c r="E45" s="10">
        <f>(_xlfn.XLOOKUP(A45,Wind!A:A,Wind!C:C,"NULL"))*100</f>
        <v>1.7956892498655799</v>
      </c>
      <c r="F45" s="10">
        <f>(_xlfn.XLOOKUP(A45,Solar!A:A,Solar!B:B,"NULL"))</f>
        <v>122.037596753999</v>
      </c>
      <c r="G45" s="10">
        <f>(_xlfn.XLOOKUP(A45,Solar!A:A,Solar!C:C,"NULL"))*100</f>
        <v>17.163</v>
      </c>
      <c r="H45" s="10">
        <f>(_xlfn.XLOOKUP('Aggregated - Formula'!A45,Other!A:A,Other!B:B,"NULL"))</f>
        <v>18.628013289599998</v>
      </c>
      <c r="I45" s="10">
        <f>(_xlfn.XLOOKUP('Aggregated - Formula'!A45,Other!A:A,Other!C:C,"NULL"))*100</f>
        <v>0.11706725423928999</v>
      </c>
      <c r="J45" s="10">
        <f>(_xlfn.XLOOKUP(A45,'CO2'!A:A,'CO2'!B:B,"NULL"))</f>
        <v>4.2728000000000002</v>
      </c>
      <c r="K45" s="10">
        <f>(_xlfn.XLOOKUP(A45,'CO2'!A:A,'CO2'!C:C,"NULL"))*100</f>
        <v>76.932000000000002</v>
      </c>
      <c r="L45" s="10">
        <f>(_xlfn.XLOOKUP(A45,'Fossil consumption'!A:A,'Fossil consumption'!B:B,"NULL"))</f>
        <v>68.52</v>
      </c>
      <c r="M45" s="10">
        <f>(_xlfn.XLOOKUP(A45,'Fossil consumption'!A:A,'Fossil consumption'!C:C,"NULL"))*100</f>
        <v>34.984152139461102</v>
      </c>
      <c r="N45" s="10" t="str">
        <f>(_xlfn.XLOOKUP(A45,'Renewable energy consumption'!A:A,'Renewable energy consumption'!B:B,"NULL"))</f>
        <v>NULL</v>
      </c>
      <c r="O45" s="10" t="s">
        <v>69</v>
      </c>
      <c r="P45" s="10">
        <f>(_xlfn.XLOOKUP(A45,'Forest area'!A:A,'Forest area'!B:B,"NULL"))</f>
        <v>16.729375215740401</v>
      </c>
      <c r="Q45" s="10">
        <f>(_xlfn.XLOOKUP(A45,'Forest area'!A:A,'Forest area'!C:C,"NULL"))*100</f>
        <v>22.690655026200197</v>
      </c>
      <c r="R45" s="11">
        <f>C45*$C$53+E45*$E$53+G45*$G$53+I45*$I$53+K45*$K$53+M45*$M$53+Q45*$Q$53</f>
        <v>24.955533644880163</v>
      </c>
    </row>
    <row r="46" spans="1:18" x14ac:dyDescent="0.2">
      <c r="A46" s="5" t="s">
        <v>44</v>
      </c>
      <c r="B46" s="12">
        <v>6666.7398350000003</v>
      </c>
      <c r="C46" s="10">
        <v>18.0902653191337</v>
      </c>
      <c r="D46" s="10">
        <f>(_xlfn.XLOOKUP(A46,Wind!A:A,Wind!B:B,"NULL"))</f>
        <v>1251.2681826</v>
      </c>
      <c r="E46" s="10">
        <f>(_xlfn.XLOOKUP(A46,Wind!A:A,Wind!C:C,"NULL"))*100</f>
        <v>42.263728429299199</v>
      </c>
      <c r="F46" s="10">
        <f>(_xlfn.XLOOKUP(A46,Solar!A:A,Solar!B:B,"NULL"))</f>
        <v>608.86337189999995</v>
      </c>
      <c r="G46" s="10">
        <f>(_xlfn.XLOOKUP(A46,Solar!A:A,Solar!C:C,"NULL"))*100</f>
        <v>85.626999999999995</v>
      </c>
      <c r="H46" s="10">
        <f>(_xlfn.XLOOKUP('Aggregated - Formula'!A46,Other!A:A,Other!B:B,"NULL"))</f>
        <v>129.18782375999999</v>
      </c>
      <c r="I46" s="10">
        <f>(_xlfn.XLOOKUP('Aggregated - Formula'!A46,Other!A:A,Other!C:C,"NULL"))*100</f>
        <v>0.81187744359061798</v>
      </c>
      <c r="J46" s="10">
        <f>(_xlfn.XLOOKUP(A46,'CO2'!A:A,'CO2'!B:B,"NULL"))</f>
        <v>4.8113999999999999</v>
      </c>
      <c r="K46" s="10">
        <f>(_xlfn.XLOOKUP(A46,'CO2'!A:A,'CO2'!C:C,"NULL"))*100</f>
        <v>71.99799999999999</v>
      </c>
      <c r="L46" s="10">
        <f>(_xlfn.XLOOKUP(A46,'Fossil consumption'!A:A,'Fossil consumption'!B:B,"NULL"))</f>
        <v>70.72</v>
      </c>
      <c r="M46" s="10">
        <f>(_xlfn.XLOOKUP(A46,'Fossil consumption'!A:A,'Fossil consumption'!C:C,"NULL"))*100</f>
        <v>32.493774054788297</v>
      </c>
      <c r="N46" s="10">
        <f>(_xlfn.XLOOKUP(A46,'Renewable energy consumption'!A:A,'Renewable energy consumption'!B:B,"NULL"))</f>
        <v>21.274000000000001</v>
      </c>
      <c r="O46" s="10">
        <f>(_xlfn.XLOOKUP(A46,'Renewable energy consumption'!A:A,'Renewable energy consumption'!C:C,"NULL"))*100</f>
        <v>13.768451980987601</v>
      </c>
      <c r="P46" s="10">
        <f>(_xlfn.XLOOKUP(A46,'Forest area'!A:A,'Forest area'!B:B,"NULL"))</f>
        <v>37.175142860537001</v>
      </c>
      <c r="Q46" s="10">
        <f>(_xlfn.XLOOKUP(A46,'Forest area'!A:A,'Forest area'!C:C,"NULL"))*100</f>
        <v>50.421987152544304</v>
      </c>
      <c r="R46" s="11">
        <f>C46*$C$53+E46*$E$53+G46*$G$53+I46*$I$53+K46*$K$53+M46*$M$53+O46*$O$53+Q46*$Q$53</f>
        <v>41.703131921772609</v>
      </c>
    </row>
    <row r="47" spans="1:18" x14ac:dyDescent="0.2">
      <c r="A47" s="5" t="s">
        <v>46</v>
      </c>
      <c r="B47" s="12">
        <v>4090.95229379999</v>
      </c>
      <c r="C47" s="10">
        <v>11.100840025919601</v>
      </c>
      <c r="D47" s="10">
        <f>(_xlfn.XLOOKUP(A47,Wind!A:A,Wind!B:B,"NULL"))</f>
        <v>17.291104743999998</v>
      </c>
      <c r="E47" s="10">
        <f>(_xlfn.XLOOKUP(A47,Wind!A:A,Wind!C:C,"NULL"))*100</f>
        <v>0.58403671195769502</v>
      </c>
      <c r="F47" s="10">
        <f>(_xlfn.XLOOKUP(A47,Solar!A:A,Solar!B:B,"NULL"))</f>
        <v>400.250267739999</v>
      </c>
      <c r="G47" s="10">
        <f>(_xlfn.XLOOKUP(A47,Solar!A:A,Solar!C:C,"NULL"))*100</f>
        <v>56.289000000000001</v>
      </c>
      <c r="H47" s="10">
        <f>(_xlfn.XLOOKUP('Aggregated - Formula'!A47,Other!A:A,Other!B:B,"NULL"))</f>
        <v>225.27481413999999</v>
      </c>
      <c r="I47" s="10">
        <f>(_xlfn.XLOOKUP('Aggregated - Formula'!A47,Other!A:A,Other!C:C,"NULL"))*100</f>
        <v>1.4157335798852901</v>
      </c>
      <c r="J47" s="10">
        <f>(_xlfn.XLOOKUP(A47,'CO2'!A:A,'CO2'!B:B,"NULL"))</f>
        <v>3.9549999999999899</v>
      </c>
      <c r="K47" s="10">
        <f>(_xlfn.XLOOKUP(A47,'CO2'!A:A,'CO2'!C:C,"NULL"))*100</f>
        <v>79.844000000000008</v>
      </c>
      <c r="L47" s="10">
        <f>(_xlfn.XLOOKUP(A47,'Fossil consumption'!A:A,'Fossil consumption'!B:B,"NULL"))</f>
        <v>47.24</v>
      </c>
      <c r="M47" s="10">
        <f>(_xlfn.XLOOKUP(A47,'Fossil consumption'!A:A,'Fossil consumption'!C:C,"NULL"))*100</f>
        <v>59.072900158478603</v>
      </c>
      <c r="N47" s="10" t="str">
        <f>(_xlfn.XLOOKUP(A47,'Renewable energy consumption'!A:A,'Renewable energy consumption'!B:B,"NULL"))</f>
        <v>NULL</v>
      </c>
      <c r="O47" s="10" t="s">
        <v>69</v>
      </c>
      <c r="P47" s="10">
        <f>(_xlfn.XLOOKUP(A47,'Forest area'!A:A,'Forest area'!B:B,"NULL"))</f>
        <v>32.165069629859801</v>
      </c>
      <c r="Q47" s="10">
        <f>(_xlfn.XLOOKUP(A47,'Forest area'!A:A,'Forest area'!C:C,"NULL"))*100</f>
        <v>43.626644118673205</v>
      </c>
      <c r="R47" s="11">
        <f>C47*$C$53+E47*$E$53+G47*$G$53+I47*$I$53+K47*$K$53+M47*$M$53+Q47*$Q$53</f>
        <v>37.713733896901175</v>
      </c>
    </row>
    <row r="48" spans="1:18" x14ac:dyDescent="0.2">
      <c r="A48" s="5" t="s">
        <v>49</v>
      </c>
      <c r="B48" s="12">
        <v>818.37526907999995</v>
      </c>
      <c r="C48" s="10">
        <v>2.2206694898383699</v>
      </c>
      <c r="D48" s="10">
        <f>(_xlfn.XLOOKUP(A48,Wind!A:A,Wind!B:B,"NULL"))</f>
        <v>1079.3698973</v>
      </c>
      <c r="E48" s="10">
        <f>(_xlfn.XLOOKUP(A48,Wind!A:A,Wind!C:C,"NULL"))*100</f>
        <v>36.457569087594102</v>
      </c>
      <c r="F48" s="10">
        <f>(_xlfn.XLOOKUP(A48,Solar!A:A,Solar!B:B,"NULL"))</f>
        <v>189.05431626000001</v>
      </c>
      <c r="G48" s="10">
        <f>(_xlfn.XLOOKUP(A48,Solar!A:A,Solar!C:C,"NULL"))*100</f>
        <v>26.588000000000001</v>
      </c>
      <c r="H48" s="10">
        <f>(_xlfn.XLOOKUP('Aggregated - Formula'!A48,Other!A:A,Other!B:B,"NULL"))</f>
        <v>551.71026415999995</v>
      </c>
      <c r="I48" s="10">
        <f>(_xlfn.XLOOKUP('Aggregated - Formula'!A48,Other!A:A,Other!C:C,"NULL"))*100</f>
        <v>3.4672084863125701</v>
      </c>
      <c r="J48" s="10">
        <f>(_xlfn.XLOOKUP(A48,'CO2'!A:A,'CO2'!B:B,"NULL"))</f>
        <v>4.8832000000000004</v>
      </c>
      <c r="K48" s="10">
        <f>(_xlfn.XLOOKUP(A48,'CO2'!A:A,'CO2'!C:C,"NULL"))*100</f>
        <v>71.34</v>
      </c>
      <c r="L48" s="10">
        <f>(_xlfn.XLOOKUP(A48,'Fossil consumption'!A:A,'Fossil consumption'!B:B,"NULL"))</f>
        <v>77.207499999999996</v>
      </c>
      <c r="M48" s="10">
        <f>(_xlfn.XLOOKUP(A48,'Fossil consumption'!A:A,'Fossil consumption'!C:C,"NULL"))*100</f>
        <v>25.1499886800996</v>
      </c>
      <c r="N48" s="10" t="str">
        <f>(_xlfn.XLOOKUP(A48,'Renewable energy consumption'!A:A,'Renewable energy consumption'!B:B,"NULL"))</f>
        <v>NULL</v>
      </c>
      <c r="O48" s="10" t="s">
        <v>69</v>
      </c>
      <c r="P48" s="10">
        <f>(_xlfn.XLOOKUP(A48,'Forest area'!A:A,'Forest area'!B:B,"NULL"))</f>
        <v>13.2037848757905</v>
      </c>
      <c r="Q48" s="10">
        <f>(_xlfn.XLOOKUP(A48,'Forest area'!A:A,'Forest area'!C:C,"NULL"))*100</f>
        <v>17.9087696816574</v>
      </c>
      <c r="R48" s="11">
        <f>C48*$C$53+E48*$E$53+G48*$G$53+I48*$I$53+K48*$K$53+M48*$M$53+Q48*$Q$53</f>
        <v>25.812886854052319</v>
      </c>
    </row>
    <row r="49" spans="1:18" x14ac:dyDescent="0.2">
      <c r="A49" s="5" t="s">
        <v>36</v>
      </c>
      <c r="B49" s="12">
        <v>231.28006267999999</v>
      </c>
      <c r="C49" s="10">
        <v>0.62758076668025109</v>
      </c>
      <c r="D49" s="10">
        <f>(_xlfn.XLOOKUP(A49,Wind!A:A,Wind!B:B,"NULL"))</f>
        <v>2059.1270948000001</v>
      </c>
      <c r="E49" s="10">
        <f>(_xlfn.XLOOKUP(A49,Wind!A:A,Wind!C:C,"NULL"))*100</f>
        <v>69.550548432557207</v>
      </c>
      <c r="F49" s="10">
        <f>(_xlfn.XLOOKUP(A49,Solar!A:A,Solar!B:B,"NULL"))</f>
        <v>44.916205159999997</v>
      </c>
      <c r="G49" s="10">
        <f>(_xlfn.XLOOKUP(A49,Solar!A:A,Solar!C:C,"NULL"))*100</f>
        <v>6.3170000000000002</v>
      </c>
      <c r="H49" s="10">
        <f>(_xlfn.XLOOKUP('Aggregated - Formula'!A49,Other!A:A,Other!B:B,"NULL"))</f>
        <v>47.647264415999999</v>
      </c>
      <c r="I49" s="10">
        <f>(_xlfn.XLOOKUP('Aggregated - Formula'!A49,Other!A:A,Other!C:C,"NULL"))*100</f>
        <v>0.29943796638306497</v>
      </c>
      <c r="J49" s="10">
        <f>(_xlfn.XLOOKUP(A49,'CO2'!A:A,'CO2'!B:B,"NULL"))</f>
        <v>7.5557999999999996</v>
      </c>
      <c r="K49" s="10">
        <f>(_xlfn.XLOOKUP(A49,'CO2'!A:A,'CO2'!C:C,"NULL"))*100</f>
        <v>46.853999999999999</v>
      </c>
      <c r="L49" s="10">
        <f>(_xlfn.XLOOKUP(A49,'Fossil consumption'!A:A,'Fossil consumption'!B:B,"NULL"))</f>
        <v>50.26</v>
      </c>
      <c r="M49" s="10">
        <f>(_xlfn.XLOOKUP(A49,'Fossil consumption'!A:A,'Fossil consumption'!C:C,"NULL"))*100</f>
        <v>55.654290242245793</v>
      </c>
      <c r="N49" s="10">
        <f>(_xlfn.XLOOKUP(A49,'Renewable energy consumption'!A:A,'Renewable energy consumption'!B:B,"NULL"))</f>
        <v>75.455600000000004</v>
      </c>
      <c r="O49" s="10">
        <f>(_xlfn.XLOOKUP(A49,'Renewable energy consumption'!A:A,'Renewable energy consumption'!C:C,"NULL"))*100</f>
        <v>92.656481025135491</v>
      </c>
      <c r="P49" s="10">
        <f>(_xlfn.XLOOKUP(A49,'Forest area'!A:A,'Forest area'!B:B,"NULL"))</f>
        <v>33.428244424637597</v>
      </c>
      <c r="Q49" s="10">
        <f>(_xlfn.XLOOKUP(A49,'Forest area'!A:A,'Forest area'!C:C,"NULL"))*100</f>
        <v>45.339933654980904</v>
      </c>
      <c r="R49" s="11">
        <f>C49*$C$53+E49*$E$53+G49*$G$53+I49*$I$53+K49*$K$53+M49*$M$53+O49*$O$53+Q49*$Q$53</f>
        <v>43.617886167000449</v>
      </c>
    </row>
    <row r="50" spans="1:18" x14ac:dyDescent="0.2">
      <c r="A50" s="5" t="s">
        <v>45</v>
      </c>
      <c r="B50" s="12">
        <v>85.703323568000002</v>
      </c>
      <c r="C50" s="10">
        <v>0.23255682694218699</v>
      </c>
      <c r="D50" s="10">
        <f>(_xlfn.XLOOKUP(A50,Wind!A:A,Wind!B:B,"NULL"))</f>
        <v>2719.3864266</v>
      </c>
      <c r="E50" s="10">
        <f>(_xlfn.XLOOKUP(A50,Wind!A:A,Wind!C:C,"NULL"))*100</f>
        <v>91.851939517338295</v>
      </c>
      <c r="F50" s="10">
        <f>(_xlfn.XLOOKUP(A50,Solar!A:A,Solar!B:B,"NULL"))</f>
        <v>157.98588554599999</v>
      </c>
      <c r="G50" s="10">
        <f>(_xlfn.XLOOKUP(A50,Solar!A:A,Solar!C:C,"NULL"))*100</f>
        <v>22.218</v>
      </c>
      <c r="H50" s="10">
        <f>(_xlfn.XLOOKUP('Aggregated - Formula'!A50,Other!A:A,Other!B:B,"NULL"))</f>
        <v>1185.7080621999901</v>
      </c>
      <c r="I50" s="10">
        <f>(_xlfn.XLOOKUP('Aggregated - Formula'!A50,Other!A:A,Other!C:C,"NULL"))*100</f>
        <v>7.4515507914437302</v>
      </c>
      <c r="J50" s="10">
        <f>(_xlfn.XLOOKUP(A50,'CO2'!A:A,'CO2'!B:B,"NULL"))</f>
        <v>3.6528</v>
      </c>
      <c r="K50" s="10">
        <f>(_xlfn.XLOOKUP(A50,'CO2'!A:A,'CO2'!C:C,"NULL"))*100</f>
        <v>82.613</v>
      </c>
      <c r="L50" s="10">
        <f>(_xlfn.XLOOKUP(A50,'Fossil consumption'!A:A,'Fossil consumption'!B:B,"NULL"))</f>
        <v>25.175000000000001</v>
      </c>
      <c r="M50" s="10">
        <f>(_xlfn.XLOOKUP(A50,'Fossil consumption'!A:A,'Fossil consumption'!C:C,"NULL"))*100</f>
        <v>84.050260357708794</v>
      </c>
      <c r="N50" s="10">
        <f>(_xlfn.XLOOKUP(A50,'Renewable energy consumption'!A:A,'Renewable energy consumption'!B:B,"NULL"))</f>
        <v>62.223199999999999</v>
      </c>
      <c r="O50" s="10">
        <f>(_xlfn.XLOOKUP(A50,'Renewable energy consumption'!A:A,'Renewable energy consumption'!C:C,"NULL"))*100</f>
        <v>73.390199565677307</v>
      </c>
      <c r="P50" s="10">
        <f>(_xlfn.XLOOKUP(A50,'Forest area'!A:A,'Forest area'!B:B,"NULL"))</f>
        <v>68.699666077391498</v>
      </c>
      <c r="Q50" s="10">
        <f>(_xlfn.XLOOKUP(A50,'Forest area'!A:A,'Forest area'!C:C,"NULL"))*100</f>
        <v>93.179835067035299</v>
      </c>
      <c r="R50" s="11">
        <f>C50*$C$53+E50*$E$53+G50*$G$53+I50*$I$53+K50*$K$53+M50*$M$53+O50*$O$53+Q50*$Q$53</f>
        <v>64.869812762973311</v>
      </c>
    </row>
    <row r="51" spans="1:18" x14ac:dyDescent="0.2">
      <c r="A51" s="5" t="s">
        <v>23</v>
      </c>
      <c r="B51" s="12">
        <v>0</v>
      </c>
      <c r="C51" s="10">
        <v>0</v>
      </c>
      <c r="D51" s="10">
        <f>(_xlfn.XLOOKUP(A51,Wind!A:A,Wind!B:B,"NULL"))</f>
        <v>17.282399013999999</v>
      </c>
      <c r="E51" s="10">
        <f>(_xlfn.XLOOKUP(A51,Wind!A:A,Wind!C:C,"NULL"))*100</f>
        <v>0.58374266099914307</v>
      </c>
      <c r="F51" s="10">
        <f>(_xlfn.XLOOKUP(A51,Solar!A:A,Solar!B:B,"NULL"))</f>
        <v>5.6703895999999998E-3</v>
      </c>
      <c r="G51" s="10">
        <f>(_xlfn.XLOOKUP(A51,Solar!A:A,Solar!C:C,"NULL"))*100</f>
        <v>1E-3</v>
      </c>
      <c r="H51" s="10">
        <f>(_xlfn.XLOOKUP('Aggregated - Formula'!A51,Other!A:A,Other!B:B,"NULL"))</f>
        <v>15912.232169999999</v>
      </c>
      <c r="I51" s="10">
        <f>(_xlfn.XLOOKUP('Aggregated - Formula'!A51,Other!A:A,Other!C:C,"NULL"))*100</f>
        <v>100</v>
      </c>
      <c r="J51" s="10">
        <f>(_xlfn.XLOOKUP(A51,'CO2'!A:A,'CO2'!B:B,"NULL"))</f>
        <v>9.5185999999999993</v>
      </c>
      <c r="K51" s="10">
        <f>(_xlfn.XLOOKUP(A51,'CO2'!A:A,'CO2'!C:C,"NULL"))*100</f>
        <v>28.871000000000002</v>
      </c>
      <c r="L51" s="10">
        <f>(_xlfn.XLOOKUP(A51,'Fossil consumption'!A:A,'Fossil consumption'!B:B,"NULL"))</f>
        <v>11.0849999999999</v>
      </c>
      <c r="M51" s="10">
        <f>(_xlfn.XLOOKUP(A51,'Fossil consumption'!A:A,'Fossil consumption'!C:C,"NULL"))*100</f>
        <v>100</v>
      </c>
      <c r="N51" s="10">
        <f>(_xlfn.XLOOKUP(A51,'Renewable energy consumption'!A:A,'Renewable energy consumption'!B:B,"NULL"))</f>
        <v>80.499249999999904</v>
      </c>
      <c r="O51" s="10">
        <f>(_xlfn.XLOOKUP(A51,'Renewable energy consumption'!A:A,'Renewable energy consumption'!C:C,"NULL"))*100</f>
        <v>100</v>
      </c>
      <c r="P51" s="10">
        <f>(_xlfn.XLOOKUP(A51,'Forest area'!A:A,'Forest area'!B:B,"NULL"))</f>
        <v>0.51249628086878896</v>
      </c>
      <c r="Q51" s="10">
        <f>(_xlfn.XLOOKUP(A51,'Forest area'!A:A,'Forest area'!C:C,"NULL"))*100</f>
        <v>0.69511719125427196</v>
      </c>
      <c r="R51" s="11">
        <f>C51*$C$53+E51*$E$53+G51*$G$53+I51*$I$53+K51*$K$53+M51*$M$53+O51*$O$53+Q51*$Q$53</f>
        <v>43.085817933915699</v>
      </c>
    </row>
    <row r="52" spans="1:18" ht="17" thickBot="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7" thickBot="1" x14ac:dyDescent="0.25">
      <c r="A53" s="4" t="s">
        <v>68</v>
      </c>
      <c r="B53" s="13"/>
      <c r="C53" s="7">
        <v>0.09</v>
      </c>
      <c r="D53" s="7"/>
      <c r="E53" s="7">
        <v>0.09</v>
      </c>
      <c r="F53" s="7"/>
      <c r="G53" s="7">
        <v>0.09</v>
      </c>
      <c r="H53" s="7"/>
      <c r="I53" s="7">
        <v>0.09</v>
      </c>
      <c r="J53" s="7"/>
      <c r="K53" s="7">
        <v>0.17</v>
      </c>
      <c r="L53" s="7"/>
      <c r="M53" s="7">
        <v>0.17</v>
      </c>
      <c r="N53" s="7"/>
      <c r="O53" s="7">
        <v>0.12</v>
      </c>
      <c r="P53" s="7"/>
      <c r="Q53" s="7">
        <v>0.18</v>
      </c>
      <c r="R53" s="8">
        <f>SUM(C53:Q53)</f>
        <v>1</v>
      </c>
    </row>
    <row r="54" spans="1:18" ht="17" thickBot="1" x14ac:dyDescent="0.25">
      <c r="A54" s="4" t="s">
        <v>70</v>
      </c>
      <c r="B54" s="13"/>
      <c r="C54" s="9">
        <v>100</v>
      </c>
      <c r="D54" s="1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BA25-F866-464A-A9CB-C308371E85FB}">
  <dimension ref="A1:C51"/>
  <sheetViews>
    <sheetView topLeftCell="A32" workbookViewId="0">
      <selection activeCell="B51" sqref="B1:B51"/>
    </sheetView>
  </sheetViews>
  <sheetFormatPr baseColWidth="10" defaultRowHeight="16" x14ac:dyDescent="0.2"/>
  <cols>
    <col min="1" max="1" width="20.5" bestFit="1" customWidth="1"/>
    <col min="2" max="2" width="29.33203125" bestFit="1" customWidth="1"/>
    <col min="3" max="3" width="33.1640625" bestFit="1" customWidth="1"/>
  </cols>
  <sheetData>
    <row r="1" spans="1:3" x14ac:dyDescent="0.2">
      <c r="A1" t="s">
        <v>0</v>
      </c>
      <c r="B1" t="s">
        <v>58</v>
      </c>
      <c r="C1" t="s">
        <v>59</v>
      </c>
    </row>
    <row r="2" spans="1:3" x14ac:dyDescent="0.2">
      <c r="A2" t="s">
        <v>3</v>
      </c>
      <c r="B2">
        <v>0</v>
      </c>
      <c r="C2">
        <v>0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4326.0341571999998</v>
      </c>
      <c r="C5">
        <v>0.11738737016934001</v>
      </c>
    </row>
    <row r="6" spans="1:3" x14ac:dyDescent="0.2">
      <c r="A6" t="s">
        <v>7</v>
      </c>
      <c r="B6">
        <v>142.102126</v>
      </c>
      <c r="C6">
        <v>3.8559554225546999E-3</v>
      </c>
    </row>
    <row r="7" spans="1:3" x14ac:dyDescent="0.2">
      <c r="A7" t="s">
        <v>8</v>
      </c>
      <c r="B7">
        <v>38.664785160000001</v>
      </c>
      <c r="C7">
        <v>1.0491728181435799E-3</v>
      </c>
    </row>
    <row r="8" spans="1:3" x14ac:dyDescent="0.2">
      <c r="A8" t="s">
        <v>9</v>
      </c>
      <c r="B8">
        <v>28.464370123999998</v>
      </c>
      <c r="C8">
        <v>7.7238353442538803E-4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509.05882587999997</v>
      </c>
      <c r="C10">
        <v>1.3813362229719999E-2</v>
      </c>
    </row>
    <row r="11" spans="1:3" x14ac:dyDescent="0.2">
      <c r="A11" t="s">
        <v>12</v>
      </c>
      <c r="B11">
        <v>1640.8639785999901</v>
      </c>
      <c r="C11">
        <v>4.4525008415126403E-2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207.06411543999999</v>
      </c>
      <c r="C13">
        <v>5.6187055128743097E-3</v>
      </c>
    </row>
    <row r="14" spans="1:3" x14ac:dyDescent="0.2">
      <c r="A14" t="s">
        <v>15</v>
      </c>
      <c r="B14">
        <v>2.8930476908</v>
      </c>
      <c r="C14" s="1">
        <v>7.8503138869643802E-5</v>
      </c>
    </row>
    <row r="15" spans="1:3" x14ac:dyDescent="0.2">
      <c r="A15" t="s">
        <v>16</v>
      </c>
      <c r="B15">
        <v>17.823117501999999</v>
      </c>
      <c r="C15">
        <v>4.83632078654942E-4</v>
      </c>
    </row>
    <row r="16" spans="1:3" x14ac:dyDescent="0.2">
      <c r="A16" t="s">
        <v>17</v>
      </c>
      <c r="B16">
        <v>2620.5995148000002</v>
      </c>
      <c r="C16">
        <v>7.1110230324332196E-2</v>
      </c>
    </row>
    <row r="17" spans="1:3" x14ac:dyDescent="0.2">
      <c r="A17" t="s">
        <v>18</v>
      </c>
      <c r="B17">
        <v>835.970590579999</v>
      </c>
      <c r="C17">
        <v>2.26841457097074E-2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226.39225956000001</v>
      </c>
      <c r="C19">
        <v>6.1431766395584602E-3</v>
      </c>
    </row>
    <row r="20" spans="1:3" x14ac:dyDescent="0.2">
      <c r="A20" t="s">
        <v>21</v>
      </c>
      <c r="B20">
        <v>399.85224312000003</v>
      </c>
      <c r="C20">
        <v>1.08500306679382E-2</v>
      </c>
    </row>
    <row r="21" spans="1:3" x14ac:dyDescent="0.2">
      <c r="A21" t="s">
        <v>22</v>
      </c>
      <c r="B21">
        <v>22.113929414000001</v>
      </c>
      <c r="C21">
        <v>6.0006368967277198E-4</v>
      </c>
    </row>
    <row r="22" spans="1:3" x14ac:dyDescent="0.2">
      <c r="A22" t="s">
        <v>23</v>
      </c>
      <c r="B22">
        <v>36852.637135999998</v>
      </c>
      <c r="C22">
        <v>1</v>
      </c>
    </row>
    <row r="23" spans="1:3" x14ac:dyDescent="0.2">
      <c r="A23" t="s">
        <v>24</v>
      </c>
      <c r="B23">
        <v>166.56536126</v>
      </c>
      <c r="C23">
        <v>4.519767761675E-3</v>
      </c>
    </row>
    <row r="24" spans="1:3" x14ac:dyDescent="0.2">
      <c r="A24" t="s">
        <v>25</v>
      </c>
      <c r="B24">
        <v>691.27705730000002</v>
      </c>
      <c r="C24">
        <v>1.87578721910437E-2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1477.3420238000001</v>
      </c>
      <c r="C26">
        <v>4.0087823792583799E-2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138.19854785999999</v>
      </c>
      <c r="C28">
        <v>3.7500314387270499E-3</v>
      </c>
    </row>
    <row r="29" spans="1:3" x14ac:dyDescent="0.2">
      <c r="A29" t="s">
        <v>30</v>
      </c>
      <c r="B29">
        <v>143.67994373400001</v>
      </c>
      <c r="C29">
        <v>3.8987696648076298E-3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0</v>
      </c>
    </row>
    <row r="32" spans="1:3" x14ac:dyDescent="0.2">
      <c r="A32" t="s">
        <v>52</v>
      </c>
      <c r="B32">
        <v>0</v>
      </c>
      <c r="C32">
        <v>0</v>
      </c>
    </row>
    <row r="33" spans="1:3" x14ac:dyDescent="0.2">
      <c r="A33" t="s">
        <v>33</v>
      </c>
      <c r="B33">
        <v>0</v>
      </c>
      <c r="C33">
        <v>0</v>
      </c>
    </row>
    <row r="34" spans="1:3" x14ac:dyDescent="0.2">
      <c r="A34" t="s">
        <v>34</v>
      </c>
      <c r="B34">
        <v>3.6739021662</v>
      </c>
      <c r="C34" s="1">
        <v>9.9691703273280694E-5</v>
      </c>
    </row>
    <row r="35" spans="1:3" x14ac:dyDescent="0.2">
      <c r="A35" t="s">
        <v>35</v>
      </c>
      <c r="B35">
        <v>739.33428676000005</v>
      </c>
      <c r="C35">
        <v>2.0061909926054399E-2</v>
      </c>
    </row>
    <row r="36" spans="1:3" x14ac:dyDescent="0.2">
      <c r="A36" t="s">
        <v>36</v>
      </c>
      <c r="B36">
        <v>24832.560187999999</v>
      </c>
      <c r="C36">
        <v>0.67383400803471805</v>
      </c>
    </row>
    <row r="37" spans="1:3" x14ac:dyDescent="0.2">
      <c r="A37" t="s">
        <v>37</v>
      </c>
      <c r="B37">
        <v>56.262976459999997</v>
      </c>
      <c r="C37">
        <v>1.5267015017777E-3</v>
      </c>
    </row>
    <row r="38" spans="1:3" x14ac:dyDescent="0.2">
      <c r="A38" t="s">
        <v>38</v>
      </c>
      <c r="B38">
        <v>990.42038732000003</v>
      </c>
      <c r="C38">
        <v>2.6875156414586501E-2</v>
      </c>
    </row>
    <row r="39" spans="1:3" x14ac:dyDescent="0.2">
      <c r="A39" t="s">
        <v>39</v>
      </c>
      <c r="B39">
        <v>835.96687908000001</v>
      </c>
      <c r="C39">
        <v>2.26840449977831E-2</v>
      </c>
    </row>
    <row r="40" spans="1:3" x14ac:dyDescent="0.2">
      <c r="A40" t="s">
        <v>40</v>
      </c>
      <c r="B40">
        <v>1397.5590708</v>
      </c>
      <c r="C40">
        <v>3.7922905371533699E-2</v>
      </c>
    </row>
    <row r="41" spans="1:3" x14ac:dyDescent="0.2">
      <c r="A41" t="s">
        <v>53</v>
      </c>
      <c r="B41">
        <v>0</v>
      </c>
      <c r="C41">
        <v>0</v>
      </c>
    </row>
    <row r="42" spans="1:3" x14ac:dyDescent="0.2">
      <c r="A42" t="s">
        <v>41</v>
      </c>
      <c r="B42">
        <v>0</v>
      </c>
      <c r="C42">
        <v>0</v>
      </c>
    </row>
    <row r="43" spans="1:3" x14ac:dyDescent="0.2">
      <c r="A43" t="s">
        <v>42</v>
      </c>
      <c r="B43">
        <v>788.29838073999997</v>
      </c>
      <c r="C43">
        <v>2.1390555520650601E-2</v>
      </c>
    </row>
    <row r="44" spans="1:3" x14ac:dyDescent="0.2">
      <c r="A44" t="s">
        <v>43</v>
      </c>
      <c r="B44">
        <v>2112.3874888</v>
      </c>
      <c r="C44">
        <v>5.7319846094175002E-2</v>
      </c>
    </row>
    <row r="45" spans="1:3" x14ac:dyDescent="0.2">
      <c r="A45" t="s">
        <v>44</v>
      </c>
      <c r="B45">
        <v>526.79530820000002</v>
      </c>
      <c r="C45">
        <v>1.42946434540336E-2</v>
      </c>
    </row>
    <row r="46" spans="1:3" x14ac:dyDescent="0.2">
      <c r="A46" t="s">
        <v>45</v>
      </c>
      <c r="B46">
        <v>6666.7398350000003</v>
      </c>
      <c r="C46">
        <v>0.180902653191337</v>
      </c>
    </row>
    <row r="47" spans="1:3" x14ac:dyDescent="0.2">
      <c r="A47" t="s">
        <v>46</v>
      </c>
      <c r="B47">
        <v>4090.95229379999</v>
      </c>
      <c r="C47">
        <v>0.11100840025919601</v>
      </c>
    </row>
    <row r="48" spans="1:3" x14ac:dyDescent="0.2">
      <c r="A48" t="s">
        <v>47</v>
      </c>
      <c r="B48">
        <v>818.37526907999995</v>
      </c>
      <c r="C48">
        <v>2.22066948983837E-2</v>
      </c>
    </row>
    <row r="49" spans="1:3" x14ac:dyDescent="0.2">
      <c r="A49" t="s">
        <v>48</v>
      </c>
      <c r="B49">
        <v>231.28006267999999</v>
      </c>
      <c r="C49">
        <v>6.2758076668025103E-3</v>
      </c>
    </row>
    <row r="50" spans="1:3" x14ac:dyDescent="0.2">
      <c r="A50" t="s">
        <v>49</v>
      </c>
      <c r="B50">
        <v>85.703323568000002</v>
      </c>
      <c r="C50">
        <v>2.3255682694218699E-3</v>
      </c>
    </row>
    <row r="51" spans="1:3" x14ac:dyDescent="0.2">
      <c r="A51" t="s">
        <v>60</v>
      </c>
      <c r="B51">
        <v>0</v>
      </c>
      <c r="C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C4D4-9A2C-0242-8D1A-0F5A40868A77}">
  <dimension ref="A1:C51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28.6640625" bestFit="1" customWidth="1"/>
    <col min="3" max="3" width="32.5" bestFit="1" customWidth="1"/>
  </cols>
  <sheetData>
    <row r="1" spans="1:3" x14ac:dyDescent="0.2">
      <c r="A1" t="s">
        <v>0</v>
      </c>
      <c r="B1" t="s">
        <v>61</v>
      </c>
      <c r="C1" t="s">
        <v>62</v>
      </c>
    </row>
    <row r="2" spans="1:3" x14ac:dyDescent="0.2">
      <c r="A2" t="s">
        <v>3</v>
      </c>
      <c r="B2">
        <v>0</v>
      </c>
      <c r="C2">
        <v>0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806.27457112000002</v>
      </c>
      <c r="C5">
        <v>0.272333061665955</v>
      </c>
    </row>
    <row r="6" spans="1:3" x14ac:dyDescent="0.2">
      <c r="A6" t="s">
        <v>7</v>
      </c>
      <c r="B6">
        <v>8.4740981781999896</v>
      </c>
      <c r="C6">
        <v>2.8622719658904202E-3</v>
      </c>
    </row>
    <row r="7" spans="1:3" x14ac:dyDescent="0.2">
      <c r="A7" t="s">
        <v>8</v>
      </c>
      <c r="B7">
        <v>18.68455084</v>
      </c>
      <c r="C7">
        <v>6.3110274320595898E-3</v>
      </c>
    </row>
    <row r="8" spans="1:3" x14ac:dyDescent="0.2">
      <c r="A8" t="s">
        <v>9</v>
      </c>
      <c r="B8">
        <v>1079.2207174800001</v>
      </c>
      <c r="C8">
        <v>0.36452530283373502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212.59858663999901</v>
      </c>
      <c r="C10">
        <v>7.1808818086747106E-2</v>
      </c>
    </row>
    <row r="11" spans="1:3" x14ac:dyDescent="0.2">
      <c r="A11" t="s">
        <v>12</v>
      </c>
      <c r="B11">
        <v>495.76491761999898</v>
      </c>
      <c r="C11">
        <v>0.16745310185645201</v>
      </c>
    </row>
    <row r="12" spans="1:3" x14ac:dyDescent="0.2">
      <c r="A12" t="s">
        <v>13</v>
      </c>
      <c r="B12">
        <v>176.11600003999999</v>
      </c>
      <c r="C12">
        <v>5.9486198892060103E-2</v>
      </c>
    </row>
    <row r="13" spans="1:3" x14ac:dyDescent="0.2">
      <c r="A13" t="s">
        <v>14</v>
      </c>
      <c r="B13">
        <v>62.937029453999997</v>
      </c>
      <c r="C13">
        <v>2.1258060885585399E-2</v>
      </c>
    </row>
    <row r="14" spans="1:3" x14ac:dyDescent="0.2">
      <c r="A14" t="s">
        <v>15</v>
      </c>
      <c r="B14">
        <v>2960.6194936000002</v>
      </c>
      <c r="C14">
        <v>1</v>
      </c>
    </row>
    <row r="15" spans="1:3" x14ac:dyDescent="0.2">
      <c r="A15" t="s">
        <v>16</v>
      </c>
      <c r="B15">
        <v>541.02330382000002</v>
      </c>
      <c r="C15">
        <v>0.18273989784554701</v>
      </c>
    </row>
    <row r="16" spans="1:3" x14ac:dyDescent="0.2">
      <c r="A16" t="s">
        <v>17</v>
      </c>
      <c r="B16">
        <v>1792.4788776</v>
      </c>
      <c r="C16">
        <v>0.60544047672279999</v>
      </c>
    </row>
    <row r="17" spans="1:3" x14ac:dyDescent="0.2">
      <c r="A17" t="s">
        <v>18</v>
      </c>
      <c r="B17">
        <v>610.26532340000006</v>
      </c>
      <c r="C17">
        <v>0.20612757725848099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1524.2336935999999</v>
      </c>
      <c r="C19">
        <v>0.51483606619997901</v>
      </c>
    </row>
    <row r="20" spans="1:3" x14ac:dyDescent="0.2">
      <c r="A20" t="s">
        <v>21</v>
      </c>
      <c r="B20">
        <v>931.88233577999995</v>
      </c>
      <c r="C20">
        <v>0.31475923798868999</v>
      </c>
    </row>
    <row r="21" spans="1:3" x14ac:dyDescent="0.2">
      <c r="A21" t="s">
        <v>22</v>
      </c>
      <c r="B21">
        <v>67.940486058000005</v>
      </c>
      <c r="C21">
        <v>2.2948064148353899E-2</v>
      </c>
    </row>
    <row r="22" spans="1:3" x14ac:dyDescent="0.2">
      <c r="A22" t="s">
        <v>23</v>
      </c>
      <c r="B22">
        <v>17.282399013999999</v>
      </c>
      <c r="C22">
        <v>5.8374266099914304E-3</v>
      </c>
    </row>
    <row r="23" spans="1:3" x14ac:dyDescent="0.2">
      <c r="A23" t="s">
        <v>24</v>
      </c>
      <c r="B23">
        <v>2143.3947174</v>
      </c>
      <c r="C23">
        <v>0.72396831880401902</v>
      </c>
    </row>
    <row r="24" spans="1:3" x14ac:dyDescent="0.2">
      <c r="A24" t="s">
        <v>25</v>
      </c>
      <c r="B24">
        <v>347.74262018000002</v>
      </c>
      <c r="C24">
        <v>0.117456032743052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98.311573113999998</v>
      </c>
      <c r="C26">
        <v>3.3206419577565101E-2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598.80305067999996</v>
      </c>
      <c r="C28">
        <v>0.202255998102572</v>
      </c>
    </row>
    <row r="29" spans="1:3" x14ac:dyDescent="0.2">
      <c r="A29" t="s">
        <v>30</v>
      </c>
      <c r="B29">
        <v>535.62765823999996</v>
      </c>
      <c r="C29">
        <v>0.18091742603123101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0</v>
      </c>
    </row>
    <row r="32" spans="1:3" x14ac:dyDescent="0.2">
      <c r="A32" t="s">
        <v>52</v>
      </c>
      <c r="B32">
        <v>0</v>
      </c>
      <c r="C32">
        <v>0</v>
      </c>
    </row>
    <row r="33" spans="1:3" x14ac:dyDescent="0.2">
      <c r="A33" t="s">
        <v>33</v>
      </c>
      <c r="B33">
        <v>0</v>
      </c>
      <c r="C33">
        <v>0</v>
      </c>
    </row>
    <row r="34" spans="1:3" x14ac:dyDescent="0.2">
      <c r="A34" t="s">
        <v>34</v>
      </c>
      <c r="B34">
        <v>1066.4043137599999</v>
      </c>
      <c r="C34">
        <v>0.36019634271315698</v>
      </c>
    </row>
    <row r="35" spans="1:3" x14ac:dyDescent="0.2">
      <c r="A35" t="s">
        <v>35</v>
      </c>
      <c r="B35">
        <v>63.294560486000002</v>
      </c>
      <c r="C35">
        <v>2.13788231222635E-2</v>
      </c>
    </row>
    <row r="36" spans="1:3" x14ac:dyDescent="0.2">
      <c r="A36" t="s">
        <v>36</v>
      </c>
      <c r="B36">
        <v>2059.1270948000001</v>
      </c>
      <c r="C36">
        <v>0.69550548432557202</v>
      </c>
    </row>
    <row r="37" spans="1:3" x14ac:dyDescent="0.2">
      <c r="A37" t="s">
        <v>37</v>
      </c>
      <c r="B37">
        <v>474.73164015999998</v>
      </c>
      <c r="C37">
        <v>0.160348751734639</v>
      </c>
    </row>
    <row r="38" spans="1:3" x14ac:dyDescent="0.2">
      <c r="A38" t="s">
        <v>38</v>
      </c>
      <c r="B38">
        <v>1262.3710331999901</v>
      </c>
      <c r="C38">
        <v>0.42638746246482501</v>
      </c>
    </row>
    <row r="39" spans="1:3" x14ac:dyDescent="0.2">
      <c r="A39" t="s">
        <v>39</v>
      </c>
      <c r="B39">
        <v>362.19303458000002</v>
      </c>
      <c r="C39">
        <v>0.12233690798934301</v>
      </c>
    </row>
    <row r="40" spans="1:3" x14ac:dyDescent="0.2">
      <c r="A40" t="s">
        <v>40</v>
      </c>
      <c r="B40">
        <v>17.8292282922</v>
      </c>
      <c r="C40">
        <v>6.0221275752394398E-3</v>
      </c>
    </row>
    <row r="41" spans="1:3" x14ac:dyDescent="0.2">
      <c r="A41" t="s">
        <v>53</v>
      </c>
      <c r="B41">
        <v>0</v>
      </c>
      <c r="C41">
        <v>0</v>
      </c>
    </row>
    <row r="42" spans="1:3" x14ac:dyDescent="0.2">
      <c r="A42" t="s">
        <v>41</v>
      </c>
      <c r="B42">
        <v>0</v>
      </c>
      <c r="C42">
        <v>0</v>
      </c>
    </row>
    <row r="43" spans="1:3" x14ac:dyDescent="0.2">
      <c r="A43" t="s">
        <v>42</v>
      </c>
      <c r="B43">
        <v>0.84168747239999997</v>
      </c>
      <c r="C43">
        <v>2.8429437630181202E-4</v>
      </c>
    </row>
    <row r="44" spans="1:3" x14ac:dyDescent="0.2">
      <c r="A44" t="s">
        <v>43</v>
      </c>
      <c r="B44">
        <v>2.862746338</v>
      </c>
      <c r="C44">
        <v>9.6694166345537703E-4</v>
      </c>
    </row>
    <row r="45" spans="1:3" x14ac:dyDescent="0.2">
      <c r="A45" t="s">
        <v>44</v>
      </c>
      <c r="B45">
        <v>1251.2681826</v>
      </c>
      <c r="C45">
        <v>0.42263728429299202</v>
      </c>
    </row>
    <row r="46" spans="1:3" x14ac:dyDescent="0.2">
      <c r="A46" t="s">
        <v>45</v>
      </c>
      <c r="B46">
        <v>2719.3864266</v>
      </c>
      <c r="C46">
        <v>0.91851939517338299</v>
      </c>
    </row>
    <row r="47" spans="1:3" x14ac:dyDescent="0.2">
      <c r="A47" t="s">
        <v>46</v>
      </c>
      <c r="B47">
        <v>17.291104743999998</v>
      </c>
      <c r="C47">
        <v>5.8403671195769499E-3</v>
      </c>
    </row>
    <row r="48" spans="1:3" x14ac:dyDescent="0.2">
      <c r="A48" t="s">
        <v>47</v>
      </c>
      <c r="B48">
        <v>339.48421386000001</v>
      </c>
      <c r="C48">
        <v>0.114666614400758</v>
      </c>
    </row>
    <row r="49" spans="1:3" x14ac:dyDescent="0.2">
      <c r="A49" t="s">
        <v>48</v>
      </c>
      <c r="B49">
        <v>53.163525976000003</v>
      </c>
      <c r="C49">
        <v>1.7956892498655799E-2</v>
      </c>
    </row>
    <row r="50" spans="1:3" x14ac:dyDescent="0.2">
      <c r="A50" t="s">
        <v>49</v>
      </c>
      <c r="B50">
        <v>1079.3698973</v>
      </c>
      <c r="C50">
        <v>0.36457569087594099</v>
      </c>
    </row>
    <row r="51" spans="1:3" x14ac:dyDescent="0.2">
      <c r="A51" t="s">
        <v>60</v>
      </c>
      <c r="B51">
        <v>0</v>
      </c>
      <c r="C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1235-F7B5-324C-AF26-7BA683B18EF1}">
  <dimension ref="A1:C51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28.6640625" bestFit="1" customWidth="1"/>
    <col min="3" max="3" width="32.6640625" bestFit="1" customWidth="1"/>
  </cols>
  <sheetData>
    <row r="1" spans="1:3" x14ac:dyDescent="0.2">
      <c r="A1" t="s">
        <v>0</v>
      </c>
      <c r="B1" t="s">
        <v>63</v>
      </c>
      <c r="C1" t="s">
        <v>64</v>
      </c>
    </row>
    <row r="2" spans="1:3" x14ac:dyDescent="0.2">
      <c r="A2" t="s">
        <v>3</v>
      </c>
      <c r="B2">
        <v>0</v>
      </c>
      <c r="C2">
        <v>0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342.96881516000002</v>
      </c>
      <c r="C5">
        <v>0.48232999999999998</v>
      </c>
    </row>
    <row r="6" spans="1:3" x14ac:dyDescent="0.2">
      <c r="A6" t="s">
        <v>7</v>
      </c>
      <c r="B6">
        <v>5.5983692206000004</v>
      </c>
      <c r="C6">
        <v>7.8700000000000003E-3</v>
      </c>
    </row>
    <row r="7" spans="1:3" x14ac:dyDescent="0.2">
      <c r="A7" t="s">
        <v>8</v>
      </c>
      <c r="B7">
        <v>19.101122088</v>
      </c>
      <c r="C7">
        <v>2.6859999999999998E-2</v>
      </c>
    </row>
    <row r="8" spans="1:3" x14ac:dyDescent="0.2">
      <c r="A8" t="s">
        <v>9</v>
      </c>
      <c r="B8">
        <v>502.98976368000001</v>
      </c>
      <c r="C8">
        <v>0.70738000000000001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287.93881873999999</v>
      </c>
      <c r="C10">
        <v>0.40494000000000002</v>
      </c>
    </row>
    <row r="11" spans="1:3" x14ac:dyDescent="0.2">
      <c r="A11" t="s">
        <v>12</v>
      </c>
      <c r="B11">
        <v>43.713179404000002</v>
      </c>
      <c r="C11">
        <v>6.148E-2</v>
      </c>
    </row>
    <row r="12" spans="1:3" x14ac:dyDescent="0.2">
      <c r="A12" t="s">
        <v>13</v>
      </c>
      <c r="B12">
        <v>363.655845679999</v>
      </c>
      <c r="C12">
        <v>0.51143000000000005</v>
      </c>
    </row>
    <row r="13" spans="1:3" x14ac:dyDescent="0.2">
      <c r="A13" t="s">
        <v>14</v>
      </c>
      <c r="B13">
        <v>210.261953959999</v>
      </c>
      <c r="C13">
        <v>0.29570000000000002</v>
      </c>
    </row>
    <row r="14" spans="1:3" x14ac:dyDescent="0.2">
      <c r="A14" t="s">
        <v>15</v>
      </c>
      <c r="B14">
        <v>309.85990246</v>
      </c>
      <c r="C14">
        <v>0.43576999999999999</v>
      </c>
    </row>
    <row r="15" spans="1:3" x14ac:dyDescent="0.2">
      <c r="A15" t="s">
        <v>16</v>
      </c>
      <c r="B15">
        <v>296.44988649800001</v>
      </c>
      <c r="C15">
        <v>0.41691</v>
      </c>
    </row>
    <row r="16" spans="1:3" x14ac:dyDescent="0.2">
      <c r="A16" t="s">
        <v>17</v>
      </c>
      <c r="B16">
        <v>61.814161058000003</v>
      </c>
      <c r="C16">
        <v>8.6929999999999993E-2</v>
      </c>
    </row>
    <row r="17" spans="1:3" x14ac:dyDescent="0.2">
      <c r="A17" t="s">
        <v>18</v>
      </c>
      <c r="B17">
        <v>243.80804985999899</v>
      </c>
      <c r="C17">
        <v>0.34288000000000002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632.75024371999996</v>
      </c>
      <c r="C19">
        <v>0.88987000000000005</v>
      </c>
    </row>
    <row r="20" spans="1:3" x14ac:dyDescent="0.2">
      <c r="A20" t="s">
        <v>21</v>
      </c>
      <c r="B20">
        <v>568.11904686000003</v>
      </c>
      <c r="C20">
        <v>0.79896999999999996</v>
      </c>
    </row>
    <row r="21" spans="1:3" x14ac:dyDescent="0.2">
      <c r="A21" t="s">
        <v>22</v>
      </c>
      <c r="B21">
        <v>391.98151954000002</v>
      </c>
      <c r="C21">
        <v>0.55125999999999997</v>
      </c>
    </row>
    <row r="22" spans="1:3" x14ac:dyDescent="0.2">
      <c r="A22" t="s">
        <v>23</v>
      </c>
      <c r="B22">
        <v>5.6703895999999998E-3</v>
      </c>
      <c r="C22" s="1">
        <v>1.0000000000000001E-5</v>
      </c>
    </row>
    <row r="23" spans="1:3" x14ac:dyDescent="0.2">
      <c r="A23" t="s">
        <v>24</v>
      </c>
      <c r="B23">
        <v>28.4233743496</v>
      </c>
      <c r="C23">
        <v>3.9969999999999999E-2</v>
      </c>
    </row>
    <row r="24" spans="1:3" x14ac:dyDescent="0.2">
      <c r="A24" t="s">
        <v>25</v>
      </c>
      <c r="B24">
        <v>445.19723477999997</v>
      </c>
      <c r="C24">
        <v>0.62609999999999999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10.9408196181999</v>
      </c>
      <c r="C26">
        <v>1.5389999999999999E-2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78.796707581999996</v>
      </c>
      <c r="C28">
        <v>0.11082</v>
      </c>
    </row>
    <row r="29" spans="1:3" x14ac:dyDescent="0.2">
      <c r="A29" t="s">
        <v>30</v>
      </c>
      <c r="B29">
        <v>324.82619340000002</v>
      </c>
      <c r="C29">
        <v>0.45682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0</v>
      </c>
    </row>
    <row r="32" spans="1:3" x14ac:dyDescent="0.2">
      <c r="A32" t="s">
        <v>52</v>
      </c>
      <c r="B32">
        <v>0</v>
      </c>
      <c r="C32">
        <v>0</v>
      </c>
    </row>
    <row r="33" spans="1:3" x14ac:dyDescent="0.2">
      <c r="A33" t="s">
        <v>33</v>
      </c>
      <c r="B33">
        <v>0</v>
      </c>
      <c r="C33">
        <v>0</v>
      </c>
    </row>
    <row r="34" spans="1:3" x14ac:dyDescent="0.2">
      <c r="A34" t="s">
        <v>34</v>
      </c>
      <c r="B34">
        <v>711.06211726000004</v>
      </c>
      <c r="C34">
        <v>1</v>
      </c>
    </row>
    <row r="35" spans="1:3" x14ac:dyDescent="0.2">
      <c r="A35" t="s">
        <v>35</v>
      </c>
      <c r="B35">
        <v>54.095799997999997</v>
      </c>
      <c r="C35">
        <v>7.6079999999999995E-2</v>
      </c>
    </row>
    <row r="36" spans="1:3" x14ac:dyDescent="0.2">
      <c r="A36" t="s">
        <v>36</v>
      </c>
      <c r="B36">
        <v>44.916205159999997</v>
      </c>
      <c r="C36">
        <v>6.3170000000000004E-2</v>
      </c>
    </row>
    <row r="37" spans="1:3" x14ac:dyDescent="0.2">
      <c r="A37" t="s">
        <v>37</v>
      </c>
      <c r="B37">
        <v>138.164132182</v>
      </c>
      <c r="C37">
        <v>0.19431000000000001</v>
      </c>
    </row>
    <row r="38" spans="1:3" x14ac:dyDescent="0.2">
      <c r="A38" t="s">
        <v>38</v>
      </c>
      <c r="B38">
        <v>274.61629571999998</v>
      </c>
      <c r="C38">
        <v>0.38621</v>
      </c>
    </row>
    <row r="39" spans="1:3" x14ac:dyDescent="0.2">
      <c r="A39" t="s">
        <v>39</v>
      </c>
      <c r="B39">
        <v>94.035065685999996</v>
      </c>
      <c r="C39">
        <v>0.13225000000000001</v>
      </c>
    </row>
    <row r="40" spans="1:3" x14ac:dyDescent="0.2">
      <c r="A40" t="s">
        <v>40</v>
      </c>
      <c r="B40">
        <v>13.9782099538</v>
      </c>
      <c r="C40">
        <v>1.966E-2</v>
      </c>
    </row>
    <row r="41" spans="1:3" x14ac:dyDescent="0.2">
      <c r="A41" t="s">
        <v>53</v>
      </c>
      <c r="B41">
        <v>0</v>
      </c>
      <c r="C41">
        <v>0</v>
      </c>
    </row>
    <row r="42" spans="1:3" x14ac:dyDescent="0.2">
      <c r="A42" t="s">
        <v>41</v>
      </c>
      <c r="B42">
        <v>0</v>
      </c>
      <c r="C42">
        <v>0</v>
      </c>
    </row>
    <row r="43" spans="1:3" x14ac:dyDescent="0.2">
      <c r="A43" t="s">
        <v>42</v>
      </c>
      <c r="B43">
        <v>116.2127823</v>
      </c>
      <c r="C43">
        <v>0.16344</v>
      </c>
    </row>
    <row r="44" spans="1:3" x14ac:dyDescent="0.2">
      <c r="A44" t="s">
        <v>43</v>
      </c>
      <c r="B44">
        <v>269.97104994</v>
      </c>
      <c r="C44">
        <v>0.37967000000000001</v>
      </c>
    </row>
    <row r="45" spans="1:3" x14ac:dyDescent="0.2">
      <c r="A45" t="s">
        <v>44</v>
      </c>
      <c r="B45">
        <v>608.86337189999995</v>
      </c>
      <c r="C45">
        <v>0.85626999999999998</v>
      </c>
    </row>
    <row r="46" spans="1:3" x14ac:dyDescent="0.2">
      <c r="A46" t="s">
        <v>45</v>
      </c>
      <c r="B46">
        <v>157.98588554599999</v>
      </c>
      <c r="C46">
        <v>0.22217999999999999</v>
      </c>
    </row>
    <row r="47" spans="1:3" x14ac:dyDescent="0.2">
      <c r="A47" t="s">
        <v>46</v>
      </c>
      <c r="B47">
        <v>400.250267739999</v>
      </c>
      <c r="C47">
        <v>0.56289</v>
      </c>
    </row>
    <row r="48" spans="1:3" x14ac:dyDescent="0.2">
      <c r="A48" t="s">
        <v>47</v>
      </c>
      <c r="B48">
        <v>165.09963908</v>
      </c>
      <c r="C48">
        <v>0.23219000000000001</v>
      </c>
    </row>
    <row r="49" spans="1:3" x14ac:dyDescent="0.2">
      <c r="A49" t="s">
        <v>48</v>
      </c>
      <c r="B49">
        <v>122.037596753999</v>
      </c>
      <c r="C49">
        <v>0.17163</v>
      </c>
    </row>
    <row r="50" spans="1:3" x14ac:dyDescent="0.2">
      <c r="A50" t="s">
        <v>49</v>
      </c>
      <c r="B50">
        <v>189.05431626000001</v>
      </c>
      <c r="C50">
        <v>0.26588000000000001</v>
      </c>
    </row>
    <row r="51" spans="1:3" x14ac:dyDescent="0.2">
      <c r="A51" t="s">
        <v>60</v>
      </c>
      <c r="B51">
        <v>0</v>
      </c>
      <c r="C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56BA-5D20-9C4D-A6F2-9A7FE271A72A}">
  <dimension ref="A1:C51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29" bestFit="1" customWidth="1"/>
    <col min="3" max="3" width="33" bestFit="1" customWidth="1"/>
  </cols>
  <sheetData>
    <row r="1" spans="1:3" x14ac:dyDescent="0.2">
      <c r="A1" t="s">
        <v>0</v>
      </c>
      <c r="B1" t="s">
        <v>65</v>
      </c>
      <c r="C1" t="s">
        <v>66</v>
      </c>
    </row>
    <row r="2" spans="1:3" x14ac:dyDescent="0.2">
      <c r="A2" t="s">
        <v>3</v>
      </c>
      <c r="B2">
        <v>0</v>
      </c>
      <c r="C2">
        <v>0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512.01357141999995</v>
      </c>
      <c r="C5">
        <v>3.2177356762385603E-2</v>
      </c>
    </row>
    <row r="6" spans="1:3" x14ac:dyDescent="0.2">
      <c r="A6" t="s">
        <v>7</v>
      </c>
      <c r="B6">
        <v>9.9508829264000003</v>
      </c>
      <c r="C6">
        <v>6.2536059178176198E-4</v>
      </c>
    </row>
    <row r="7" spans="1:3" x14ac:dyDescent="0.2">
      <c r="A7" t="s">
        <v>8</v>
      </c>
      <c r="B7">
        <v>42.311371461999997</v>
      </c>
      <c r="C7">
        <v>2.6590468898368201E-3</v>
      </c>
    </row>
    <row r="8" spans="1:3" x14ac:dyDescent="0.2">
      <c r="A8" t="s">
        <v>9</v>
      </c>
      <c r="B8">
        <v>406.57927033999999</v>
      </c>
      <c r="C8">
        <v>2.55513661437482E-2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297.828869</v>
      </c>
      <c r="C10">
        <v>1.87169760859516E-2</v>
      </c>
    </row>
    <row r="11" spans="1:3" x14ac:dyDescent="0.2">
      <c r="A11" t="s">
        <v>12</v>
      </c>
      <c r="B11">
        <v>279.57031588000001</v>
      </c>
      <c r="C11">
        <v>1.75695221696856E-2</v>
      </c>
    </row>
    <row r="12" spans="1:3" x14ac:dyDescent="0.2">
      <c r="A12" t="s">
        <v>13</v>
      </c>
      <c r="B12">
        <v>43.422797156000001</v>
      </c>
      <c r="C12">
        <v>2.7288941420718299E-3</v>
      </c>
    </row>
    <row r="13" spans="1:3" x14ac:dyDescent="0.2">
      <c r="A13" t="s">
        <v>14</v>
      </c>
      <c r="B13">
        <v>493.202047399999</v>
      </c>
      <c r="C13">
        <v>3.0995151536932299E-2</v>
      </c>
    </row>
    <row r="14" spans="1:3" x14ac:dyDescent="0.2">
      <c r="A14" t="s">
        <v>15</v>
      </c>
      <c r="B14">
        <v>1176.4113155999901</v>
      </c>
      <c r="C14">
        <v>7.3931256346167207E-2</v>
      </c>
    </row>
    <row r="15" spans="1:3" x14ac:dyDescent="0.2">
      <c r="A15" t="s">
        <v>16</v>
      </c>
      <c r="B15">
        <v>1192.4733039999901</v>
      </c>
      <c r="C15">
        <v>7.4940667736624597E-2</v>
      </c>
    </row>
    <row r="16" spans="1:3" x14ac:dyDescent="0.2">
      <c r="A16" t="s">
        <v>17</v>
      </c>
      <c r="B16">
        <v>2240.3806251999999</v>
      </c>
      <c r="C16">
        <v>0.14079612472119901</v>
      </c>
    </row>
    <row r="17" spans="1:3" x14ac:dyDescent="0.2">
      <c r="A17" t="s">
        <v>18</v>
      </c>
      <c r="B17">
        <v>139.99543555999901</v>
      </c>
      <c r="C17">
        <v>8.7979759259633698E-3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603.53232842</v>
      </c>
      <c r="C19">
        <v>3.7928828713162201E-2</v>
      </c>
    </row>
    <row r="20" spans="1:3" x14ac:dyDescent="0.2">
      <c r="A20" t="s">
        <v>21</v>
      </c>
      <c r="B20">
        <v>50.063904399999998</v>
      </c>
      <c r="C20">
        <v>3.1462527610920301E-3</v>
      </c>
    </row>
    <row r="21" spans="1:3" x14ac:dyDescent="0.2">
      <c r="A21" t="s">
        <v>22</v>
      </c>
      <c r="B21">
        <v>212.184976019999</v>
      </c>
      <c r="C21">
        <v>1.33347084025106E-2</v>
      </c>
    </row>
    <row r="22" spans="1:3" x14ac:dyDescent="0.2">
      <c r="A22" t="s">
        <v>23</v>
      </c>
      <c r="B22">
        <v>15912.232169999999</v>
      </c>
      <c r="C22">
        <v>1</v>
      </c>
    </row>
    <row r="23" spans="1:3" x14ac:dyDescent="0.2">
      <c r="A23" t="s">
        <v>24</v>
      </c>
      <c r="B23">
        <v>187.14120679999999</v>
      </c>
      <c r="C23">
        <v>1.1760839384484601E-2</v>
      </c>
    </row>
    <row r="24" spans="1:3" x14ac:dyDescent="0.2">
      <c r="A24" t="s">
        <v>25</v>
      </c>
      <c r="B24">
        <v>401.53621836000002</v>
      </c>
      <c r="C24">
        <v>2.5234436882905199E-2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430.86776511999898</v>
      </c>
      <c r="C26">
        <v>2.7077770140403801E-2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213.84431391999999</v>
      </c>
      <c r="C28">
        <v>1.3438989051653499E-2</v>
      </c>
    </row>
    <row r="29" spans="1:3" x14ac:dyDescent="0.2">
      <c r="A29" t="s">
        <v>30</v>
      </c>
      <c r="B29">
        <v>500.46215152000002</v>
      </c>
      <c r="C29">
        <v>3.1451410850046602E-2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0</v>
      </c>
    </row>
    <row r="32" spans="1:3" x14ac:dyDescent="0.2">
      <c r="A32" t="s">
        <v>52</v>
      </c>
      <c r="B32">
        <v>0</v>
      </c>
      <c r="C32">
        <v>0</v>
      </c>
    </row>
    <row r="33" spans="1:3" x14ac:dyDescent="0.2">
      <c r="A33" t="s">
        <v>33</v>
      </c>
      <c r="B33">
        <v>0</v>
      </c>
      <c r="C33">
        <v>0</v>
      </c>
    </row>
    <row r="34" spans="1:3" x14ac:dyDescent="0.2">
      <c r="A34" t="s">
        <v>34</v>
      </c>
      <c r="B34">
        <v>487.91424749999999</v>
      </c>
      <c r="C34">
        <v>3.06628411581302E-2</v>
      </c>
    </row>
    <row r="35" spans="1:3" x14ac:dyDescent="0.2">
      <c r="A35" t="s">
        <v>35</v>
      </c>
      <c r="B35">
        <v>28.801799335999998</v>
      </c>
      <c r="C35">
        <v>1.8100414214858699E-3</v>
      </c>
    </row>
    <row r="36" spans="1:3" x14ac:dyDescent="0.2">
      <c r="A36" t="s">
        <v>36</v>
      </c>
      <c r="B36">
        <v>47.647264415999999</v>
      </c>
      <c r="C36">
        <v>2.9943796638306499E-3</v>
      </c>
    </row>
    <row r="37" spans="1:3" x14ac:dyDescent="0.2">
      <c r="A37" t="s">
        <v>37</v>
      </c>
      <c r="B37">
        <v>208.63907974</v>
      </c>
      <c r="C37">
        <v>1.3111867493572399E-2</v>
      </c>
    </row>
    <row r="38" spans="1:3" x14ac:dyDescent="0.2">
      <c r="A38" t="s">
        <v>38</v>
      </c>
      <c r="B38">
        <v>377.71850527999999</v>
      </c>
      <c r="C38">
        <v>2.3737619037015299E-2</v>
      </c>
    </row>
    <row r="39" spans="1:3" x14ac:dyDescent="0.2">
      <c r="A39" t="s">
        <v>39</v>
      </c>
      <c r="B39">
        <v>27.349393595999999</v>
      </c>
      <c r="C39">
        <v>1.7187653689193199E-3</v>
      </c>
    </row>
    <row r="40" spans="1:3" x14ac:dyDescent="0.2">
      <c r="A40" t="s">
        <v>40</v>
      </c>
      <c r="B40">
        <v>5.2962933816</v>
      </c>
      <c r="C40">
        <v>3.3284414939503698E-4</v>
      </c>
    </row>
    <row r="41" spans="1:3" x14ac:dyDescent="0.2">
      <c r="A41" t="s">
        <v>53</v>
      </c>
      <c r="B41">
        <v>0</v>
      </c>
      <c r="C41">
        <v>0</v>
      </c>
    </row>
    <row r="42" spans="1:3" x14ac:dyDescent="0.2">
      <c r="A42" t="s">
        <v>41</v>
      </c>
      <c r="B42">
        <v>0</v>
      </c>
      <c r="C42">
        <v>0</v>
      </c>
    </row>
    <row r="43" spans="1:3" x14ac:dyDescent="0.2">
      <c r="A43" t="s">
        <v>42</v>
      </c>
      <c r="B43">
        <v>314.399067819999</v>
      </c>
      <c r="C43">
        <v>1.9758325825131502E-2</v>
      </c>
    </row>
    <row r="44" spans="1:3" x14ac:dyDescent="0.2">
      <c r="A44" t="s">
        <v>43</v>
      </c>
      <c r="B44">
        <v>133.01155506000001</v>
      </c>
      <c r="C44">
        <v>8.3590758128059602E-3</v>
      </c>
    </row>
    <row r="45" spans="1:3" x14ac:dyDescent="0.2">
      <c r="A45" t="s">
        <v>44</v>
      </c>
      <c r="B45">
        <v>129.18782375999999</v>
      </c>
      <c r="C45">
        <v>8.1187744359061797E-3</v>
      </c>
    </row>
    <row r="46" spans="1:3" x14ac:dyDescent="0.2">
      <c r="A46" t="s">
        <v>45</v>
      </c>
      <c r="B46">
        <v>1185.7080621999901</v>
      </c>
      <c r="C46">
        <v>7.4515507914437298E-2</v>
      </c>
    </row>
    <row r="47" spans="1:3" x14ac:dyDescent="0.2">
      <c r="A47" t="s">
        <v>46</v>
      </c>
      <c r="B47">
        <v>225.27481413999999</v>
      </c>
      <c r="C47">
        <v>1.4157335798852901E-2</v>
      </c>
    </row>
    <row r="48" spans="1:3" x14ac:dyDescent="0.2">
      <c r="A48" t="s">
        <v>47</v>
      </c>
      <c r="B48">
        <v>191.49951872</v>
      </c>
      <c r="C48">
        <v>1.20347363383147E-2</v>
      </c>
    </row>
    <row r="49" spans="1:3" x14ac:dyDescent="0.2">
      <c r="A49" t="s">
        <v>48</v>
      </c>
      <c r="B49">
        <v>18.628013289599998</v>
      </c>
      <c r="C49">
        <v>1.1706725423928999E-3</v>
      </c>
    </row>
    <row r="50" spans="1:3" x14ac:dyDescent="0.2">
      <c r="A50" t="s">
        <v>49</v>
      </c>
      <c r="B50">
        <v>551.71026415999995</v>
      </c>
      <c r="C50">
        <v>3.4672084863125702E-2</v>
      </c>
    </row>
    <row r="51" spans="1:3" x14ac:dyDescent="0.2">
      <c r="A51" t="s">
        <v>60</v>
      </c>
      <c r="B51">
        <v>0</v>
      </c>
      <c r="C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D665-D180-0F45-B31D-DCE7E05EC639}">
  <dimension ref="A1:C48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14.66406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1.7549999999999999</v>
      </c>
      <c r="C2">
        <v>1</v>
      </c>
    </row>
    <row r="3" spans="1:3" x14ac:dyDescent="0.2">
      <c r="A3" t="s">
        <v>4</v>
      </c>
      <c r="B3">
        <v>5.4165999999999999</v>
      </c>
      <c r="C3">
        <v>0.66452999999999995</v>
      </c>
    </row>
    <row r="4" spans="1:3" x14ac:dyDescent="0.2">
      <c r="A4" t="s">
        <v>5</v>
      </c>
      <c r="B4">
        <v>2.4341999999999899</v>
      </c>
      <c r="C4">
        <v>0.93776999999999999</v>
      </c>
    </row>
    <row r="5" spans="1:3" x14ac:dyDescent="0.2">
      <c r="A5" t="s">
        <v>6</v>
      </c>
      <c r="B5">
        <v>7.0304000000000002</v>
      </c>
      <c r="C5">
        <v>0.51666999999999996</v>
      </c>
    </row>
    <row r="6" spans="1:3" x14ac:dyDescent="0.2">
      <c r="A6" t="s">
        <v>7</v>
      </c>
      <c r="B6">
        <v>3.843</v>
      </c>
      <c r="C6">
        <v>0.80869999999999997</v>
      </c>
    </row>
    <row r="7" spans="1:3" x14ac:dyDescent="0.2">
      <c r="A7" t="s">
        <v>8</v>
      </c>
      <c r="B7">
        <v>6.4307999999999996</v>
      </c>
      <c r="C7">
        <v>0.57160999999999995</v>
      </c>
    </row>
    <row r="8" spans="1:3" x14ac:dyDescent="0.2">
      <c r="A8" t="s">
        <v>9</v>
      </c>
      <c r="B8">
        <v>7.9085999999999999</v>
      </c>
      <c r="C8">
        <v>0.43622</v>
      </c>
    </row>
    <row r="9" spans="1:3" x14ac:dyDescent="0.2">
      <c r="A9" t="s">
        <v>10</v>
      </c>
      <c r="B9">
        <v>6.3927999999999896</v>
      </c>
      <c r="C9">
        <v>0.57508999999999999</v>
      </c>
    </row>
    <row r="10" spans="1:3" x14ac:dyDescent="0.2">
      <c r="A10" t="s">
        <v>11</v>
      </c>
      <c r="B10">
        <v>5.9409999999999998</v>
      </c>
      <c r="C10">
        <v>0.61648000000000003</v>
      </c>
    </row>
    <row r="11" spans="1:3" x14ac:dyDescent="0.2">
      <c r="A11" t="s">
        <v>12</v>
      </c>
      <c r="B11">
        <v>4.4367999999999999</v>
      </c>
      <c r="C11">
        <v>0.75429999999999997</v>
      </c>
    </row>
    <row r="12" spans="1:3" x14ac:dyDescent="0.2">
      <c r="A12" t="s">
        <v>13</v>
      </c>
      <c r="B12">
        <v>5.4555999999999996</v>
      </c>
      <c r="C12">
        <v>0.66095999999999999</v>
      </c>
    </row>
    <row r="13" spans="1:3" x14ac:dyDescent="0.2">
      <c r="A13" t="s">
        <v>14</v>
      </c>
      <c r="B13">
        <v>8.8536000000000001</v>
      </c>
      <c r="C13">
        <v>0.34964000000000001</v>
      </c>
    </row>
    <row r="14" spans="1:3" x14ac:dyDescent="0.2">
      <c r="A14" t="s">
        <v>15</v>
      </c>
      <c r="B14">
        <v>4.9251999999999896</v>
      </c>
      <c r="C14">
        <v>0.70955000000000001</v>
      </c>
    </row>
    <row r="15" spans="1:3" x14ac:dyDescent="0.2">
      <c r="A15" t="s">
        <v>16</v>
      </c>
      <c r="B15">
        <v>8.0033999999999992</v>
      </c>
      <c r="C15">
        <v>0.42753000000000002</v>
      </c>
    </row>
    <row r="16" spans="1:3" x14ac:dyDescent="0.2">
      <c r="A16" t="s">
        <v>17</v>
      </c>
      <c r="B16">
        <v>6.7001999999999997</v>
      </c>
      <c r="C16">
        <v>0.54693000000000003</v>
      </c>
    </row>
    <row r="17" spans="1:3" x14ac:dyDescent="0.2">
      <c r="A17" t="s">
        <v>18</v>
      </c>
      <c r="B17">
        <v>4.4405999999999999</v>
      </c>
      <c r="C17">
        <v>0.75395000000000001</v>
      </c>
    </row>
    <row r="18" spans="1:3" x14ac:dyDescent="0.2">
      <c r="A18" t="s">
        <v>19</v>
      </c>
      <c r="B18">
        <v>2.9422000000000001</v>
      </c>
      <c r="C18">
        <v>0.89122999999999997</v>
      </c>
    </row>
    <row r="19" spans="1:3" x14ac:dyDescent="0.2">
      <c r="A19" t="s">
        <v>20</v>
      </c>
      <c r="B19">
        <v>7.8789999999999996</v>
      </c>
      <c r="C19">
        <v>0.43892999999999999</v>
      </c>
    </row>
    <row r="20" spans="1:3" x14ac:dyDescent="0.2">
      <c r="A20" t="s">
        <v>21</v>
      </c>
      <c r="B20">
        <v>5.5460000000000003</v>
      </c>
      <c r="C20">
        <v>0.65266999999999997</v>
      </c>
    </row>
    <row r="21" spans="1:3" x14ac:dyDescent="0.2">
      <c r="A21" t="s">
        <v>22</v>
      </c>
      <c r="B21">
        <v>4.7244000000000002</v>
      </c>
      <c r="C21">
        <v>0.72794999999999999</v>
      </c>
    </row>
    <row r="22" spans="1:3" x14ac:dyDescent="0.2">
      <c r="A22" t="s">
        <v>23</v>
      </c>
      <c r="B22">
        <v>9.5185999999999993</v>
      </c>
      <c r="C22">
        <v>0.28871000000000002</v>
      </c>
    </row>
    <row r="23" spans="1:3" x14ac:dyDescent="0.2">
      <c r="A23" t="s">
        <v>24</v>
      </c>
      <c r="B23">
        <v>7.1779999999999999</v>
      </c>
      <c r="C23">
        <v>0.50314999999999999</v>
      </c>
    </row>
    <row r="24" spans="1:3" x14ac:dyDescent="0.2">
      <c r="A24" t="s">
        <v>25</v>
      </c>
      <c r="B24">
        <v>5.4611999999999998</v>
      </c>
      <c r="C24">
        <v>0.66044000000000003</v>
      </c>
    </row>
    <row r="25" spans="1:3" x14ac:dyDescent="0.2">
      <c r="A25" t="s">
        <v>26</v>
      </c>
      <c r="B25">
        <v>4.9307999999999996</v>
      </c>
      <c r="C25">
        <v>0.70904</v>
      </c>
    </row>
    <row r="26" spans="1:3" x14ac:dyDescent="0.2">
      <c r="A26" t="s">
        <v>27</v>
      </c>
      <c r="B26">
        <v>3.6989999999999998</v>
      </c>
      <c r="C26">
        <v>0.82189000000000001</v>
      </c>
    </row>
    <row r="27" spans="1:3" x14ac:dyDescent="0.2">
      <c r="A27" t="s">
        <v>28</v>
      </c>
      <c r="B27">
        <v>3.8271999999999999</v>
      </c>
      <c r="C27">
        <v>0.81015000000000004</v>
      </c>
    </row>
    <row r="28" spans="1:3" x14ac:dyDescent="0.2">
      <c r="A28" t="s">
        <v>29</v>
      </c>
      <c r="B28">
        <v>4.7283999999999997</v>
      </c>
      <c r="C28">
        <v>0.72758</v>
      </c>
    </row>
    <row r="29" spans="1:3" x14ac:dyDescent="0.2">
      <c r="A29" t="s">
        <v>30</v>
      </c>
      <c r="B29">
        <v>12.669799999999899</v>
      </c>
      <c r="C29">
        <v>0</v>
      </c>
    </row>
    <row r="30" spans="1:3" x14ac:dyDescent="0.2">
      <c r="A30" t="s">
        <v>31</v>
      </c>
      <c r="B30">
        <v>3.2415999999999898</v>
      </c>
      <c r="C30">
        <v>0.86380000000000001</v>
      </c>
    </row>
    <row r="31" spans="1:3" x14ac:dyDescent="0.2">
      <c r="A31" t="s">
        <v>32</v>
      </c>
      <c r="B31">
        <v>1.8512</v>
      </c>
      <c r="C31">
        <v>0.99119000000000002</v>
      </c>
    </row>
    <row r="32" spans="1:3" x14ac:dyDescent="0.2">
      <c r="A32" t="s">
        <v>33</v>
      </c>
      <c r="B32">
        <v>3.9131999999999998</v>
      </c>
      <c r="C32">
        <v>0.80227000000000004</v>
      </c>
    </row>
    <row r="33" spans="1:3" x14ac:dyDescent="0.2">
      <c r="A33" t="s">
        <v>34</v>
      </c>
      <c r="B33">
        <v>7.5968</v>
      </c>
      <c r="C33">
        <v>0.46478000000000003</v>
      </c>
    </row>
    <row r="34" spans="1:3" x14ac:dyDescent="0.2">
      <c r="A34" t="s">
        <v>35</v>
      </c>
      <c r="B34">
        <v>3.8386</v>
      </c>
      <c r="C34">
        <v>0.80910000000000004</v>
      </c>
    </row>
    <row r="35" spans="1:3" x14ac:dyDescent="0.2">
      <c r="A35" t="s">
        <v>36</v>
      </c>
      <c r="B35">
        <v>7.5557999999999996</v>
      </c>
      <c r="C35">
        <v>0.46854000000000001</v>
      </c>
    </row>
    <row r="36" spans="1:3" x14ac:dyDescent="0.2">
      <c r="A36" t="s">
        <v>37</v>
      </c>
      <c r="B36">
        <v>8.1212</v>
      </c>
      <c r="C36">
        <v>0.41674</v>
      </c>
    </row>
    <row r="37" spans="1:3" x14ac:dyDescent="0.2">
      <c r="A37" t="s">
        <v>38</v>
      </c>
      <c r="B37">
        <v>3.9954000000000001</v>
      </c>
      <c r="C37">
        <v>0.79474</v>
      </c>
    </row>
    <row r="38" spans="1:3" x14ac:dyDescent="0.2">
      <c r="A38" t="s">
        <v>39</v>
      </c>
      <c r="B38">
        <v>3.8226</v>
      </c>
      <c r="C38">
        <v>0.81057000000000001</v>
      </c>
    </row>
    <row r="39" spans="1:3" x14ac:dyDescent="0.2">
      <c r="A39" t="s">
        <v>40</v>
      </c>
      <c r="B39">
        <v>11.879200000000001</v>
      </c>
      <c r="C39">
        <v>7.2429999999999994E-2</v>
      </c>
    </row>
    <row r="40" spans="1:3" x14ac:dyDescent="0.2">
      <c r="A40" t="s">
        <v>41</v>
      </c>
      <c r="B40">
        <v>6.3895999999999997</v>
      </c>
      <c r="C40">
        <v>0.57538</v>
      </c>
    </row>
    <row r="41" spans="1:3" x14ac:dyDescent="0.2">
      <c r="A41" t="s">
        <v>42</v>
      </c>
      <c r="B41">
        <v>5.9447999999999999</v>
      </c>
      <c r="C41">
        <v>0.61614000000000002</v>
      </c>
    </row>
    <row r="42" spans="1:3" x14ac:dyDescent="0.2">
      <c r="A42" t="s">
        <v>43</v>
      </c>
      <c r="B42">
        <v>6.077</v>
      </c>
      <c r="C42">
        <v>0.60402</v>
      </c>
    </row>
    <row r="43" spans="1:3" x14ac:dyDescent="0.2">
      <c r="A43" t="s">
        <v>44</v>
      </c>
      <c r="B43">
        <v>4.8113999999999999</v>
      </c>
      <c r="C43">
        <v>0.71997999999999995</v>
      </c>
    </row>
    <row r="44" spans="1:3" x14ac:dyDescent="0.2">
      <c r="A44" t="s">
        <v>45</v>
      </c>
      <c r="B44">
        <v>3.6528</v>
      </c>
      <c r="C44">
        <v>0.82613000000000003</v>
      </c>
    </row>
    <row r="45" spans="1:3" x14ac:dyDescent="0.2">
      <c r="A45" t="s">
        <v>46</v>
      </c>
      <c r="B45">
        <v>3.9549999999999899</v>
      </c>
      <c r="C45">
        <v>0.79844000000000004</v>
      </c>
    </row>
    <row r="46" spans="1:3" x14ac:dyDescent="0.2">
      <c r="A46" t="s">
        <v>47</v>
      </c>
      <c r="B46">
        <v>4.9420000000000002</v>
      </c>
      <c r="C46">
        <v>0.70801000000000003</v>
      </c>
    </row>
    <row r="47" spans="1:3" x14ac:dyDescent="0.2">
      <c r="A47" t="s">
        <v>48</v>
      </c>
      <c r="B47">
        <v>4.2728000000000002</v>
      </c>
      <c r="C47">
        <v>0.76932</v>
      </c>
    </row>
    <row r="48" spans="1:3" x14ac:dyDescent="0.2">
      <c r="A48" t="s">
        <v>49</v>
      </c>
      <c r="B48">
        <v>4.8832000000000004</v>
      </c>
      <c r="C48">
        <v>0.71340000000000003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29EE-74CE-AE44-9C03-EEBD7AD3021C}">
  <dimension ref="A1:C44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21.1640625" bestFit="1" customWidth="1"/>
    <col min="3" max="3" width="25" bestFit="1" customWidth="1"/>
  </cols>
  <sheetData>
    <row r="1" spans="1:3" x14ac:dyDescent="0.2">
      <c r="A1" t="s">
        <v>0</v>
      </c>
      <c r="B1" t="s">
        <v>54</v>
      </c>
      <c r="C1" t="s">
        <v>55</v>
      </c>
    </row>
    <row r="2" spans="1:3" x14ac:dyDescent="0.2">
      <c r="A2" t="s">
        <v>3</v>
      </c>
      <c r="B2">
        <v>56.94</v>
      </c>
      <c r="C2">
        <v>0.48092596785148201</v>
      </c>
    </row>
    <row r="3" spans="1:3" x14ac:dyDescent="0.2">
      <c r="A3" t="s">
        <v>5</v>
      </c>
      <c r="B3">
        <v>75.457499999999996</v>
      </c>
      <c r="C3">
        <v>0.27130971247453001</v>
      </c>
    </row>
    <row r="4" spans="1:3" x14ac:dyDescent="0.2">
      <c r="A4" t="s">
        <v>6</v>
      </c>
      <c r="B4">
        <v>65.392499999999998</v>
      </c>
      <c r="C4">
        <v>0.38524450984831299</v>
      </c>
    </row>
    <row r="5" spans="1:3" x14ac:dyDescent="0.2">
      <c r="A5" t="s">
        <v>7</v>
      </c>
      <c r="B5">
        <v>99.424999999999997</v>
      </c>
      <c r="C5">
        <v>0</v>
      </c>
    </row>
    <row r="6" spans="1:3" x14ac:dyDescent="0.2">
      <c r="A6" t="s">
        <v>8</v>
      </c>
      <c r="B6">
        <v>90.227500000000006</v>
      </c>
      <c r="C6">
        <v>0.10411478378990199</v>
      </c>
    </row>
    <row r="7" spans="1:3" x14ac:dyDescent="0.2">
      <c r="A7" t="s">
        <v>9</v>
      </c>
      <c r="B7">
        <v>68.87</v>
      </c>
      <c r="C7">
        <v>0.34587955625990402</v>
      </c>
    </row>
    <row r="8" spans="1:3" x14ac:dyDescent="0.2">
      <c r="A8" t="s">
        <v>10</v>
      </c>
      <c r="B8">
        <v>79.717500000000001</v>
      </c>
      <c r="C8">
        <v>0.22308693683495501</v>
      </c>
    </row>
    <row r="9" spans="1:3" x14ac:dyDescent="0.2">
      <c r="A9" t="s">
        <v>11</v>
      </c>
      <c r="B9">
        <v>65.594999999999999</v>
      </c>
      <c r="C9">
        <v>0.38295223002037498</v>
      </c>
    </row>
    <row r="10" spans="1:3" x14ac:dyDescent="0.2">
      <c r="A10" t="s">
        <v>12</v>
      </c>
      <c r="B10">
        <v>67.864999999999995</v>
      </c>
      <c r="C10">
        <v>0.35725605614670503</v>
      </c>
    </row>
    <row r="11" spans="1:3" x14ac:dyDescent="0.2">
      <c r="A11" t="s">
        <v>13</v>
      </c>
      <c r="B11">
        <v>87.745000000000005</v>
      </c>
      <c r="C11">
        <v>0.132216436495358</v>
      </c>
    </row>
    <row r="12" spans="1:3" x14ac:dyDescent="0.2">
      <c r="A12" t="s">
        <v>14</v>
      </c>
      <c r="B12">
        <v>70.58</v>
      </c>
      <c r="C12">
        <v>0.32652252660176501</v>
      </c>
    </row>
    <row r="13" spans="1:3" x14ac:dyDescent="0.2">
      <c r="A13" t="s">
        <v>15</v>
      </c>
      <c r="B13">
        <v>55.354999999999997</v>
      </c>
      <c r="C13">
        <v>0.49886800996151198</v>
      </c>
    </row>
    <row r="14" spans="1:3" x14ac:dyDescent="0.2">
      <c r="A14" t="s">
        <v>16</v>
      </c>
      <c r="B14">
        <v>67.262500000000003</v>
      </c>
      <c r="C14">
        <v>0.36407629612859399</v>
      </c>
    </row>
    <row r="15" spans="1:3" x14ac:dyDescent="0.2">
      <c r="A15" t="s">
        <v>17</v>
      </c>
      <c r="B15">
        <v>37.777500000000003</v>
      </c>
      <c r="C15">
        <v>0.69784355897668005</v>
      </c>
    </row>
    <row r="16" spans="1:3" x14ac:dyDescent="0.2">
      <c r="A16" t="s">
        <v>18</v>
      </c>
      <c r="B16">
        <v>47.91</v>
      </c>
      <c r="C16">
        <v>0.58314466832691803</v>
      </c>
    </row>
    <row r="17" spans="1:3" x14ac:dyDescent="0.2">
      <c r="A17" t="s">
        <v>19</v>
      </c>
      <c r="B17">
        <v>77.487499999999997</v>
      </c>
      <c r="C17">
        <v>0.24833031469323</v>
      </c>
    </row>
    <row r="18" spans="1:3" x14ac:dyDescent="0.2">
      <c r="A18" t="s">
        <v>20</v>
      </c>
      <c r="B18">
        <v>77.564999999999998</v>
      </c>
      <c r="C18">
        <v>0.247453022413402</v>
      </c>
    </row>
    <row r="19" spans="1:3" x14ac:dyDescent="0.2">
      <c r="A19" t="s">
        <v>21</v>
      </c>
      <c r="B19">
        <v>81.962499999999906</v>
      </c>
      <c r="C19">
        <v>0.19767376047090701</v>
      </c>
    </row>
    <row r="20" spans="1:3" x14ac:dyDescent="0.2">
      <c r="A20" t="s">
        <v>22</v>
      </c>
      <c r="B20">
        <v>67.52</v>
      </c>
      <c r="C20">
        <v>0.36116142177948801</v>
      </c>
    </row>
    <row r="21" spans="1:3" x14ac:dyDescent="0.2">
      <c r="A21" t="s">
        <v>23</v>
      </c>
      <c r="B21">
        <v>11.0849999999999</v>
      </c>
      <c r="C21">
        <v>1</v>
      </c>
    </row>
    <row r="22" spans="1:3" x14ac:dyDescent="0.2">
      <c r="A22" t="s">
        <v>24</v>
      </c>
      <c r="B22">
        <v>86.3</v>
      </c>
      <c r="C22">
        <v>0.14857369255150499</v>
      </c>
    </row>
    <row r="23" spans="1:3" x14ac:dyDescent="0.2">
      <c r="A23" t="s">
        <v>25</v>
      </c>
      <c r="B23">
        <v>78.364999999999995</v>
      </c>
      <c r="C23">
        <v>0.238397102105501</v>
      </c>
    </row>
    <row r="24" spans="1:3" x14ac:dyDescent="0.2">
      <c r="A24" t="s">
        <v>27</v>
      </c>
      <c r="B24">
        <v>52.94</v>
      </c>
      <c r="C24">
        <v>0.52620556939098895</v>
      </c>
    </row>
    <row r="25" spans="1:3" x14ac:dyDescent="0.2">
      <c r="A25" t="s">
        <v>29</v>
      </c>
      <c r="B25">
        <v>63.814999999999998</v>
      </c>
      <c r="C25">
        <v>0.403101652705456</v>
      </c>
    </row>
    <row r="26" spans="1:3" x14ac:dyDescent="0.2">
      <c r="A26" t="s">
        <v>30</v>
      </c>
      <c r="B26">
        <v>74.247500000000002</v>
      </c>
      <c r="C26">
        <v>0.28500679194022999</v>
      </c>
    </row>
    <row r="27" spans="1:3" x14ac:dyDescent="0.2">
      <c r="A27" t="s">
        <v>31</v>
      </c>
      <c r="B27">
        <v>87.82</v>
      </c>
      <c r="C27">
        <v>0.131367443966492</v>
      </c>
    </row>
    <row r="28" spans="1:3" x14ac:dyDescent="0.2">
      <c r="A28" t="s">
        <v>32</v>
      </c>
      <c r="B28">
        <v>82.38</v>
      </c>
      <c r="C28">
        <v>0.19294770206022099</v>
      </c>
    </row>
    <row r="29" spans="1:3" x14ac:dyDescent="0.2">
      <c r="A29" t="s">
        <v>33</v>
      </c>
      <c r="B29">
        <v>69.894999999999996</v>
      </c>
      <c r="C29">
        <v>0.33427665836540599</v>
      </c>
    </row>
    <row r="30" spans="1:3" x14ac:dyDescent="0.2">
      <c r="A30" t="s">
        <v>34</v>
      </c>
      <c r="B30">
        <v>86.882499999999993</v>
      </c>
      <c r="C30">
        <v>0.14197985057731399</v>
      </c>
    </row>
    <row r="31" spans="1:3" x14ac:dyDescent="0.2">
      <c r="A31" t="s">
        <v>35</v>
      </c>
      <c r="B31">
        <v>80.25</v>
      </c>
      <c r="C31">
        <v>0.21705908988000899</v>
      </c>
    </row>
    <row r="32" spans="1:3" x14ac:dyDescent="0.2">
      <c r="A32" t="s">
        <v>36</v>
      </c>
      <c r="B32">
        <v>50.26</v>
      </c>
      <c r="C32">
        <v>0.55654290242245796</v>
      </c>
    </row>
    <row r="33" spans="1:3" x14ac:dyDescent="0.2">
      <c r="A33" t="s">
        <v>37</v>
      </c>
      <c r="B33">
        <v>86.317499999999995</v>
      </c>
      <c r="C33">
        <v>0.14837559429477001</v>
      </c>
    </row>
    <row r="34" spans="1:3" x14ac:dyDescent="0.2">
      <c r="A34" t="s">
        <v>38</v>
      </c>
      <c r="B34">
        <v>69.674999999999997</v>
      </c>
      <c r="C34">
        <v>0.33676703645007899</v>
      </c>
    </row>
    <row r="35" spans="1:3" x14ac:dyDescent="0.2">
      <c r="A35" t="s">
        <v>39</v>
      </c>
      <c r="B35">
        <v>71.03</v>
      </c>
      <c r="C35">
        <v>0.32142857142857101</v>
      </c>
    </row>
    <row r="36" spans="1:3" x14ac:dyDescent="0.2">
      <c r="A36" t="s">
        <v>40</v>
      </c>
      <c r="B36">
        <v>89.112499999999997</v>
      </c>
      <c r="C36">
        <v>0.11673647271904</v>
      </c>
    </row>
    <row r="37" spans="1:3" x14ac:dyDescent="0.2">
      <c r="A37" t="s">
        <v>41</v>
      </c>
      <c r="B37">
        <v>84.147499999999994</v>
      </c>
      <c r="C37">
        <v>0.17293977812995201</v>
      </c>
    </row>
    <row r="38" spans="1:3" x14ac:dyDescent="0.2">
      <c r="A38" t="s">
        <v>43</v>
      </c>
      <c r="B38">
        <v>59.352499999999999</v>
      </c>
      <c r="C38">
        <v>0.45361670817296701</v>
      </c>
    </row>
    <row r="39" spans="1:3" x14ac:dyDescent="0.2">
      <c r="A39" t="s">
        <v>44</v>
      </c>
      <c r="B39">
        <v>70.72</v>
      </c>
      <c r="C39">
        <v>0.32493774054788299</v>
      </c>
    </row>
    <row r="40" spans="1:3" x14ac:dyDescent="0.2">
      <c r="A40" t="s">
        <v>45</v>
      </c>
      <c r="B40">
        <v>25.175000000000001</v>
      </c>
      <c r="C40">
        <v>0.84050260357708795</v>
      </c>
    </row>
    <row r="41" spans="1:3" x14ac:dyDescent="0.2">
      <c r="A41" t="s">
        <v>46</v>
      </c>
      <c r="B41">
        <v>47.24</v>
      </c>
      <c r="C41">
        <v>0.59072900158478603</v>
      </c>
    </row>
    <row r="42" spans="1:3" x14ac:dyDescent="0.2">
      <c r="A42" t="s">
        <v>47</v>
      </c>
      <c r="B42">
        <v>82.839999999999904</v>
      </c>
      <c r="C42">
        <v>0.18774054788317801</v>
      </c>
    </row>
    <row r="43" spans="1:3" x14ac:dyDescent="0.2">
      <c r="A43" t="s">
        <v>48</v>
      </c>
      <c r="B43">
        <v>68.52</v>
      </c>
      <c r="C43">
        <v>0.349841521394611</v>
      </c>
    </row>
    <row r="44" spans="1:3" x14ac:dyDescent="0.2">
      <c r="A44" t="s">
        <v>49</v>
      </c>
      <c r="B44">
        <v>77.207499999999996</v>
      </c>
      <c r="C44">
        <v>0.251499886800996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3B79-4AF8-1349-9AFD-9F6042301243}">
  <dimension ref="A1:C36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30.33203125" bestFit="1" customWidth="1"/>
    <col min="3" max="3" width="24.1640625" bestFit="1" customWidth="1"/>
  </cols>
  <sheetData>
    <row r="1" spans="1:3" x14ac:dyDescent="0.2">
      <c r="A1" t="s">
        <v>0</v>
      </c>
      <c r="B1" t="s">
        <v>56</v>
      </c>
      <c r="C1" t="s">
        <v>57</v>
      </c>
    </row>
    <row r="2" spans="1:3" x14ac:dyDescent="0.2">
      <c r="A2" t="s">
        <v>3</v>
      </c>
      <c r="B2">
        <v>43.028399999999998</v>
      </c>
      <c r="C2">
        <v>0.45442705584388199</v>
      </c>
    </row>
    <row r="3" spans="1:3" x14ac:dyDescent="0.2">
      <c r="A3" t="s">
        <v>6</v>
      </c>
      <c r="B3">
        <v>36.002200000000002</v>
      </c>
      <c r="C3">
        <v>0.35212607734380202</v>
      </c>
    </row>
    <row r="4" spans="1:3" x14ac:dyDescent="0.2">
      <c r="A4" t="s">
        <v>9</v>
      </c>
      <c r="B4">
        <v>12.9124</v>
      </c>
      <c r="C4">
        <v>1.5940211104421599E-2</v>
      </c>
    </row>
    <row r="5" spans="1:3" x14ac:dyDescent="0.2">
      <c r="A5" t="s">
        <v>10</v>
      </c>
      <c r="B5">
        <v>37.950333333333298</v>
      </c>
      <c r="C5">
        <v>0.38049076184589797</v>
      </c>
    </row>
    <row r="6" spans="1:3" x14ac:dyDescent="0.2">
      <c r="A6" t="s">
        <v>11</v>
      </c>
      <c r="B6">
        <v>21.180399999999999</v>
      </c>
      <c r="C6">
        <v>0.13632171038406901</v>
      </c>
    </row>
    <row r="7" spans="1:3" x14ac:dyDescent="0.2">
      <c r="A7" t="s">
        <v>12</v>
      </c>
      <c r="B7">
        <v>29.3826</v>
      </c>
      <c r="C7">
        <v>0.25574516628531702</v>
      </c>
    </row>
    <row r="8" spans="1:3" x14ac:dyDescent="0.2">
      <c r="A8" t="s">
        <v>13</v>
      </c>
      <c r="B8">
        <v>17.873000000000001</v>
      </c>
      <c r="C8">
        <v>8.8166198686257496E-2</v>
      </c>
    </row>
    <row r="9" spans="1:3" x14ac:dyDescent="0.2">
      <c r="A9" t="s">
        <v>14</v>
      </c>
      <c r="B9">
        <v>17.573</v>
      </c>
      <c r="C9">
        <v>8.3798219757387896E-2</v>
      </c>
    </row>
    <row r="10" spans="1:3" x14ac:dyDescent="0.2">
      <c r="A10" t="s">
        <v>15</v>
      </c>
      <c r="B10">
        <v>39.458599999999997</v>
      </c>
      <c r="C10">
        <v>0.40245101857628601</v>
      </c>
    </row>
    <row r="11" spans="1:3" x14ac:dyDescent="0.2">
      <c r="A11" t="s">
        <v>16</v>
      </c>
      <c r="B11">
        <v>35.726599999999998</v>
      </c>
      <c r="C11">
        <v>0.34811336070114801</v>
      </c>
    </row>
    <row r="12" spans="1:3" x14ac:dyDescent="0.2">
      <c r="A12" t="s">
        <v>17</v>
      </c>
      <c r="B12">
        <v>45.610999999999997</v>
      </c>
      <c r="C12">
        <v>0.49202953044954501</v>
      </c>
    </row>
    <row r="13" spans="1:3" x14ac:dyDescent="0.2">
      <c r="A13" t="s">
        <v>18</v>
      </c>
      <c r="B13">
        <v>19.665399999999899</v>
      </c>
      <c r="C13">
        <v>0.11426341679327701</v>
      </c>
    </row>
    <row r="14" spans="1:3" x14ac:dyDescent="0.2">
      <c r="A14" t="s">
        <v>20</v>
      </c>
      <c r="B14">
        <v>19.606400000000001</v>
      </c>
      <c r="C14">
        <v>0.113404380937266</v>
      </c>
    </row>
    <row r="15" spans="1:3" x14ac:dyDescent="0.2">
      <c r="A15" t="s">
        <v>21</v>
      </c>
      <c r="B15">
        <v>22.264599999999898</v>
      </c>
      <c r="C15">
        <v>0.15210758623300399</v>
      </c>
    </row>
    <row r="16" spans="1:3" x14ac:dyDescent="0.2">
      <c r="A16" t="s">
        <v>22</v>
      </c>
      <c r="B16">
        <v>14.5726</v>
      </c>
      <c r="C16">
        <v>4.0112606496786198E-2</v>
      </c>
    </row>
    <row r="17" spans="1:3" x14ac:dyDescent="0.2">
      <c r="A17" t="s">
        <v>23</v>
      </c>
      <c r="B17">
        <v>80.499249999999904</v>
      </c>
      <c r="C17">
        <v>1</v>
      </c>
    </row>
    <row r="18" spans="1:3" x14ac:dyDescent="0.2">
      <c r="A18" t="s">
        <v>24</v>
      </c>
      <c r="B18">
        <v>13.8912</v>
      </c>
      <c r="C18">
        <v>3.0191470356346999E-2</v>
      </c>
    </row>
    <row r="19" spans="1:3" x14ac:dyDescent="0.2">
      <c r="A19" t="s">
        <v>25</v>
      </c>
      <c r="B19">
        <v>19.229599999999898</v>
      </c>
      <c r="C19">
        <v>0.107918199402606</v>
      </c>
    </row>
    <row r="20" spans="1:3" x14ac:dyDescent="0.2">
      <c r="A20" t="s">
        <v>26</v>
      </c>
      <c r="B20">
        <v>22.383749999999999</v>
      </c>
      <c r="C20">
        <v>0.15384240186425299</v>
      </c>
    </row>
    <row r="21" spans="1:3" x14ac:dyDescent="0.2">
      <c r="A21" t="s">
        <v>27</v>
      </c>
      <c r="B21">
        <v>42.42</v>
      </c>
      <c r="C21">
        <v>0.44556879457613502</v>
      </c>
    </row>
    <row r="22" spans="1:3" x14ac:dyDescent="0.2">
      <c r="A22" t="s">
        <v>29</v>
      </c>
      <c r="B22">
        <v>28.387599999999999</v>
      </c>
      <c r="C22">
        <v>0.24125803617123301</v>
      </c>
    </row>
    <row r="23" spans="1:3" x14ac:dyDescent="0.2">
      <c r="A23" t="s">
        <v>30</v>
      </c>
      <c r="B23">
        <v>11.817600000000001</v>
      </c>
      <c r="C23">
        <v>0</v>
      </c>
    </row>
    <row r="24" spans="1:3" x14ac:dyDescent="0.2">
      <c r="A24" t="s">
        <v>31</v>
      </c>
      <c r="B24">
        <v>12.1242</v>
      </c>
      <c r="C24">
        <v>4.4640744653047697E-3</v>
      </c>
    </row>
    <row r="25" spans="1:3" x14ac:dyDescent="0.2">
      <c r="A25" t="s">
        <v>33</v>
      </c>
      <c r="B25">
        <v>40.665999999999997</v>
      </c>
      <c r="C25">
        <v>0.42003067777200997</v>
      </c>
    </row>
    <row r="26" spans="1:3" x14ac:dyDescent="0.2">
      <c r="A26" t="s">
        <v>34</v>
      </c>
      <c r="B26">
        <v>13.711</v>
      </c>
      <c r="C26">
        <v>2.75677710130726E-2</v>
      </c>
    </row>
    <row r="27" spans="1:3" x14ac:dyDescent="0.2">
      <c r="A27" t="s">
        <v>35</v>
      </c>
      <c r="B27">
        <v>18.786799999999999</v>
      </c>
      <c r="C27">
        <v>0.101471062503594</v>
      </c>
    </row>
    <row r="28" spans="1:3" x14ac:dyDescent="0.2">
      <c r="A28" t="s">
        <v>36</v>
      </c>
      <c r="B28">
        <v>75.455600000000004</v>
      </c>
      <c r="C28">
        <v>0.92656481025135495</v>
      </c>
    </row>
    <row r="29" spans="1:3" x14ac:dyDescent="0.2">
      <c r="A29" t="s">
        <v>37</v>
      </c>
      <c r="B29">
        <v>16.055199999999999</v>
      </c>
      <c r="C29">
        <v>6.16991583632601E-2</v>
      </c>
    </row>
    <row r="30" spans="1:3" x14ac:dyDescent="0.2">
      <c r="A30" t="s">
        <v>38</v>
      </c>
      <c r="B30">
        <v>33.684999999999903</v>
      </c>
      <c r="C30">
        <v>0.31838780809721301</v>
      </c>
    </row>
    <row r="31" spans="1:3" x14ac:dyDescent="0.2">
      <c r="A31" t="s">
        <v>39</v>
      </c>
      <c r="B31">
        <v>24.524999999999999</v>
      </c>
      <c r="C31">
        <v>0.18501885146906</v>
      </c>
    </row>
    <row r="32" spans="1:3" x14ac:dyDescent="0.2">
      <c r="A32" t="s">
        <v>41</v>
      </c>
      <c r="B32">
        <v>24.618600000000001</v>
      </c>
      <c r="C32">
        <v>0.18638166089486699</v>
      </c>
    </row>
    <row r="33" spans="1:3" x14ac:dyDescent="0.2">
      <c r="A33" t="s">
        <v>42</v>
      </c>
      <c r="B33">
        <v>17.2258</v>
      </c>
      <c r="C33">
        <v>7.8743012143709407E-2</v>
      </c>
    </row>
    <row r="34" spans="1:3" x14ac:dyDescent="0.2">
      <c r="A34" t="s">
        <v>43</v>
      </c>
      <c r="B34">
        <v>24.4072</v>
      </c>
      <c r="C34">
        <v>0.18330369174299099</v>
      </c>
    </row>
    <row r="35" spans="1:3" x14ac:dyDescent="0.2">
      <c r="A35" t="s">
        <v>44</v>
      </c>
      <c r="B35">
        <v>21.274000000000001</v>
      </c>
      <c r="C35">
        <v>0.137684519809876</v>
      </c>
    </row>
    <row r="36" spans="1:3" x14ac:dyDescent="0.2">
      <c r="A36" t="s">
        <v>45</v>
      </c>
      <c r="B36">
        <v>62.223199999999999</v>
      </c>
      <c r="C36">
        <v>0.73390199565677305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FINAL</vt:lpstr>
      <vt:lpstr>Aggregated - Formula</vt:lpstr>
      <vt:lpstr>Hydro</vt:lpstr>
      <vt:lpstr>Wind</vt:lpstr>
      <vt:lpstr>Solar</vt:lpstr>
      <vt:lpstr>Other</vt:lpstr>
      <vt:lpstr>CO2</vt:lpstr>
      <vt:lpstr>Fossil consumption</vt:lpstr>
      <vt:lpstr>Renewable energy consumption</vt:lpstr>
      <vt:lpstr>Forest area</vt:lpstr>
      <vt:lpstr>'CO2'!subindex_european_co2_2019_2023</vt:lpstr>
      <vt:lpstr>'Forest area'!subindex_forest_ares_2019_2022</vt:lpstr>
      <vt:lpstr>'Fossil consumption'!subindex_fossil_consumption_2019_2022</vt:lpstr>
      <vt:lpstr>'Renewable energy consumption'!subindex_renewable_energy_consumption_2019_2023</vt:lpstr>
      <vt:lpstr>Hydro!subindex_renewable_hydro_energy_generation_2019_2023</vt:lpstr>
      <vt:lpstr>Other!subindex_renewable_other_energy_generation_2019_2023</vt:lpstr>
      <vt:lpstr>Solar!subindex_renewable_solar_energy_generation_2019_2023</vt:lpstr>
      <vt:lpstr>Wind!subindex_renewable_wind_energy_generation_2019_2023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Riazanova</dc:creator>
  <cp:lastModifiedBy>Anastasiia Riazanova</cp:lastModifiedBy>
  <dcterms:created xsi:type="dcterms:W3CDTF">2025-04-28T17:45:04Z</dcterms:created>
  <dcterms:modified xsi:type="dcterms:W3CDTF">2025-04-29T09:08:45Z</dcterms:modified>
</cp:coreProperties>
</file>