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ela_en\Desktop\python\molecule_filter_TOC\no_symmetry_restriction\"/>
    </mc:Choice>
  </mc:AlternateContent>
  <xr:revisionPtr revIDLastSave="0" documentId="13_ncr:1_{394A476A-64C3-4BAD-A3FD-CFDACD90EFD9}" xr6:coauthVersionLast="47" xr6:coauthVersionMax="47" xr10:uidLastSave="{00000000-0000-0000-0000-000000000000}"/>
  <bookViews>
    <workbookView xWindow="-120" yWindow="-120" windowWidth="38640" windowHeight="21120" xr2:uid="{BDEA7AA2-7E0F-412F-8C03-AEA084F104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1" l="1"/>
  <c r="P50" i="1"/>
  <c r="P48" i="1"/>
  <c r="Q48" i="1"/>
  <c r="O48" i="1"/>
  <c r="P45" i="1"/>
  <c r="P44" i="1"/>
  <c r="Q44" i="1"/>
  <c r="O44" i="1"/>
  <c r="P43" i="1"/>
  <c r="P42" i="1"/>
  <c r="Q42" i="1"/>
  <c r="O42" i="1"/>
  <c r="P41" i="1"/>
  <c r="Q41" i="1"/>
  <c r="O41" i="1"/>
  <c r="P40" i="1"/>
  <c r="Q40" i="1"/>
  <c r="O40" i="1"/>
  <c r="P39" i="1"/>
  <c r="Q39" i="1"/>
  <c r="O39" i="1"/>
  <c r="P38" i="1"/>
  <c r="Q38" i="1"/>
  <c r="O38" i="1"/>
  <c r="P37" i="1"/>
  <c r="P36" i="1"/>
  <c r="Q36" i="1"/>
  <c r="O36" i="1"/>
  <c r="P35" i="1"/>
  <c r="Q35" i="1"/>
  <c r="O35" i="1"/>
  <c r="P33" i="1"/>
  <c r="Q33" i="1"/>
  <c r="O33" i="1"/>
  <c r="P31" i="1"/>
  <c r="Q31" i="1"/>
  <c r="O31" i="1"/>
  <c r="P30" i="1"/>
  <c r="Q30" i="1"/>
  <c r="O30" i="1"/>
  <c r="P29" i="1"/>
  <c r="Q29" i="1"/>
  <c r="O29" i="1"/>
  <c r="P28" i="1"/>
  <c r="Q28" i="1"/>
  <c r="O28" i="1"/>
  <c r="P27" i="1"/>
  <c r="Q27" i="1"/>
  <c r="O27" i="1"/>
  <c r="P26" i="1"/>
  <c r="Q26" i="1"/>
  <c r="O26" i="1"/>
  <c r="P25" i="1"/>
  <c r="Q25" i="1"/>
  <c r="O25" i="1"/>
  <c r="P23" i="1"/>
  <c r="Q23" i="1"/>
  <c r="O23" i="1"/>
  <c r="P21" i="1"/>
  <c r="Q21" i="1"/>
  <c r="O21" i="1"/>
  <c r="P20" i="1"/>
  <c r="Q20" i="1"/>
  <c r="O20" i="1"/>
  <c r="P19" i="1"/>
  <c r="Q19" i="1"/>
  <c r="O19" i="1"/>
  <c r="P18" i="1"/>
  <c r="Q18" i="1"/>
  <c r="O18" i="1"/>
  <c r="P17" i="1"/>
  <c r="Q17" i="1"/>
  <c r="O17" i="1"/>
  <c r="P9" i="1"/>
  <c r="Q9" i="1"/>
  <c r="O9" i="1"/>
  <c r="P8" i="1"/>
  <c r="Q8" i="1"/>
  <c r="O8" i="1"/>
  <c r="P4" i="1"/>
  <c r="Q4" i="1"/>
  <c r="O4" i="1"/>
  <c r="P3" i="1"/>
  <c r="Q3" i="1"/>
  <c r="O3" i="1"/>
  <c r="P46" i="1"/>
  <c r="Q46" i="1"/>
  <c r="O46" i="1"/>
  <c r="K34" i="1"/>
  <c r="K6" i="1"/>
  <c r="K46" i="1"/>
  <c r="P13" i="1"/>
  <c r="P12" i="1"/>
  <c r="Q12" i="1"/>
  <c r="O12" i="1"/>
  <c r="P11" i="1"/>
  <c r="Q11" i="1"/>
  <c r="O11" i="1"/>
  <c r="K48" i="1"/>
  <c r="K16" i="1"/>
  <c r="K11" i="1"/>
  <c r="K12" i="1"/>
  <c r="K13" i="1"/>
  <c r="K14" i="1"/>
  <c r="K10" i="1"/>
  <c r="K2" i="1"/>
  <c r="K3" i="1"/>
  <c r="K4" i="1"/>
  <c r="K5" i="1"/>
  <c r="Q6" i="1"/>
  <c r="K7" i="1"/>
  <c r="K8" i="1"/>
  <c r="K9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7" i="1"/>
  <c r="K49" i="1"/>
  <c r="K50" i="1"/>
  <c r="O6" i="1" l="1"/>
  <c r="P6" i="1"/>
</calcChain>
</file>

<file path=xl/sharedStrings.xml><?xml version="1.0" encoding="utf-8"?>
<sst xmlns="http://schemas.openxmlformats.org/spreadsheetml/2006/main" count="247" uniqueCount="136">
  <si>
    <t>Methane, bromodichloro-</t>
  </si>
  <si>
    <t>CHBrCl2</t>
  </si>
  <si>
    <t>A'</t>
  </si>
  <si>
    <t>Candidate #</t>
  </si>
  <si>
    <t>Frequency (cm-1)</t>
  </si>
  <si>
    <t>Name</t>
  </si>
  <si>
    <t>Formula</t>
  </si>
  <si>
    <t>mode number</t>
  </si>
  <si>
    <t>Symmetry</t>
  </si>
  <si>
    <t>IR Intensity</t>
  </si>
  <si>
    <t>Raman Activity</t>
  </si>
  <si>
    <t>Dipole Moment</t>
  </si>
  <si>
    <t>Quadrupole moment</t>
  </si>
  <si>
    <t>Melting temperature  [ºC]</t>
  </si>
  <si>
    <t>fluorochlorobromomethane</t>
  </si>
  <si>
    <t>CHFClBr</t>
  </si>
  <si>
    <t>A</t>
  </si>
  <si>
    <t>Methane, difluoro-</t>
  </si>
  <si>
    <t>CH2F2</t>
  </si>
  <si>
    <t>A2</t>
  </si>
  <si>
    <t xml:space="preserve">gas  </t>
  </si>
  <si>
    <t>Methane, bromodifluoro-</t>
  </si>
  <si>
    <t>CHBrF2</t>
  </si>
  <si>
    <t>gas</t>
  </si>
  <si>
    <t>Thionyl Fluoride</t>
  </si>
  <si>
    <t>F2SO</t>
  </si>
  <si>
    <t>Thioketene</t>
  </si>
  <si>
    <t>CH2CS</t>
  </si>
  <si>
    <t>A1</t>
  </si>
  <si>
    <t>Water-d1</t>
  </si>
  <si>
    <t>HDO</t>
  </si>
  <si>
    <t xml:space="preserve">liquid  </t>
  </si>
  <si>
    <t>Thioformaldehyde</t>
  </si>
  <si>
    <t>H2CS</t>
  </si>
  <si>
    <t>Nitrogen trifluoride oxide</t>
  </si>
  <si>
    <t>F3NO</t>
  </si>
  <si>
    <t>Carbonic dibromide</t>
  </si>
  <si>
    <t>COBr2</t>
  </si>
  <si>
    <t>liquid</t>
  </si>
  <si>
    <t>Hydrogen sulfide-d2</t>
  </si>
  <si>
    <t>D2S</t>
  </si>
  <si>
    <t>gas, not sure if the deuteration gives it some special properties</t>
  </si>
  <si>
    <t>Hydrochloric acid-d</t>
  </si>
  <si>
    <t>DCl</t>
  </si>
  <si>
    <t>Î£</t>
  </si>
  <si>
    <t>methyl chloride d3</t>
  </si>
  <si>
    <t>CD3Cl</t>
  </si>
  <si>
    <t>gas, not sure about deuteration role</t>
  </si>
  <si>
    <t>Cyanogen fluoride</t>
  </si>
  <si>
    <t>FCN</t>
  </si>
  <si>
    <t>Chloryl fluoride</t>
  </si>
  <si>
    <t>ClO2F</t>
  </si>
  <si>
    <t>A"</t>
  </si>
  <si>
    <t>thionyl chloride</t>
  </si>
  <si>
    <t>SOCl2</t>
  </si>
  <si>
    <t>Sulfur dioxide</t>
  </si>
  <si>
    <t>SO2</t>
  </si>
  <si>
    <t>dibromomethane</t>
  </si>
  <si>
    <t>CH2Br2</t>
  </si>
  <si>
    <t>B2</t>
  </si>
  <si>
    <t>Hydrogen sulfide</t>
  </si>
  <si>
    <t>H2S</t>
  </si>
  <si>
    <t>fluorochloromethane</t>
  </si>
  <si>
    <t>CH2FCl</t>
  </si>
  <si>
    <t>Nitrous oxide</t>
  </si>
  <si>
    <t>N2O</t>
  </si>
  <si>
    <t>Chloroform</t>
  </si>
  <si>
    <t>CHCl3</t>
  </si>
  <si>
    <t>E</t>
  </si>
  <si>
    <t>fluorodichloromethane</t>
  </si>
  <si>
    <t>CHFCl2</t>
  </si>
  <si>
    <t>Phosphoryl chloride</t>
  </si>
  <si>
    <t>Cl3PO</t>
  </si>
  <si>
    <t>Methylene chloride</t>
  </si>
  <si>
    <t>CH2Cl2</t>
  </si>
  <si>
    <t>Thiazyl fluoride</t>
  </si>
  <si>
    <t>FSN</t>
  </si>
  <si>
    <t>methyl bromide</t>
  </si>
  <si>
    <t>CH3Br</t>
  </si>
  <si>
    <t>Hydrogen peroxide</t>
  </si>
  <si>
    <t>H2O2</t>
  </si>
  <si>
    <t>B</t>
  </si>
  <si>
    <t>Nitric acid</t>
  </si>
  <si>
    <t>HNO3</t>
  </si>
  <si>
    <t>formyl fluoride</t>
  </si>
  <si>
    <t>HFCO</t>
  </si>
  <si>
    <t>Nitryl chloride</t>
  </si>
  <si>
    <t>ClNO2</t>
  </si>
  <si>
    <t>Sulfuryl chloride</t>
  </si>
  <si>
    <t>SO2Cl2</t>
  </si>
  <si>
    <t>Bromine nitrate</t>
  </si>
  <si>
    <t>BrONO2</t>
  </si>
  <si>
    <t>Dinitrogen trioxide</t>
  </si>
  <si>
    <t>N2O3</t>
  </si>
  <si>
    <t>Ammonia</t>
  </si>
  <si>
    <t>NH3</t>
  </si>
  <si>
    <t>Hydrogen cyanide</t>
  </si>
  <si>
    <t>HCN</t>
  </si>
  <si>
    <t>dichlorosilane</t>
  </si>
  <si>
    <t>SiH2Cl2</t>
  </si>
  <si>
    <t>difluorosilane</t>
  </si>
  <si>
    <t>SiH2F2</t>
  </si>
  <si>
    <t>B1</t>
  </si>
  <si>
    <t>Trichlorosilane</t>
  </si>
  <si>
    <t>SiHCl3</t>
  </si>
  <si>
    <t>trifluorosilane</t>
  </si>
  <si>
    <t>SiHF3</t>
  </si>
  <si>
    <t>Hydrogen selenide</t>
  </si>
  <si>
    <t>H2Se</t>
  </si>
  <si>
    <t>chlorocyanogen</t>
  </si>
  <si>
    <t>ClCN</t>
  </si>
  <si>
    <t>Phosphine</t>
  </si>
  <si>
    <t>PH3</t>
  </si>
  <si>
    <t>hydrogen bromide</t>
  </si>
  <si>
    <t>HBr</t>
  </si>
  <si>
    <t>trisulfane</t>
  </si>
  <si>
    <t>HSSSH</t>
  </si>
  <si>
    <t>Hydrogen chloride</t>
  </si>
  <si>
    <t>HCl</t>
  </si>
  <si>
    <t>Formic acid</t>
  </si>
  <si>
    <t>HCOOH</t>
  </si>
  <si>
    <t>Nitrogen dioxide</t>
  </si>
  <si>
    <t>NO2</t>
  </si>
  <si>
    <t>bromoform</t>
  </si>
  <si>
    <t>CHBr3</t>
  </si>
  <si>
    <t>Dipole Moment exp</t>
  </si>
  <si>
    <t>NaN</t>
  </si>
  <si>
    <t>1.410 and 3.790</t>
  </si>
  <si>
    <t>Avg dipole if  possible</t>
  </si>
  <si>
    <t>Rot constant A</t>
  </si>
  <si>
    <t>Rot constant B</t>
  </si>
  <si>
    <t>Rot constant C</t>
  </si>
  <si>
    <t>Stark A</t>
  </si>
  <si>
    <t>Stark B</t>
  </si>
  <si>
    <t>Stark C</t>
  </si>
  <si>
    <t>Toxicity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</si>
</sst>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760D-80B5-43A3-9DD6-D35B8F546841}">
  <dimension ref="A1:W51"/>
  <sheetViews>
    <sheetView tabSelected="1" workbookViewId="0">
      <selection activeCell="P49" sqref="P49"/>
    </sheetView>
  </sheetViews>
  <sheetFormatPr defaultRowHeight="15" x14ac:dyDescent="0.25"/>
  <cols>
    <col min="3" max="3" width="29" customWidth="1"/>
    <col min="9" max="9" width="14.42578125" customWidth="1"/>
    <col min="10" max="10" width="37.28515625" customWidth="1"/>
    <col min="11" max="11" width="34.5703125" customWidth="1"/>
    <col min="12" max="12" width="23" customWidth="1"/>
    <col min="13" max="13" width="18.28515625" customWidth="1"/>
    <col min="14" max="14" width="14.140625" customWidth="1"/>
    <col min="15" max="15" width="12.5703125" customWidth="1"/>
    <col min="16" max="16" width="15" customWidth="1"/>
    <col min="17" max="17" width="17.7109375" customWidth="1"/>
    <col min="18" max="18" width="26.7109375" customWidth="1"/>
    <col min="19" max="19" width="48.7109375" customWidth="1"/>
    <col min="21" max="21" width="21.42578125" customWidth="1"/>
  </cols>
  <sheetData>
    <row r="1" spans="1:2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125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12</v>
      </c>
      <c r="S1" s="2" t="s">
        <v>13</v>
      </c>
      <c r="T1" s="3" t="s">
        <v>135</v>
      </c>
    </row>
    <row r="2" spans="1:20" x14ac:dyDescent="0.25">
      <c r="A2" s="4">
        <v>36</v>
      </c>
      <c r="B2" s="4">
        <v>1204</v>
      </c>
      <c r="C2" s="4" t="s">
        <v>0</v>
      </c>
      <c r="D2" s="4" t="s">
        <v>1</v>
      </c>
      <c r="E2" s="4">
        <v>2</v>
      </c>
      <c r="F2" s="4" t="s">
        <v>2</v>
      </c>
      <c r="G2" s="4">
        <v>52.9</v>
      </c>
      <c r="H2" s="4">
        <v>6.5</v>
      </c>
      <c r="I2" s="4">
        <v>1.26</v>
      </c>
      <c r="J2" s="4" t="s">
        <v>126</v>
      </c>
      <c r="K2" s="4">
        <f>I2</f>
        <v>1.26</v>
      </c>
      <c r="L2" s="4" t="s">
        <v>126</v>
      </c>
      <c r="M2" s="4" t="s">
        <v>126</v>
      </c>
      <c r="N2" s="4" t="s">
        <v>126</v>
      </c>
      <c r="O2" s="4" t="s">
        <v>126</v>
      </c>
      <c r="P2" s="4" t="s">
        <v>126</v>
      </c>
      <c r="Q2" s="4" t="s">
        <v>126</v>
      </c>
      <c r="R2" s="4">
        <v>-1.931</v>
      </c>
      <c r="S2" s="4">
        <v>-57</v>
      </c>
      <c r="T2" s="3"/>
    </row>
    <row r="3" spans="1:20" x14ac:dyDescent="0.25">
      <c r="A3" s="7">
        <v>379</v>
      </c>
      <c r="B3" s="7">
        <v>1237</v>
      </c>
      <c r="C3" s="7" t="s">
        <v>14</v>
      </c>
      <c r="D3" s="7" t="s">
        <v>15</v>
      </c>
      <c r="E3" s="7">
        <v>3</v>
      </c>
      <c r="F3" s="7" t="s">
        <v>16</v>
      </c>
      <c r="G3" s="7">
        <v>114.8</v>
      </c>
      <c r="H3" s="7">
        <v>4.2</v>
      </c>
      <c r="I3" s="7">
        <v>1.4390000000000001</v>
      </c>
      <c r="J3" s="7">
        <v>1.5</v>
      </c>
      <c r="K3" s="7">
        <f t="shared" ref="K3:K50" si="0">(I3+J3)/2</f>
        <v>1.4695</v>
      </c>
      <c r="L3" s="7">
        <v>0.216</v>
      </c>
      <c r="M3" s="7">
        <v>6.8000000000000005E-2</v>
      </c>
      <c r="N3" s="7">
        <v>5.2999999999999999E-2</v>
      </c>
      <c r="O3" s="7">
        <f>$K$3^2/L3</f>
        <v>9.9973622685185202</v>
      </c>
      <c r="P3" s="7">
        <f t="shared" ref="P3:Q3" si="1">$K$3^2/M3</f>
        <v>31.756327205882354</v>
      </c>
      <c r="Q3" s="7">
        <f t="shared" si="1"/>
        <v>40.743966981132083</v>
      </c>
      <c r="R3" s="7">
        <v>2.4510000000000001</v>
      </c>
      <c r="S3" s="7">
        <v>-115</v>
      </c>
      <c r="T3" s="3"/>
    </row>
    <row r="4" spans="1:20" x14ac:dyDescent="0.25">
      <c r="A4" s="6">
        <v>748</v>
      </c>
      <c r="B4" s="6">
        <v>1267</v>
      </c>
      <c r="C4" s="6" t="s">
        <v>17</v>
      </c>
      <c r="D4" s="6" t="s">
        <v>18</v>
      </c>
      <c r="E4" s="6">
        <v>5</v>
      </c>
      <c r="F4" s="6" t="s">
        <v>19</v>
      </c>
      <c r="G4" s="6">
        <v>0</v>
      </c>
      <c r="H4" s="6">
        <v>12.1</v>
      </c>
      <c r="I4" s="6">
        <v>2.048</v>
      </c>
      <c r="J4" s="6">
        <v>1.97</v>
      </c>
      <c r="K4" s="6">
        <f t="shared" si="0"/>
        <v>2.0089999999999999</v>
      </c>
      <c r="L4" s="6">
        <v>1.5920000000000001</v>
      </c>
      <c r="M4" s="6">
        <v>0.33500000000000002</v>
      </c>
      <c r="N4" s="6">
        <v>0.308</v>
      </c>
      <c r="O4" s="6">
        <f>$K$4^2/L4</f>
        <v>2.5352267587939692</v>
      </c>
      <c r="P4" s="6">
        <f t="shared" ref="P4:Q4" si="2">$K$4^2/M4</f>
        <v>12.048002985074625</v>
      </c>
      <c r="Q4" s="6">
        <f t="shared" si="2"/>
        <v>13.104159090909089</v>
      </c>
      <c r="R4" s="6">
        <v>2.0350000000000001</v>
      </c>
      <c r="S4" s="5" t="s">
        <v>20</v>
      </c>
      <c r="T4" s="3"/>
    </row>
    <row r="5" spans="1:20" x14ac:dyDescent="0.25">
      <c r="A5" s="2">
        <v>1247</v>
      </c>
      <c r="B5" s="2">
        <v>1304</v>
      </c>
      <c r="C5" s="2" t="s">
        <v>21</v>
      </c>
      <c r="D5" s="2" t="s">
        <v>22</v>
      </c>
      <c r="E5" s="2">
        <v>2</v>
      </c>
      <c r="F5" s="2" t="s">
        <v>2</v>
      </c>
      <c r="G5" s="2">
        <v>155.19999999999999</v>
      </c>
      <c r="H5" s="2"/>
      <c r="I5" s="2">
        <v>1.5649999999999999</v>
      </c>
      <c r="J5" s="2">
        <v>1.5</v>
      </c>
      <c r="K5" s="3">
        <f t="shared" si="0"/>
        <v>1.5325</v>
      </c>
      <c r="L5" s="4" t="s">
        <v>126</v>
      </c>
      <c r="M5" s="4" t="s">
        <v>126</v>
      </c>
      <c r="N5" s="4" t="s">
        <v>126</v>
      </c>
      <c r="O5" s="4" t="s">
        <v>126</v>
      </c>
      <c r="P5" s="4" t="s">
        <v>126</v>
      </c>
      <c r="Q5" s="4" t="s">
        <v>126</v>
      </c>
      <c r="R5" s="2">
        <v>-2.9449999999999998</v>
      </c>
      <c r="S5" s="2" t="s">
        <v>23</v>
      </c>
      <c r="T5" s="3"/>
    </row>
    <row r="6" spans="1:20" x14ac:dyDescent="0.25">
      <c r="A6" s="5">
        <v>1420</v>
      </c>
      <c r="B6" s="5">
        <v>1316</v>
      </c>
      <c r="C6" s="5" t="s">
        <v>24</v>
      </c>
      <c r="D6" s="5" t="s">
        <v>25</v>
      </c>
      <c r="E6" s="5">
        <v>1</v>
      </c>
      <c r="F6" s="5" t="s">
        <v>2</v>
      </c>
      <c r="G6" s="5">
        <v>244.5</v>
      </c>
      <c r="H6" s="5"/>
      <c r="I6" s="5">
        <v>2.2170000000000001</v>
      </c>
      <c r="J6" s="5" t="s">
        <v>126</v>
      </c>
      <c r="K6" s="5">
        <f>I6</f>
        <v>2.2170000000000001</v>
      </c>
      <c r="L6" s="5">
        <v>0.28699999999999998</v>
      </c>
      <c r="M6" s="5">
        <v>0.2787</v>
      </c>
      <c r="N6" s="5">
        <v>0.16500000000000001</v>
      </c>
      <c r="O6" s="5">
        <f>K6^2/L6</f>
        <v>17.125745644599306</v>
      </c>
      <c r="P6" s="5">
        <f>K6^2/M6</f>
        <v>17.635769644779334</v>
      </c>
      <c r="Q6" s="5">
        <f>K6^2/N6</f>
        <v>29.78841818181818</v>
      </c>
      <c r="R6" s="5">
        <v>0.79800000000000004</v>
      </c>
      <c r="S6" s="2">
        <v>-110.5</v>
      </c>
      <c r="T6" s="3"/>
    </row>
    <row r="7" spans="1:20" x14ac:dyDescent="0.25">
      <c r="A7" s="2">
        <v>1931</v>
      </c>
      <c r="B7" s="2">
        <v>1368</v>
      </c>
      <c r="C7" s="2" t="s">
        <v>26</v>
      </c>
      <c r="D7" s="2" t="s">
        <v>27</v>
      </c>
      <c r="E7" s="2">
        <v>3</v>
      </c>
      <c r="F7" s="2" t="s">
        <v>28</v>
      </c>
      <c r="G7" s="2">
        <v>5.9</v>
      </c>
      <c r="H7" s="2">
        <v>22</v>
      </c>
      <c r="I7" s="2">
        <v>1.821</v>
      </c>
      <c r="J7" s="2">
        <v>1.02</v>
      </c>
      <c r="K7" s="3">
        <f t="shared" si="0"/>
        <v>1.4205000000000001</v>
      </c>
      <c r="L7" s="4" t="s">
        <v>126</v>
      </c>
      <c r="M7" s="4" t="s">
        <v>126</v>
      </c>
      <c r="N7" s="4" t="s">
        <v>126</v>
      </c>
      <c r="O7" s="4" t="s">
        <v>126</v>
      </c>
      <c r="P7" s="4" t="s">
        <v>126</v>
      </c>
      <c r="Q7" s="4" t="s">
        <v>126</v>
      </c>
      <c r="R7" s="2">
        <v>3.89</v>
      </c>
      <c r="S7" s="2" t="s">
        <v>23</v>
      </c>
      <c r="T7" s="3"/>
    </row>
    <row r="8" spans="1:20" x14ac:dyDescent="0.25">
      <c r="A8" s="4">
        <v>2970</v>
      </c>
      <c r="B8" s="4">
        <v>1439</v>
      </c>
      <c r="C8" s="4" t="s">
        <v>29</v>
      </c>
      <c r="D8" s="4" t="s">
        <v>30</v>
      </c>
      <c r="E8" s="4">
        <v>3</v>
      </c>
      <c r="F8" s="4" t="s">
        <v>2</v>
      </c>
      <c r="G8" s="4">
        <v>90.5</v>
      </c>
      <c r="H8" s="4"/>
      <c r="I8" s="4">
        <v>2.198</v>
      </c>
      <c r="J8" s="4">
        <v>1.8520000000000001</v>
      </c>
      <c r="K8" s="4">
        <f t="shared" si="0"/>
        <v>2.0249999999999999</v>
      </c>
      <c r="L8" s="4">
        <v>23.414000000000001</v>
      </c>
      <c r="M8" s="4">
        <v>9.1029999999999998</v>
      </c>
      <c r="N8" s="4">
        <v>6.407</v>
      </c>
      <c r="O8" s="4">
        <f>$K$8^2/L8</f>
        <v>0.17513560263090458</v>
      </c>
      <c r="P8" s="4">
        <f t="shared" ref="P8:Q8" si="3">$K$8^2/M8</f>
        <v>0.45046962539822039</v>
      </c>
      <c r="Q8" s="4">
        <f t="shared" si="3"/>
        <v>0.64002263149680039</v>
      </c>
      <c r="R8" s="4">
        <v>-2.153</v>
      </c>
      <c r="S8" s="4" t="s">
        <v>31</v>
      </c>
      <c r="T8" s="3"/>
    </row>
    <row r="9" spans="1:20" x14ac:dyDescent="0.25">
      <c r="A9" s="6">
        <v>4559</v>
      </c>
      <c r="B9" s="6">
        <v>1490</v>
      </c>
      <c r="C9" s="6" t="s">
        <v>32</v>
      </c>
      <c r="D9" s="6" t="s">
        <v>33</v>
      </c>
      <c r="E9" s="6">
        <v>2</v>
      </c>
      <c r="F9" s="6" t="s">
        <v>28</v>
      </c>
      <c r="G9" s="6">
        <v>9.1999999999999993</v>
      </c>
      <c r="H9" s="6"/>
      <c r="I9" s="6">
        <v>2.2320000000000002</v>
      </c>
      <c r="J9" s="6">
        <v>1.647</v>
      </c>
      <c r="K9" s="6">
        <f t="shared" si="0"/>
        <v>1.9395000000000002</v>
      </c>
      <c r="L9" s="6">
        <v>9.7270000000000003</v>
      </c>
      <c r="M9" s="6">
        <v>0.59</v>
      </c>
      <c r="N9" s="6">
        <v>0.55500000000000005</v>
      </c>
      <c r="O9" s="6">
        <f>$K$9^2/L9</f>
        <v>0.38672357869846824</v>
      </c>
      <c r="P9" s="6">
        <f t="shared" ref="P9:Q9" si="4">$K$9^2/M9</f>
        <v>6.3756953389830526</v>
      </c>
      <c r="Q9" s="6">
        <f t="shared" si="4"/>
        <v>6.7777662162162171</v>
      </c>
      <c r="R9" s="6">
        <v>3.16</v>
      </c>
      <c r="S9" s="6" t="s">
        <v>23</v>
      </c>
      <c r="T9" s="3"/>
    </row>
    <row r="10" spans="1:20" x14ac:dyDescent="0.25">
      <c r="A10" s="4">
        <v>4667</v>
      </c>
      <c r="B10" s="4">
        <v>1497</v>
      </c>
      <c r="C10" s="4" t="s">
        <v>34</v>
      </c>
      <c r="D10" s="4" t="s">
        <v>35</v>
      </c>
      <c r="E10" s="4">
        <v>1</v>
      </c>
      <c r="F10" s="4" t="s">
        <v>28</v>
      </c>
      <c r="G10" s="4">
        <v>682.5</v>
      </c>
      <c r="H10" s="4"/>
      <c r="I10" s="4">
        <v>1.3180000000000001</v>
      </c>
      <c r="J10" s="4" t="s">
        <v>126</v>
      </c>
      <c r="K10" s="4">
        <f>I10</f>
        <v>1.3180000000000001</v>
      </c>
      <c r="L10" s="4" t="s">
        <v>126</v>
      </c>
      <c r="M10" s="4" t="s">
        <v>126</v>
      </c>
      <c r="N10" s="4" t="s">
        <v>126</v>
      </c>
      <c r="O10" s="4" t="s">
        <v>126</v>
      </c>
      <c r="P10" s="4" t="s">
        <v>126</v>
      </c>
      <c r="Q10" s="4" t="s">
        <v>126</v>
      </c>
      <c r="R10" s="4">
        <v>-2.6869999999999998</v>
      </c>
      <c r="S10" s="4" t="s">
        <v>23</v>
      </c>
      <c r="T10" s="3"/>
    </row>
    <row r="11" spans="1:20" x14ac:dyDescent="0.25">
      <c r="A11" s="7">
        <v>5614</v>
      </c>
      <c r="B11" s="7">
        <v>1875</v>
      </c>
      <c r="C11" s="7" t="s">
        <v>36</v>
      </c>
      <c r="D11" s="7" t="s">
        <v>37</v>
      </c>
      <c r="E11" s="7">
        <v>1</v>
      </c>
      <c r="F11" s="7" t="s">
        <v>28</v>
      </c>
      <c r="G11" s="7">
        <v>446.7</v>
      </c>
      <c r="H11" s="7"/>
      <c r="I11" s="7">
        <v>1.38</v>
      </c>
      <c r="J11" s="7" t="s">
        <v>126</v>
      </c>
      <c r="K11" s="7">
        <f t="shared" ref="K11:K14" si="5">I11</f>
        <v>1.38</v>
      </c>
      <c r="L11" s="7">
        <v>0.20799999999999999</v>
      </c>
      <c r="M11" s="7">
        <v>4.2000000000000003E-2</v>
      </c>
      <c r="N11" s="7">
        <v>3.5000000000000003E-2</v>
      </c>
      <c r="O11" s="7">
        <f>$K$11^2/L11</f>
        <v>9.1557692307692289</v>
      </c>
      <c r="P11" s="7">
        <f t="shared" ref="P11:Q11" si="6">$K$11^2/M11</f>
        <v>45.342857142857135</v>
      </c>
      <c r="Q11" s="7">
        <f t="shared" si="6"/>
        <v>54.411428571428559</v>
      </c>
      <c r="R11" s="7">
        <v>-5.0309999999999997</v>
      </c>
      <c r="S11" s="7" t="s">
        <v>38</v>
      </c>
      <c r="T11" s="3"/>
    </row>
    <row r="12" spans="1:20" x14ac:dyDescent="0.25">
      <c r="A12" s="4">
        <v>5622</v>
      </c>
      <c r="B12" s="4">
        <v>1882</v>
      </c>
      <c r="C12" s="4" t="s">
        <v>39</v>
      </c>
      <c r="D12" s="4" t="s">
        <v>40</v>
      </c>
      <c r="E12" s="4">
        <v>1</v>
      </c>
      <c r="F12" s="4" t="s">
        <v>28</v>
      </c>
      <c r="G12" s="4">
        <v>4.0999999999999996</v>
      </c>
      <c r="H12" s="4"/>
      <c r="I12" s="4">
        <v>1.4139999999999999</v>
      </c>
      <c r="J12" s="4" t="s">
        <v>126</v>
      </c>
      <c r="K12" s="4">
        <f t="shared" si="5"/>
        <v>1.4139999999999999</v>
      </c>
      <c r="L12" s="4">
        <v>5.5</v>
      </c>
      <c r="M12" s="4">
        <v>4.516</v>
      </c>
      <c r="N12" s="4">
        <v>2.4430000000000001</v>
      </c>
      <c r="O12" s="4">
        <f>$K$12^2/L12</f>
        <v>0.36352654545454538</v>
      </c>
      <c r="P12" s="4">
        <f t="shared" ref="P12:Q12" si="7">$K$12^2/M12</f>
        <v>0.4427360496014171</v>
      </c>
      <c r="Q12" s="4">
        <f t="shared" si="7"/>
        <v>0.81841833810888243</v>
      </c>
      <c r="R12" s="4">
        <v>0.66200000000000003</v>
      </c>
      <c r="S12" s="4" t="s">
        <v>41</v>
      </c>
      <c r="T12" s="3"/>
    </row>
    <row r="13" spans="1:20" x14ac:dyDescent="0.25">
      <c r="A13" s="4">
        <v>5695</v>
      </c>
      <c r="B13" s="4">
        <v>2054</v>
      </c>
      <c r="C13" s="4" t="s">
        <v>42</v>
      </c>
      <c r="D13" s="4" t="s">
        <v>43</v>
      </c>
      <c r="E13" s="4">
        <v>1</v>
      </c>
      <c r="F13" s="4" t="s">
        <v>44</v>
      </c>
      <c r="G13" s="4">
        <v>12.5</v>
      </c>
      <c r="H13" s="4"/>
      <c r="I13" s="4">
        <v>1.502</v>
      </c>
      <c r="J13" s="4" t="s">
        <v>126</v>
      </c>
      <c r="K13" s="4">
        <f t="shared" si="5"/>
        <v>1.502</v>
      </c>
      <c r="L13" s="4" t="s">
        <v>126</v>
      </c>
      <c r="M13" s="4">
        <v>5.4489999999999998</v>
      </c>
      <c r="N13" s="4" t="s">
        <v>126</v>
      </c>
      <c r="O13" s="4" t="s">
        <v>126</v>
      </c>
      <c r="P13" s="4">
        <f>K13^2/M13</f>
        <v>0.41402165534960544</v>
      </c>
      <c r="Q13" s="4" t="s">
        <v>126</v>
      </c>
      <c r="R13" s="4">
        <v>3.5990000000000002</v>
      </c>
      <c r="S13" s="4" t="s">
        <v>38</v>
      </c>
      <c r="T13" s="3"/>
    </row>
    <row r="14" spans="1:20" x14ac:dyDescent="0.25">
      <c r="A14" s="4">
        <v>5715</v>
      </c>
      <c r="B14" s="4">
        <v>2100</v>
      </c>
      <c r="C14" s="4" t="s">
        <v>45</v>
      </c>
      <c r="D14" s="4" t="s">
        <v>46</v>
      </c>
      <c r="E14" s="4">
        <v>1</v>
      </c>
      <c r="F14" s="4" t="s">
        <v>28</v>
      </c>
      <c r="G14" s="4">
        <v>25.1</v>
      </c>
      <c r="H14" s="4"/>
      <c r="I14" s="4">
        <v>2.2429999999999999</v>
      </c>
      <c r="J14" s="4" t="s">
        <v>126</v>
      </c>
      <c r="K14" s="4">
        <f t="shared" si="5"/>
        <v>2.2429999999999999</v>
      </c>
      <c r="L14" s="4" t="s">
        <v>126</v>
      </c>
      <c r="M14" s="4" t="s">
        <v>126</v>
      </c>
      <c r="N14" s="4" t="s">
        <v>126</v>
      </c>
      <c r="O14" s="4" t="s">
        <v>126</v>
      </c>
      <c r="P14" s="4" t="s">
        <v>126</v>
      </c>
      <c r="Q14" s="4" t="s">
        <v>126</v>
      </c>
      <c r="R14" s="4">
        <v>1.7490000000000001</v>
      </c>
      <c r="S14" s="4" t="s">
        <v>47</v>
      </c>
      <c r="T14" s="3"/>
    </row>
    <row r="15" spans="1:20" x14ac:dyDescent="0.25">
      <c r="A15" s="4">
        <v>5927</v>
      </c>
      <c r="B15" s="4">
        <v>2423</v>
      </c>
      <c r="C15" s="4" t="s">
        <v>48</v>
      </c>
      <c r="D15" s="4" t="s">
        <v>49</v>
      </c>
      <c r="E15" s="4">
        <v>1</v>
      </c>
      <c r="F15" s="4" t="s">
        <v>44</v>
      </c>
      <c r="G15" s="4">
        <v>156.6</v>
      </c>
      <c r="H15" s="4"/>
      <c r="I15" s="4">
        <v>1.8029999999999999</v>
      </c>
      <c r="J15" s="4">
        <v>2.17</v>
      </c>
      <c r="K15" s="4">
        <f t="shared" si="0"/>
        <v>1.9864999999999999</v>
      </c>
      <c r="L15" s="4" t="s">
        <v>126</v>
      </c>
      <c r="M15" s="4" t="s">
        <v>126</v>
      </c>
      <c r="N15" s="4" t="s">
        <v>126</v>
      </c>
      <c r="O15" s="4" t="s">
        <v>126</v>
      </c>
      <c r="P15" s="4" t="s">
        <v>126</v>
      </c>
      <c r="Q15" s="4" t="s">
        <v>126</v>
      </c>
      <c r="R15" s="4">
        <v>-3.1339999999999999</v>
      </c>
      <c r="S15" s="4" t="s">
        <v>23</v>
      </c>
      <c r="T15" s="3"/>
    </row>
    <row r="16" spans="1:20" x14ac:dyDescent="0.25">
      <c r="A16" s="4">
        <v>192</v>
      </c>
      <c r="B16" s="4">
        <v>1218</v>
      </c>
      <c r="C16" s="4" t="s">
        <v>50</v>
      </c>
      <c r="D16" s="4" t="s">
        <v>51</v>
      </c>
      <c r="E16" s="4">
        <v>5</v>
      </c>
      <c r="F16" s="4" t="s">
        <v>52</v>
      </c>
      <c r="G16" s="4">
        <v>291.2</v>
      </c>
      <c r="H16" s="4"/>
      <c r="I16" s="4">
        <v>2.33</v>
      </c>
      <c r="J16" s="4" t="s">
        <v>126</v>
      </c>
      <c r="K16" s="4">
        <f>I16</f>
        <v>2.33</v>
      </c>
      <c r="L16" s="4" t="s">
        <v>126</v>
      </c>
      <c r="M16" s="4" t="s">
        <v>126</v>
      </c>
      <c r="N16" s="4" t="s">
        <v>126</v>
      </c>
      <c r="O16" s="4" t="s">
        <v>126</v>
      </c>
      <c r="P16" s="4" t="s">
        <v>126</v>
      </c>
      <c r="Q16" s="4" t="s">
        <v>126</v>
      </c>
      <c r="R16" s="4">
        <v>-3.9180000000000001</v>
      </c>
      <c r="S16" s="4">
        <v>-115</v>
      </c>
      <c r="T16" s="3"/>
    </row>
    <row r="17" spans="1:20" x14ac:dyDescent="0.25">
      <c r="A17" s="5">
        <v>203</v>
      </c>
      <c r="B17" s="5">
        <v>1219</v>
      </c>
      <c r="C17" s="5" t="s">
        <v>53</v>
      </c>
      <c r="D17" s="5" t="s">
        <v>54</v>
      </c>
      <c r="E17" s="5">
        <v>1</v>
      </c>
      <c r="F17" s="5" t="s">
        <v>2</v>
      </c>
      <c r="G17" s="5">
        <v>302.60000000000002</v>
      </c>
      <c r="H17" s="5"/>
      <c r="I17" s="5">
        <v>2.1040000000000001</v>
      </c>
      <c r="J17" s="5">
        <v>1.45</v>
      </c>
      <c r="K17" s="5">
        <f t="shared" si="0"/>
        <v>1.7770000000000001</v>
      </c>
      <c r="L17" s="5">
        <v>0.17</v>
      </c>
      <c r="M17" s="5">
        <v>9.4E-2</v>
      </c>
      <c r="N17" s="5">
        <v>6.5000000000000002E-2</v>
      </c>
      <c r="O17" s="5">
        <f>$K$17^2/L17</f>
        <v>18.574876470588237</v>
      </c>
      <c r="P17" s="5">
        <f t="shared" ref="P17:Q17" si="8">$K$17^2/M17</f>
        <v>33.592861702127664</v>
      </c>
      <c r="Q17" s="5">
        <f t="shared" si="8"/>
        <v>48.580446153846161</v>
      </c>
      <c r="R17" s="5">
        <v>0.82699999999999996</v>
      </c>
      <c r="S17" s="5">
        <v>-104.5</v>
      </c>
      <c r="T17" s="3"/>
    </row>
    <row r="18" spans="1:20" x14ac:dyDescent="0.25">
      <c r="A18" s="6">
        <v>218</v>
      </c>
      <c r="B18" s="6">
        <v>1221</v>
      </c>
      <c r="C18" s="6" t="s">
        <v>55</v>
      </c>
      <c r="D18" s="6" t="s">
        <v>56</v>
      </c>
      <c r="E18" s="6">
        <v>1</v>
      </c>
      <c r="F18" s="6" t="s">
        <v>28</v>
      </c>
      <c r="G18" s="6">
        <v>63.8</v>
      </c>
      <c r="H18" s="6">
        <v>28</v>
      </c>
      <c r="I18" s="6">
        <v>2.1859999999999999</v>
      </c>
      <c r="J18" s="6">
        <v>1.633</v>
      </c>
      <c r="K18" s="6">
        <f t="shared" si="0"/>
        <v>1.9095</v>
      </c>
      <c r="L18" s="6">
        <v>2.0270000000000001</v>
      </c>
      <c r="M18" s="6">
        <v>0.34399999999999997</v>
      </c>
      <c r="N18" s="6">
        <v>0.29399999999999998</v>
      </c>
      <c r="O18" s="6">
        <f>$K$18^2/L18</f>
        <v>1.7988111741489885</v>
      </c>
      <c r="P18" s="6">
        <f t="shared" ref="P18:Q18" si="9">$K$18^2/M18</f>
        <v>10.599390261627908</v>
      </c>
      <c r="Q18" s="6">
        <f t="shared" si="9"/>
        <v>12.402007653061226</v>
      </c>
      <c r="R18" s="6">
        <v>1.4670000000000001</v>
      </c>
      <c r="S18" s="6">
        <v>-72</v>
      </c>
      <c r="T18" s="3"/>
    </row>
    <row r="19" spans="1:20" x14ac:dyDescent="0.25">
      <c r="A19" s="6">
        <v>231</v>
      </c>
      <c r="B19" s="6">
        <v>1222</v>
      </c>
      <c r="C19" s="6" t="s">
        <v>57</v>
      </c>
      <c r="D19" s="6" t="s">
        <v>58</v>
      </c>
      <c r="E19" s="6">
        <v>8</v>
      </c>
      <c r="F19" s="6" t="s">
        <v>59</v>
      </c>
      <c r="G19" s="6">
        <v>104</v>
      </c>
      <c r="H19" s="6"/>
      <c r="I19" s="6">
        <v>1.744</v>
      </c>
      <c r="J19" s="6">
        <v>1.43</v>
      </c>
      <c r="K19" s="6">
        <f t="shared" si="0"/>
        <v>1.587</v>
      </c>
      <c r="L19" s="6">
        <v>0.86799999999999999</v>
      </c>
      <c r="M19" s="6">
        <v>4.1000000000000002E-2</v>
      </c>
      <c r="N19" s="6">
        <v>0.04</v>
      </c>
      <c r="O19" s="6">
        <f>$K$19^2/L19</f>
        <v>2.9015771889400921</v>
      </c>
      <c r="P19" s="6">
        <f t="shared" ref="P19:Q19" si="10">$K$19^2/M19</f>
        <v>61.428512195121947</v>
      </c>
      <c r="Q19" s="6">
        <f t="shared" si="10"/>
        <v>62.964224999999992</v>
      </c>
      <c r="R19" s="6">
        <v>3.6120000000000001</v>
      </c>
      <c r="S19" s="6">
        <v>-52.7</v>
      </c>
      <c r="T19" s="3"/>
    </row>
    <row r="20" spans="1:20" x14ac:dyDescent="0.25">
      <c r="A20" s="4">
        <v>311</v>
      </c>
      <c r="B20" s="4">
        <v>1230</v>
      </c>
      <c r="C20" s="4" t="s">
        <v>60</v>
      </c>
      <c r="D20" s="4" t="s">
        <v>61</v>
      </c>
      <c r="E20" s="4">
        <v>2</v>
      </c>
      <c r="F20" s="4" t="s">
        <v>28</v>
      </c>
      <c r="G20" s="4">
        <v>8.8000000000000007</v>
      </c>
      <c r="H20" s="4">
        <v>45.9</v>
      </c>
      <c r="I20" s="4">
        <v>1.413</v>
      </c>
      <c r="J20" s="4">
        <v>0.97699999999999998</v>
      </c>
      <c r="K20" s="4">
        <f t="shared" si="0"/>
        <v>1.1950000000000001</v>
      </c>
      <c r="L20" s="4">
        <v>10.347</v>
      </c>
      <c r="M20" s="4">
        <v>9.0359999999999996</v>
      </c>
      <c r="N20" s="4">
        <v>4.7270000000000003</v>
      </c>
      <c r="O20" s="4">
        <f>$K$20^2/L20</f>
        <v>0.13801343384555911</v>
      </c>
      <c r="P20" s="4">
        <f t="shared" ref="P20:Q20" si="11">$K$20^2/M20</f>
        <v>0.15803729526339089</v>
      </c>
      <c r="Q20" s="4">
        <f t="shared" si="11"/>
        <v>0.30209964036386716</v>
      </c>
      <c r="R20" s="4">
        <v>0.66300000000000003</v>
      </c>
      <c r="S20" s="4">
        <v>-85.5</v>
      </c>
      <c r="T20" s="3"/>
    </row>
    <row r="21" spans="1:20" x14ac:dyDescent="0.25">
      <c r="A21" s="6">
        <v>530</v>
      </c>
      <c r="B21" s="6">
        <v>1248</v>
      </c>
      <c r="C21" s="6" t="s">
        <v>62</v>
      </c>
      <c r="D21" s="6" t="s">
        <v>63</v>
      </c>
      <c r="E21" s="6">
        <v>8</v>
      </c>
      <c r="F21" s="6" t="s">
        <v>52</v>
      </c>
      <c r="G21" s="6">
        <v>4.3</v>
      </c>
      <c r="H21" s="6"/>
      <c r="I21" s="6">
        <v>2.1429999999999998</v>
      </c>
      <c r="J21" s="6">
        <v>1.82</v>
      </c>
      <c r="K21" s="6">
        <f t="shared" si="0"/>
        <v>1.9815</v>
      </c>
      <c r="L21" s="6">
        <v>1.3939999999999999</v>
      </c>
      <c r="M21" s="6">
        <v>0.19</v>
      </c>
      <c r="N21" s="6">
        <v>0.17299999999999999</v>
      </c>
      <c r="O21" s="6">
        <f>$K$21^2/L21</f>
        <v>2.8166013271162127</v>
      </c>
      <c r="P21" s="6">
        <f t="shared" ref="P21:Q21" si="12">$K$21^2/M21</f>
        <v>20.664959210526316</v>
      </c>
      <c r="Q21" s="6">
        <f t="shared" si="12"/>
        <v>22.695619942196537</v>
      </c>
      <c r="R21" s="6">
        <v>1.143</v>
      </c>
      <c r="S21" s="6">
        <v>-133</v>
      </c>
      <c r="T21" s="3"/>
    </row>
    <row r="22" spans="1:20" x14ac:dyDescent="0.25">
      <c r="A22" s="4">
        <v>584</v>
      </c>
      <c r="B22" s="4">
        <v>1253</v>
      </c>
      <c r="C22" s="4" t="s">
        <v>64</v>
      </c>
      <c r="D22" s="4" t="s">
        <v>65</v>
      </c>
      <c r="E22" s="4">
        <v>2</v>
      </c>
      <c r="F22" s="4" t="s">
        <v>44</v>
      </c>
      <c r="G22" s="4">
        <v>164.9</v>
      </c>
      <c r="H22" s="4">
        <v>5.7</v>
      </c>
      <c r="I22" s="4">
        <v>0.70099999999999996</v>
      </c>
      <c r="J22" s="4">
        <v>0.161</v>
      </c>
      <c r="K22" s="4">
        <f t="shared" si="0"/>
        <v>0.43099999999999999</v>
      </c>
      <c r="L22" s="4"/>
      <c r="M22" s="4"/>
      <c r="N22" s="4"/>
      <c r="O22" s="4"/>
      <c r="P22" s="4"/>
      <c r="Q22" s="4"/>
      <c r="R22" s="4">
        <v>-4.2709999999999999</v>
      </c>
      <c r="S22" s="4">
        <v>-90.86</v>
      </c>
      <c r="T22" s="4"/>
    </row>
    <row r="23" spans="1:20" x14ac:dyDescent="0.25">
      <c r="A23" s="7">
        <v>643</v>
      </c>
      <c r="B23" s="7">
        <v>1258</v>
      </c>
      <c r="C23" s="7" t="s">
        <v>66</v>
      </c>
      <c r="D23" s="7" t="s">
        <v>67</v>
      </c>
      <c r="E23" s="7">
        <v>4</v>
      </c>
      <c r="F23" s="7" t="s">
        <v>68</v>
      </c>
      <c r="G23" s="7">
        <v>39.700000000000003</v>
      </c>
      <c r="H23" s="7">
        <v>6.9</v>
      </c>
      <c r="I23" s="7">
        <v>1.353</v>
      </c>
      <c r="J23" s="7">
        <v>1.04</v>
      </c>
      <c r="K23" s="7">
        <f t="shared" si="0"/>
        <v>1.1964999999999999</v>
      </c>
      <c r="L23" s="7">
        <v>0.11</v>
      </c>
      <c r="M23" s="7">
        <v>0.11</v>
      </c>
      <c r="N23" s="7">
        <v>5.8999999999999997E-2</v>
      </c>
      <c r="O23" s="7">
        <f>$K$23^2/L23</f>
        <v>13.014656818181816</v>
      </c>
      <c r="P23" s="7">
        <f t="shared" ref="P23:Q23" si="13">$K$23^2/M23</f>
        <v>13.014656818181816</v>
      </c>
      <c r="Q23" s="7">
        <f t="shared" si="13"/>
        <v>24.264614406779657</v>
      </c>
      <c r="R23" s="7">
        <v>2.8119999999999998</v>
      </c>
      <c r="S23" s="7">
        <v>-63.5</v>
      </c>
      <c r="T23" s="3"/>
    </row>
    <row r="24" spans="1:20" x14ac:dyDescent="0.25">
      <c r="A24" s="2">
        <v>912</v>
      </c>
      <c r="B24" s="2">
        <v>1281</v>
      </c>
      <c r="C24" s="2" t="s">
        <v>69</v>
      </c>
      <c r="D24" s="2" t="s">
        <v>70</v>
      </c>
      <c r="E24" s="2">
        <v>7</v>
      </c>
      <c r="F24" s="2" t="s">
        <v>52</v>
      </c>
      <c r="G24" s="2">
        <v>97.1</v>
      </c>
      <c r="H24" s="2"/>
      <c r="I24" s="2">
        <v>1.5329999999999999</v>
      </c>
      <c r="J24" s="2">
        <v>1.29</v>
      </c>
      <c r="K24" s="3">
        <f t="shared" si="0"/>
        <v>1.4115</v>
      </c>
      <c r="L24" s="4" t="s">
        <v>126</v>
      </c>
      <c r="M24" s="4" t="s">
        <v>126</v>
      </c>
      <c r="N24" s="4" t="s">
        <v>126</v>
      </c>
      <c r="O24" s="4" t="s">
        <v>126</v>
      </c>
      <c r="P24" s="4" t="s">
        <v>126</v>
      </c>
      <c r="Q24" s="4" t="s">
        <v>126</v>
      </c>
      <c r="R24" s="2">
        <v>-1.0269999999999999</v>
      </c>
      <c r="S24" s="2">
        <v>-135</v>
      </c>
      <c r="T24" s="3"/>
    </row>
    <row r="25" spans="1:20" x14ac:dyDescent="0.25">
      <c r="A25" s="7">
        <v>934</v>
      </c>
      <c r="B25" s="7">
        <v>1283</v>
      </c>
      <c r="C25" s="7" t="s">
        <v>71</v>
      </c>
      <c r="D25" s="7" t="s">
        <v>72</v>
      </c>
      <c r="E25" s="7">
        <v>1</v>
      </c>
      <c r="F25" s="7" t="s">
        <v>28</v>
      </c>
      <c r="G25" s="7">
        <v>237</v>
      </c>
      <c r="H25" s="7"/>
      <c r="I25" s="7">
        <v>2.5329999999999999</v>
      </c>
      <c r="J25" s="7">
        <v>2.54</v>
      </c>
      <c r="K25" s="7">
        <f t="shared" si="0"/>
        <v>2.5365000000000002</v>
      </c>
      <c r="L25" s="7">
        <v>6.7000000000000004E-2</v>
      </c>
      <c r="M25" s="7">
        <v>6.5000000000000002E-2</v>
      </c>
      <c r="N25" s="7">
        <v>4.8000000000000001E-2</v>
      </c>
      <c r="O25" s="7">
        <f>$K$25^2/L25</f>
        <v>96.027347014925382</v>
      </c>
      <c r="P25" s="7">
        <f t="shared" ref="P25:Q25" si="14">$K$25^2/M25</f>
        <v>98.98203461538462</v>
      </c>
      <c r="Q25" s="7">
        <f t="shared" si="14"/>
        <v>134.03817187500002</v>
      </c>
      <c r="R25" s="7">
        <v>-7.6820000000000004</v>
      </c>
      <c r="S25" s="7">
        <v>1.25</v>
      </c>
      <c r="T25" s="3"/>
    </row>
    <row r="26" spans="1:20" x14ac:dyDescent="0.25">
      <c r="A26" s="6">
        <v>1245</v>
      </c>
      <c r="B26" s="6">
        <v>1304</v>
      </c>
      <c r="C26" s="6" t="s">
        <v>73</v>
      </c>
      <c r="D26" s="6" t="s">
        <v>74</v>
      </c>
      <c r="E26" s="6">
        <v>8</v>
      </c>
      <c r="F26" s="6" t="s">
        <v>59</v>
      </c>
      <c r="G26" s="6">
        <v>73.5</v>
      </c>
      <c r="H26" s="6">
        <v>1.9</v>
      </c>
      <c r="I26" s="6">
        <v>1.9930000000000001</v>
      </c>
      <c r="J26" s="6">
        <v>1.62</v>
      </c>
      <c r="K26" s="6">
        <f t="shared" si="0"/>
        <v>1.8065000000000002</v>
      </c>
      <c r="L26" s="6">
        <v>1.0669999999999999</v>
      </c>
      <c r="M26" s="6">
        <v>0.111</v>
      </c>
      <c r="N26" s="6">
        <v>0.10199999999999999</v>
      </c>
      <c r="O26" s="6">
        <f>$K$26^2/L26</f>
        <v>3.0585213214620439</v>
      </c>
      <c r="P26" s="6">
        <f t="shared" ref="P26:Q26" si="15">$K$26^2/M26</f>
        <v>29.400380630630636</v>
      </c>
      <c r="Q26" s="6">
        <f t="shared" si="15"/>
        <v>31.994531862745106</v>
      </c>
      <c r="R26" s="6">
        <v>3.2749999999999999</v>
      </c>
      <c r="S26" s="6">
        <v>-96.7</v>
      </c>
      <c r="T26" s="3"/>
    </row>
    <row r="27" spans="1:20" x14ac:dyDescent="0.25">
      <c r="A27" s="6">
        <v>1249</v>
      </c>
      <c r="B27" s="6">
        <v>1304</v>
      </c>
      <c r="C27" s="6" t="s">
        <v>75</v>
      </c>
      <c r="D27" s="6" t="s">
        <v>76</v>
      </c>
      <c r="E27" s="6">
        <v>1</v>
      </c>
      <c r="F27" s="6" t="s">
        <v>2</v>
      </c>
      <c r="G27" s="6">
        <v>18.3</v>
      </c>
      <c r="H27" s="6"/>
      <c r="I27" s="6">
        <v>1.405</v>
      </c>
      <c r="J27" s="6">
        <v>1.9019999999999999</v>
      </c>
      <c r="K27" s="6">
        <f t="shared" si="0"/>
        <v>1.6535</v>
      </c>
      <c r="L27" s="6">
        <v>1.6579999999999999</v>
      </c>
      <c r="M27" s="6">
        <v>0.28999999999999998</v>
      </c>
      <c r="N27" s="6">
        <v>0.247</v>
      </c>
      <c r="O27" s="6">
        <f>$K$27^2/L27</f>
        <v>1.6490122135102534</v>
      </c>
      <c r="P27" s="6">
        <f t="shared" ref="P27:Q27" si="16">$K$27^2/M27</f>
        <v>9.4278008620689668</v>
      </c>
      <c r="Q27" s="6">
        <f t="shared" si="16"/>
        <v>11.069077935222673</v>
      </c>
      <c r="R27" s="6">
        <v>2.302</v>
      </c>
      <c r="S27" s="6">
        <v>-89</v>
      </c>
      <c r="T27" s="3"/>
    </row>
    <row r="28" spans="1:20" x14ac:dyDescent="0.25">
      <c r="A28" s="6">
        <v>1583</v>
      </c>
      <c r="B28" s="6">
        <v>1333</v>
      </c>
      <c r="C28" s="6" t="s">
        <v>77</v>
      </c>
      <c r="D28" s="6" t="s">
        <v>78</v>
      </c>
      <c r="E28" s="6">
        <v>2</v>
      </c>
      <c r="F28" s="6" t="s">
        <v>28</v>
      </c>
      <c r="G28" s="6">
        <v>46.5</v>
      </c>
      <c r="H28" s="6"/>
      <c r="I28" s="6">
        <v>2.1920000000000002</v>
      </c>
      <c r="J28" s="6">
        <v>1.81</v>
      </c>
      <c r="K28" s="6">
        <f t="shared" si="0"/>
        <v>2.0010000000000003</v>
      </c>
      <c r="L28" s="6">
        <v>5.2460000000000004</v>
      </c>
      <c r="M28" s="6">
        <v>0.32200000000000001</v>
      </c>
      <c r="N28" s="6">
        <v>0.32200000000000001</v>
      </c>
      <c r="O28" s="6">
        <f>$K$28^2/L28</f>
        <v>0.76324837971788051</v>
      </c>
      <c r="P28" s="6">
        <f t="shared" ref="P28:Q28" si="17">$K$28^2/M28</f>
        <v>12.434785714285718</v>
      </c>
      <c r="Q28" s="6">
        <f t="shared" si="17"/>
        <v>12.434785714285718</v>
      </c>
      <c r="R28" s="6">
        <v>4.109</v>
      </c>
      <c r="S28" s="6">
        <v>-93.66</v>
      </c>
      <c r="T28" s="3"/>
    </row>
    <row r="29" spans="1:20" x14ac:dyDescent="0.25">
      <c r="A29" s="4">
        <v>1667</v>
      </c>
      <c r="B29" s="4">
        <v>1342</v>
      </c>
      <c r="C29" s="4" t="s">
        <v>79</v>
      </c>
      <c r="D29" s="4" t="s">
        <v>80</v>
      </c>
      <c r="E29" s="4">
        <v>6</v>
      </c>
      <c r="F29" s="4" t="s">
        <v>81</v>
      </c>
      <c r="G29" s="4">
        <v>118.8</v>
      </c>
      <c r="H29" s="4"/>
      <c r="I29" s="4">
        <v>4.0519999999999996</v>
      </c>
      <c r="J29" s="4">
        <v>1.77</v>
      </c>
      <c r="K29" s="4">
        <f t="shared" si="0"/>
        <v>2.9109999999999996</v>
      </c>
      <c r="L29" s="4">
        <v>10.356</v>
      </c>
      <c r="M29" s="4">
        <v>0.86499999999999999</v>
      </c>
      <c r="N29" s="4">
        <v>0.82699999999999996</v>
      </c>
      <c r="O29" s="4">
        <f>$K$29/L29</f>
        <v>0.28109308613364231</v>
      </c>
      <c r="P29" s="4">
        <f t="shared" ref="P29:Q29" si="18">$K$29/M29</f>
        <v>3.3653179190751441</v>
      </c>
      <c r="Q29" s="4">
        <f t="shared" si="18"/>
        <v>3.5199516324062876</v>
      </c>
      <c r="R29" s="4">
        <v>1.766</v>
      </c>
      <c r="S29" s="4">
        <v>-0.43</v>
      </c>
      <c r="T29" s="3"/>
    </row>
    <row r="30" spans="1:20" x14ac:dyDescent="0.25">
      <c r="A30" s="7">
        <v>1777</v>
      </c>
      <c r="B30" s="7">
        <v>1354</v>
      </c>
      <c r="C30" s="7" t="s">
        <v>82</v>
      </c>
      <c r="D30" s="7" t="s">
        <v>83</v>
      </c>
      <c r="E30" s="7">
        <v>4</v>
      </c>
      <c r="F30" s="7" t="s">
        <v>2</v>
      </c>
      <c r="G30" s="7">
        <v>172.1</v>
      </c>
      <c r="H30" s="7"/>
      <c r="I30" s="7">
        <v>2.8620000000000001</v>
      </c>
      <c r="J30" s="7">
        <v>2.17</v>
      </c>
      <c r="K30" s="7">
        <f t="shared" si="0"/>
        <v>2.516</v>
      </c>
      <c r="L30" s="7">
        <v>0.434</v>
      </c>
      <c r="M30" s="7">
        <v>0.40300000000000002</v>
      </c>
      <c r="N30" s="7">
        <v>0.20899999999999999</v>
      </c>
      <c r="O30" s="7">
        <f>$K$30/L30</f>
        <v>5.7972350230414751</v>
      </c>
      <c r="P30" s="7">
        <f t="shared" ref="P30:Q30" si="19">$K$30/M30</f>
        <v>6.2431761786600495</v>
      </c>
      <c r="Q30" s="7">
        <f t="shared" si="19"/>
        <v>12.038277511961724</v>
      </c>
      <c r="R30" s="7">
        <v>1.736</v>
      </c>
      <c r="S30" s="7">
        <v>-42</v>
      </c>
      <c r="T30" s="3"/>
    </row>
    <row r="31" spans="1:20" x14ac:dyDescent="0.25">
      <c r="A31" s="6">
        <v>2101</v>
      </c>
      <c r="B31" s="6">
        <v>1384</v>
      </c>
      <c r="C31" s="6" t="s">
        <v>84</v>
      </c>
      <c r="D31" s="6" t="s">
        <v>85</v>
      </c>
      <c r="E31" s="6">
        <v>3</v>
      </c>
      <c r="F31" s="6" t="s">
        <v>2</v>
      </c>
      <c r="G31" s="6">
        <v>7.1</v>
      </c>
      <c r="H31" s="6"/>
      <c r="I31" s="6">
        <v>2.391</v>
      </c>
      <c r="J31" s="6">
        <v>2.081</v>
      </c>
      <c r="K31" s="6">
        <f t="shared" si="0"/>
        <v>2.2359999999999998</v>
      </c>
      <c r="L31" s="6">
        <v>2.9940000000000002</v>
      </c>
      <c r="M31" s="6">
        <v>0.37</v>
      </c>
      <c r="N31" s="6">
        <v>0.32900000000000001</v>
      </c>
      <c r="O31" s="6">
        <f>$K$31/L31</f>
        <v>0.74682698730794905</v>
      </c>
      <c r="P31" s="6">
        <f t="shared" ref="P31:Q31" si="20">$K$31/M31</f>
        <v>6.0432432432432428</v>
      </c>
      <c r="Q31" s="6">
        <f t="shared" si="20"/>
        <v>6.796352583586625</v>
      </c>
      <c r="R31" s="6">
        <v>1.9079999999999999</v>
      </c>
      <c r="S31" s="6">
        <v>-142</v>
      </c>
      <c r="T31" s="3"/>
    </row>
    <row r="32" spans="1:20" x14ac:dyDescent="0.25">
      <c r="A32" s="4">
        <v>2139</v>
      </c>
      <c r="B32" s="4">
        <v>1388</v>
      </c>
      <c r="C32" s="4" t="s">
        <v>86</v>
      </c>
      <c r="D32" s="4" t="s">
        <v>87</v>
      </c>
      <c r="E32" s="4">
        <v>1</v>
      </c>
      <c r="F32" s="4" t="s">
        <v>28</v>
      </c>
      <c r="G32" s="4">
        <v>450.4</v>
      </c>
      <c r="H32" s="4"/>
      <c r="I32" s="4">
        <v>1.6419999999999999</v>
      </c>
      <c r="J32" s="4">
        <v>0.53</v>
      </c>
      <c r="K32" s="4">
        <f t="shared" si="0"/>
        <v>1.0859999999999999</v>
      </c>
      <c r="L32" s="4"/>
      <c r="M32" s="4"/>
      <c r="N32" s="4"/>
      <c r="O32" s="4"/>
      <c r="P32" s="4"/>
      <c r="Q32" s="4"/>
      <c r="R32" s="4">
        <v>1.1060000000000001</v>
      </c>
      <c r="S32" s="4">
        <v>-145</v>
      </c>
      <c r="T32" s="4"/>
    </row>
    <row r="33" spans="1:20" x14ac:dyDescent="0.25">
      <c r="A33" s="5">
        <v>2159</v>
      </c>
      <c r="B33" s="5">
        <v>1390</v>
      </c>
      <c r="C33" s="5" t="s">
        <v>88</v>
      </c>
      <c r="D33" s="5" t="s">
        <v>89</v>
      </c>
      <c r="E33" s="5">
        <v>8</v>
      </c>
      <c r="F33" s="5" t="s">
        <v>59</v>
      </c>
      <c r="G33" s="5">
        <v>288.7</v>
      </c>
      <c r="H33" s="5"/>
      <c r="I33" s="5">
        <v>2.1539999999999999</v>
      </c>
      <c r="J33" s="5">
        <v>1.81</v>
      </c>
      <c r="K33" s="5">
        <f t="shared" si="0"/>
        <v>1.982</v>
      </c>
      <c r="L33" s="5">
        <v>0.11600000000000001</v>
      </c>
      <c r="M33" s="5">
        <v>7.8E-2</v>
      </c>
      <c r="N33" s="5">
        <v>6.4000000000000001E-2</v>
      </c>
      <c r="O33" s="5">
        <f>$K$33/L33</f>
        <v>17.086206896551722</v>
      </c>
      <c r="P33" s="5">
        <f t="shared" ref="P33:Q33" si="21">$K$33/M33</f>
        <v>25.410256410256409</v>
      </c>
      <c r="Q33" s="5">
        <f t="shared" si="21"/>
        <v>30.96875</v>
      </c>
      <c r="R33" s="5">
        <v>-0.72399999999999998</v>
      </c>
      <c r="S33" s="5">
        <v>-54.1</v>
      </c>
      <c r="T33" s="3"/>
    </row>
    <row r="34" spans="1:20" x14ac:dyDescent="0.25">
      <c r="A34" s="4">
        <v>2343</v>
      </c>
      <c r="B34" s="4">
        <v>1402</v>
      </c>
      <c r="C34" s="4" t="s">
        <v>90</v>
      </c>
      <c r="D34" s="4" t="s">
        <v>91</v>
      </c>
      <c r="E34" s="4">
        <v>2</v>
      </c>
      <c r="F34" s="4" t="s">
        <v>2</v>
      </c>
      <c r="G34" s="4">
        <v>426</v>
      </c>
      <c r="H34" s="4"/>
      <c r="I34" s="4">
        <v>1.484</v>
      </c>
      <c r="J34" s="4" t="s">
        <v>126</v>
      </c>
      <c r="K34" s="4">
        <f>I34</f>
        <v>1.484</v>
      </c>
      <c r="L34" s="4" t="s">
        <v>126</v>
      </c>
      <c r="M34" s="4" t="s">
        <v>126</v>
      </c>
      <c r="N34" s="4" t="s">
        <v>126</v>
      </c>
      <c r="O34" s="4" t="s">
        <v>126</v>
      </c>
      <c r="P34" s="4" t="s">
        <v>126</v>
      </c>
      <c r="Q34" s="4" t="s">
        <v>126</v>
      </c>
      <c r="R34" s="4">
        <v>1.577</v>
      </c>
      <c r="S34" s="4">
        <v>-42</v>
      </c>
      <c r="T34" s="3"/>
    </row>
    <row r="35" spans="1:20" x14ac:dyDescent="0.25">
      <c r="A35" s="7">
        <v>3105</v>
      </c>
      <c r="B35" s="7">
        <v>1449</v>
      </c>
      <c r="C35" s="7" t="s">
        <v>92</v>
      </c>
      <c r="D35" s="7" t="s">
        <v>93</v>
      </c>
      <c r="E35" s="7">
        <v>3</v>
      </c>
      <c r="F35" s="7" t="s">
        <v>2</v>
      </c>
      <c r="G35" s="7">
        <v>131.1</v>
      </c>
      <c r="H35" s="7"/>
      <c r="I35" s="7">
        <v>1.9690000000000001</v>
      </c>
      <c r="J35" s="7">
        <v>2.1219999999999999</v>
      </c>
      <c r="K35" s="7">
        <f t="shared" si="0"/>
        <v>2.0455000000000001</v>
      </c>
      <c r="L35" s="7">
        <v>0.41499999999999998</v>
      </c>
      <c r="M35" s="7">
        <v>0.14099999999999999</v>
      </c>
      <c r="N35" s="7">
        <v>0.105</v>
      </c>
      <c r="O35" s="7">
        <f>$K$35/L35</f>
        <v>4.9289156626506028</v>
      </c>
      <c r="P35" s="7">
        <f t="shared" ref="P35:Q35" si="22">$K$35/M35</f>
        <v>14.507092198581562</v>
      </c>
      <c r="Q35" s="7">
        <f t="shared" si="22"/>
        <v>19.480952380952381</v>
      </c>
      <c r="R35" s="7">
        <v>5.4450000000000003</v>
      </c>
      <c r="S35" s="7">
        <v>-100.7</v>
      </c>
      <c r="T35" s="3"/>
    </row>
    <row r="36" spans="1:20" x14ac:dyDescent="0.25">
      <c r="A36" s="4">
        <v>5231</v>
      </c>
      <c r="B36" s="4">
        <v>1663</v>
      </c>
      <c r="C36" s="4" t="s">
        <v>94</v>
      </c>
      <c r="D36" s="4" t="s">
        <v>95</v>
      </c>
      <c r="E36" s="4">
        <v>4</v>
      </c>
      <c r="F36" s="4" t="s">
        <v>68</v>
      </c>
      <c r="G36" s="4">
        <v>21.3</v>
      </c>
      <c r="H36" s="4">
        <v>10.6</v>
      </c>
      <c r="I36" s="4">
        <v>1.92</v>
      </c>
      <c r="J36" s="4">
        <v>1.476</v>
      </c>
      <c r="K36" s="4">
        <f t="shared" si="0"/>
        <v>1.698</v>
      </c>
      <c r="L36" s="4">
        <v>9.4440000000000008</v>
      </c>
      <c r="M36" s="4">
        <v>9.4440000000000008</v>
      </c>
      <c r="N36" s="4">
        <v>6.1959999999999997</v>
      </c>
      <c r="O36" s="4">
        <f>$K$36/L36</f>
        <v>0.17979669631512069</v>
      </c>
      <c r="P36" s="4">
        <f t="shared" ref="P36:Q36" si="23">$K$36/M36</f>
        <v>0.17979669631512069</v>
      </c>
      <c r="Q36" s="4">
        <f t="shared" si="23"/>
        <v>0.27404777275661718</v>
      </c>
      <c r="R36" s="4">
        <v>-2.8149999999999999</v>
      </c>
      <c r="S36" s="4">
        <v>-77.73</v>
      </c>
      <c r="T36" s="3"/>
    </row>
    <row r="37" spans="1:20" x14ac:dyDescent="0.25">
      <c r="A37" s="7">
        <v>5799</v>
      </c>
      <c r="B37" s="7">
        <v>2192</v>
      </c>
      <c r="C37" s="7" t="s">
        <v>96</v>
      </c>
      <c r="D37" s="7" t="s">
        <v>97</v>
      </c>
      <c r="E37" s="7">
        <v>2</v>
      </c>
      <c r="F37" s="7" t="s">
        <v>44</v>
      </c>
      <c r="G37" s="7">
        <v>11.8</v>
      </c>
      <c r="H37" s="7">
        <v>39.5</v>
      </c>
      <c r="I37" s="7">
        <v>3.2090000000000001</v>
      </c>
      <c r="J37" s="7">
        <v>2.98</v>
      </c>
      <c r="K37" s="7">
        <f t="shared" si="0"/>
        <v>3.0945</v>
      </c>
      <c r="L37" s="7"/>
      <c r="M37" s="7">
        <v>1.478</v>
      </c>
      <c r="N37" s="7"/>
      <c r="O37" s="7"/>
      <c r="P37" s="7">
        <f>K37^2/M37</f>
        <v>6.4789785182679305</v>
      </c>
      <c r="Q37" s="7"/>
      <c r="R37" s="7">
        <v>2.0329999999999999</v>
      </c>
      <c r="S37" s="7">
        <v>-13.29</v>
      </c>
      <c r="T37" s="3"/>
    </row>
    <row r="38" spans="1:20" x14ac:dyDescent="0.25">
      <c r="A38" s="7">
        <v>5811</v>
      </c>
      <c r="B38" s="7">
        <v>2219</v>
      </c>
      <c r="C38" s="7" t="s">
        <v>98</v>
      </c>
      <c r="D38" s="7" t="s">
        <v>99</v>
      </c>
      <c r="E38" s="7">
        <v>1</v>
      </c>
      <c r="F38" s="7" t="s">
        <v>28</v>
      </c>
      <c r="G38" s="7">
        <v>114.3</v>
      </c>
      <c r="H38" s="7"/>
      <c r="I38" s="7">
        <v>1.9470000000000001</v>
      </c>
      <c r="J38" s="7">
        <v>1.1299999999999999</v>
      </c>
      <c r="K38" s="7">
        <f t="shared" si="0"/>
        <v>1.5385</v>
      </c>
      <c r="L38" s="7">
        <v>0.47099999999999997</v>
      </c>
      <c r="M38" s="7">
        <v>8.5000000000000006E-2</v>
      </c>
      <c r="N38" s="7">
        <v>7.3999999999999996E-2</v>
      </c>
      <c r="O38" s="7">
        <f>$K$38^2/L38</f>
        <v>5.0254400212314225</v>
      </c>
      <c r="P38" s="7">
        <f t="shared" ref="P38:Q38" si="24">$K$38^2/M38</f>
        <v>27.846849999999996</v>
      </c>
      <c r="Q38" s="7">
        <f t="shared" si="24"/>
        <v>31.986246621621621</v>
      </c>
      <c r="R38" s="7">
        <v>3.3719999999999999</v>
      </c>
      <c r="S38" s="7">
        <v>-122</v>
      </c>
      <c r="T38" s="3"/>
    </row>
    <row r="39" spans="1:20" x14ac:dyDescent="0.25">
      <c r="A39" s="7">
        <v>5819</v>
      </c>
      <c r="B39" s="7">
        <v>2229</v>
      </c>
      <c r="C39" s="7" t="s">
        <v>100</v>
      </c>
      <c r="D39" s="7" t="s">
        <v>101</v>
      </c>
      <c r="E39" s="7">
        <v>6</v>
      </c>
      <c r="F39" s="7" t="s">
        <v>102</v>
      </c>
      <c r="G39" s="7">
        <v>248.8</v>
      </c>
      <c r="H39" s="7">
        <v>35.9</v>
      </c>
      <c r="I39" s="7">
        <v>1.708</v>
      </c>
      <c r="J39" s="7">
        <v>1.54</v>
      </c>
      <c r="K39" s="7">
        <f t="shared" si="0"/>
        <v>1.6240000000000001</v>
      </c>
      <c r="L39" s="7">
        <v>0.82299999999999995</v>
      </c>
      <c r="M39" s="7">
        <v>0.26</v>
      </c>
      <c r="N39" s="7">
        <v>0.21199999999999999</v>
      </c>
      <c r="O39" s="7">
        <f>$K$39^2/L39</f>
        <v>3.2045880923450794</v>
      </c>
      <c r="P39" s="7">
        <f t="shared" ref="P39:Q39" si="25">$K$39^2/M39</f>
        <v>10.143753846153846</v>
      </c>
      <c r="Q39" s="7">
        <f t="shared" si="25"/>
        <v>12.440452830188681</v>
      </c>
      <c r="R39" s="7">
        <v>1.625</v>
      </c>
      <c r="S39" s="7">
        <v>-122</v>
      </c>
      <c r="T39" s="3"/>
    </row>
    <row r="40" spans="1:20" x14ac:dyDescent="0.25">
      <c r="A40" s="7">
        <v>5831</v>
      </c>
      <c r="B40" s="7">
        <v>2259</v>
      </c>
      <c r="C40" s="7" t="s">
        <v>103</v>
      </c>
      <c r="D40" s="7" t="s">
        <v>104</v>
      </c>
      <c r="E40" s="7">
        <v>1</v>
      </c>
      <c r="F40" s="7" t="s">
        <v>28</v>
      </c>
      <c r="G40" s="7">
        <v>111.5</v>
      </c>
      <c r="H40" s="7"/>
      <c r="I40" s="7">
        <v>1.363</v>
      </c>
      <c r="J40" s="7">
        <v>0.86</v>
      </c>
      <c r="K40" s="7">
        <f t="shared" si="0"/>
        <v>1.1114999999999999</v>
      </c>
      <c r="L40" s="7">
        <v>8.3000000000000004E-2</v>
      </c>
      <c r="M40" s="7">
        <v>8.3000000000000004E-2</v>
      </c>
      <c r="N40" s="7">
        <v>0.05</v>
      </c>
      <c r="O40" s="7">
        <f>$K$40^2/L40</f>
        <v>14.884725903614456</v>
      </c>
      <c r="P40" s="7">
        <f t="shared" ref="P40:Q40" si="26">$K$40^2/M40</f>
        <v>14.884725903614456</v>
      </c>
      <c r="Q40" s="7">
        <f t="shared" si="26"/>
        <v>24.708644999999997</v>
      </c>
      <c r="R40" s="7">
        <v>4.008</v>
      </c>
      <c r="S40" s="7">
        <v>-126.6</v>
      </c>
      <c r="T40" s="3"/>
    </row>
    <row r="41" spans="1:20" x14ac:dyDescent="0.25">
      <c r="A41" s="7">
        <v>5841</v>
      </c>
      <c r="B41" s="7">
        <v>2300</v>
      </c>
      <c r="C41" s="7" t="s">
        <v>105</v>
      </c>
      <c r="D41" s="7" t="s">
        <v>106</v>
      </c>
      <c r="E41" s="7">
        <v>1</v>
      </c>
      <c r="F41" s="7" t="s">
        <v>28</v>
      </c>
      <c r="G41" s="7">
        <v>116.1</v>
      </c>
      <c r="H41" s="7">
        <v>67.7</v>
      </c>
      <c r="I41" s="7">
        <v>1.552</v>
      </c>
      <c r="J41" s="7">
        <v>1.359</v>
      </c>
      <c r="K41" s="7">
        <f t="shared" si="0"/>
        <v>1.4555</v>
      </c>
      <c r="L41" s="7">
        <v>0.24099999999999999</v>
      </c>
      <c r="M41" s="7">
        <v>0.24099999999999999</v>
      </c>
      <c r="N41" s="7">
        <v>0.13800000000000001</v>
      </c>
      <c r="O41" s="7">
        <f>$K$41/L41</f>
        <v>6.0394190871369293</v>
      </c>
      <c r="P41" s="7">
        <f t="shared" ref="P41:Q41" si="27">$K$41/M41</f>
        <v>6.0394190871369293</v>
      </c>
      <c r="Q41" s="7">
        <f t="shared" si="27"/>
        <v>10.547101449275361</v>
      </c>
      <c r="R41" s="7">
        <v>3.6709999999999998</v>
      </c>
      <c r="S41" s="7">
        <v>-131</v>
      </c>
      <c r="T41" s="3"/>
    </row>
    <row r="42" spans="1:20" x14ac:dyDescent="0.25">
      <c r="A42" s="4">
        <v>5854</v>
      </c>
      <c r="B42" s="4">
        <v>2321</v>
      </c>
      <c r="C42" s="4" t="s">
        <v>107</v>
      </c>
      <c r="D42" s="4" t="s">
        <v>108</v>
      </c>
      <c r="E42" s="4">
        <v>1</v>
      </c>
      <c r="F42" s="4" t="s">
        <v>28</v>
      </c>
      <c r="G42" s="4">
        <v>13.5</v>
      </c>
      <c r="H42" s="4"/>
      <c r="I42" s="4">
        <v>0.95799999999999996</v>
      </c>
      <c r="J42" s="4">
        <v>0.627</v>
      </c>
      <c r="K42" s="4">
        <f t="shared" si="0"/>
        <v>0.79249999999999998</v>
      </c>
      <c r="L42" s="4">
        <v>8.1419999999999995</v>
      </c>
      <c r="M42" s="4">
        <v>7.7569999999999997</v>
      </c>
      <c r="N42" s="4">
        <v>3.8980000000000001</v>
      </c>
      <c r="O42" s="4">
        <f>$K$42^2/L42</f>
        <v>7.7137834684352743E-2</v>
      </c>
      <c r="P42" s="4">
        <f t="shared" ref="P42:Q42" si="28">$K$42^2/M42</f>
        <v>8.0966385200464092E-2</v>
      </c>
      <c r="Q42" s="4">
        <f t="shared" si="28"/>
        <v>0.16112269112365316</v>
      </c>
      <c r="R42" s="4">
        <v>1.218</v>
      </c>
      <c r="S42" s="4">
        <v>-65.73</v>
      </c>
      <c r="T42" s="3"/>
    </row>
    <row r="43" spans="1:20" x14ac:dyDescent="0.25">
      <c r="A43" s="7">
        <v>5868</v>
      </c>
      <c r="B43" s="7">
        <v>2339</v>
      </c>
      <c r="C43" s="7" t="s">
        <v>109</v>
      </c>
      <c r="D43" s="7" t="s">
        <v>110</v>
      </c>
      <c r="E43" s="7">
        <v>1</v>
      </c>
      <c r="F43" s="7" t="s">
        <v>44</v>
      </c>
      <c r="G43" s="7">
        <v>49.4</v>
      </c>
      <c r="H43" s="7"/>
      <c r="I43" s="7">
        <v>2.7639999999999998</v>
      </c>
      <c r="J43" s="7">
        <v>2.82</v>
      </c>
      <c r="K43" s="7">
        <f t="shared" si="0"/>
        <v>2.7919999999999998</v>
      </c>
      <c r="L43" s="7"/>
      <c r="M43" s="7">
        <v>0.19900000000000001</v>
      </c>
      <c r="N43" s="7"/>
      <c r="O43" s="7"/>
      <c r="P43" s="7">
        <f>K43^2/M43</f>
        <v>39.172180904522605</v>
      </c>
      <c r="Q43" s="7"/>
      <c r="R43" s="7">
        <v>-4.18</v>
      </c>
      <c r="S43" s="7">
        <v>-6.55</v>
      </c>
      <c r="T43" s="3"/>
    </row>
    <row r="44" spans="1:20" x14ac:dyDescent="0.25">
      <c r="A44" s="4">
        <v>5872</v>
      </c>
      <c r="B44" s="4">
        <v>2340</v>
      </c>
      <c r="C44" s="4" t="s">
        <v>111</v>
      </c>
      <c r="D44" s="4" t="s">
        <v>112</v>
      </c>
      <c r="E44" s="4">
        <v>3</v>
      </c>
      <c r="F44" s="4" t="s">
        <v>68</v>
      </c>
      <c r="G44" s="4">
        <v>146.9</v>
      </c>
      <c r="H44" s="4">
        <v>159.30000000000001</v>
      </c>
      <c r="I44" s="4">
        <v>0.88100000000000001</v>
      </c>
      <c r="J44" s="4">
        <v>0.57999999999999996</v>
      </c>
      <c r="K44" s="4">
        <f t="shared" si="0"/>
        <v>0.73049999999999993</v>
      </c>
      <c r="L44" s="4">
        <v>4.452</v>
      </c>
      <c r="M44" s="4">
        <v>4.452</v>
      </c>
      <c r="N44" s="4">
        <v>3.93</v>
      </c>
      <c r="O44" s="4">
        <f>$K$44^2/L44</f>
        <v>0.11986303908355792</v>
      </c>
      <c r="P44" s="4">
        <f t="shared" ref="P44:Q44" si="29">$K$44^2/M44</f>
        <v>0.11986303908355792</v>
      </c>
      <c r="Q44" s="4">
        <f t="shared" si="29"/>
        <v>0.13578377862595417</v>
      </c>
      <c r="R44" s="4">
        <v>-2.7919999999999998</v>
      </c>
      <c r="S44" s="4">
        <v>-132.80000000000001</v>
      </c>
      <c r="T44" s="3"/>
    </row>
    <row r="45" spans="1:20" x14ac:dyDescent="0.25">
      <c r="A45" s="4">
        <v>5950</v>
      </c>
      <c r="B45" s="4">
        <v>2517</v>
      </c>
      <c r="C45" s="4" t="s">
        <v>113</v>
      </c>
      <c r="D45" s="4" t="s">
        <v>114</v>
      </c>
      <c r="E45" s="4">
        <v>1</v>
      </c>
      <c r="F45" s="4" t="s">
        <v>44</v>
      </c>
      <c r="G45" s="4">
        <v>8.6999999999999993</v>
      </c>
      <c r="H45" s="4"/>
      <c r="I45" s="4">
        <v>1.107</v>
      </c>
      <c r="J45" s="4">
        <v>0.82699999999999996</v>
      </c>
      <c r="K45" s="4">
        <f t="shared" si="0"/>
        <v>0.96699999999999997</v>
      </c>
      <c r="L45" s="4"/>
      <c r="M45" s="4">
        <v>8.4640000000000004</v>
      </c>
      <c r="N45" s="4"/>
      <c r="O45" s="4"/>
      <c r="P45" s="4">
        <f>K45^2/M45</f>
        <v>0.11047837901701323</v>
      </c>
      <c r="Q45" s="4"/>
      <c r="R45" s="4">
        <v>4.4740000000000002</v>
      </c>
      <c r="S45" s="4">
        <v>-86.9</v>
      </c>
      <c r="T45" s="3"/>
    </row>
    <row r="46" spans="1:20" x14ac:dyDescent="0.25">
      <c r="A46" s="6">
        <v>5977</v>
      </c>
      <c r="B46" s="6">
        <v>2612</v>
      </c>
      <c r="C46" s="6" t="s">
        <v>115</v>
      </c>
      <c r="D46" s="6" t="s">
        <v>116</v>
      </c>
      <c r="E46" s="6">
        <v>1</v>
      </c>
      <c r="F46" s="6" t="s">
        <v>16</v>
      </c>
      <c r="G46" s="6">
        <v>1.5</v>
      </c>
      <c r="H46" s="6"/>
      <c r="I46" s="6">
        <v>0.749</v>
      </c>
      <c r="J46" s="6" t="s">
        <v>126</v>
      </c>
      <c r="K46" s="6">
        <f>I46</f>
        <v>0.749</v>
      </c>
      <c r="L46" s="6">
        <v>0.47</v>
      </c>
      <c r="M46" s="6">
        <v>9.1999999999999998E-2</v>
      </c>
      <c r="N46" s="6">
        <v>7.9000000000000001E-2</v>
      </c>
      <c r="O46" s="6">
        <f>$K$46^2/L46</f>
        <v>1.1936191489361703</v>
      </c>
      <c r="P46" s="6">
        <f t="shared" ref="P46:Q46" si="30">$K$46^2/M46</f>
        <v>6.0978369565217392</v>
      </c>
      <c r="Q46" s="6">
        <f t="shared" si="30"/>
        <v>7.1012784810126579</v>
      </c>
      <c r="R46" s="6">
        <v>-3.2240000000000002</v>
      </c>
      <c r="S46" s="6">
        <v>-53</v>
      </c>
      <c r="T46" s="3"/>
    </row>
    <row r="47" spans="1:20" x14ac:dyDescent="0.25">
      <c r="A47" s="4">
        <v>6239</v>
      </c>
      <c r="B47" s="4">
        <v>2865</v>
      </c>
      <c r="C47" s="4" t="s">
        <v>117</v>
      </c>
      <c r="D47" s="4" t="s">
        <v>118</v>
      </c>
      <c r="E47" s="4">
        <v>1</v>
      </c>
      <c r="F47" s="4" t="s">
        <v>44</v>
      </c>
      <c r="G47" s="4">
        <v>24.3</v>
      </c>
      <c r="H47" s="4">
        <v>126.3</v>
      </c>
      <c r="I47" s="4">
        <v>1.502</v>
      </c>
      <c r="J47" s="4">
        <v>1.093</v>
      </c>
      <c r="K47" s="4">
        <f t="shared" si="0"/>
        <v>1.2974999999999999</v>
      </c>
      <c r="L47" s="4"/>
      <c r="M47" s="4">
        <v>10.593</v>
      </c>
      <c r="N47" s="4"/>
      <c r="O47" s="4"/>
      <c r="P47" s="4">
        <f>K47^2/M47</f>
        <v>0.15892629566694985</v>
      </c>
      <c r="Q47" s="4"/>
      <c r="R47" s="4">
        <v>3.5990000000000002</v>
      </c>
      <c r="S47" s="4">
        <v>-114.22</v>
      </c>
      <c r="T47" s="3"/>
    </row>
    <row r="48" spans="1:20" x14ac:dyDescent="0.25">
      <c r="A48" s="6">
        <v>1087</v>
      </c>
      <c r="B48" s="6">
        <v>1294</v>
      </c>
      <c r="C48" s="6" t="s">
        <v>119</v>
      </c>
      <c r="D48" s="6" t="s">
        <v>120</v>
      </c>
      <c r="E48" s="6">
        <v>5</v>
      </c>
      <c r="F48" s="6" t="s">
        <v>2</v>
      </c>
      <c r="G48" s="6">
        <v>21.4</v>
      </c>
      <c r="H48" s="6">
        <v>0.7</v>
      </c>
      <c r="I48" s="6">
        <v>5.4630000000000001</v>
      </c>
      <c r="J48" s="6" t="s">
        <v>127</v>
      </c>
      <c r="K48" s="6">
        <f>(I48+1.41+3.79)/3</f>
        <v>3.5543333333333336</v>
      </c>
      <c r="L48" s="6">
        <v>2.5859999999999999</v>
      </c>
      <c r="M48" s="6">
        <v>0.40200000000000002</v>
      </c>
      <c r="N48" s="6">
        <v>0.34799999999999998</v>
      </c>
      <c r="O48" s="6">
        <f>K48^2/L48</f>
        <v>4.8852611927472731</v>
      </c>
      <c r="P48" s="6">
        <f t="shared" ref="P48:Q48" si="31">L48^2/M48</f>
        <v>16.635313432835819</v>
      </c>
      <c r="Q48" s="6">
        <f t="shared" si="31"/>
        <v>0.46437931034482771</v>
      </c>
      <c r="R48" s="6">
        <v>-0.97899999999999998</v>
      </c>
      <c r="S48" s="6">
        <v>8.4</v>
      </c>
      <c r="T48" s="3"/>
    </row>
    <row r="49" spans="1:23" x14ac:dyDescent="0.25">
      <c r="A49" s="4">
        <v>3126</v>
      </c>
      <c r="B49" s="4">
        <v>1450</v>
      </c>
      <c r="C49" s="4" t="s">
        <v>121</v>
      </c>
      <c r="D49" s="4" t="s">
        <v>122</v>
      </c>
      <c r="E49" s="4">
        <v>1</v>
      </c>
      <c r="F49" s="4" t="s">
        <v>28</v>
      </c>
      <c r="G49" s="4">
        <v>4.2</v>
      </c>
      <c r="H49" s="4">
        <v>46.2</v>
      </c>
      <c r="I49" s="4">
        <v>0.68100000000000005</v>
      </c>
      <c r="J49" s="4">
        <v>0.316</v>
      </c>
      <c r="K49" s="4">
        <f t="shared" si="0"/>
        <v>0.49850000000000005</v>
      </c>
      <c r="L49" s="4"/>
      <c r="M49" s="4"/>
      <c r="N49" s="4"/>
      <c r="O49" s="4"/>
      <c r="P49" s="4"/>
      <c r="Q49" s="4"/>
      <c r="R49" s="4">
        <v>1.3580000000000001</v>
      </c>
      <c r="S49" s="4">
        <v>-9.3000000000000007</v>
      </c>
      <c r="T49" s="4"/>
    </row>
    <row r="50" spans="1:23" x14ac:dyDescent="0.25">
      <c r="A50" s="7">
        <v>9808</v>
      </c>
      <c r="B50" s="7">
        <v>3081</v>
      </c>
      <c r="C50" s="7" t="s">
        <v>123</v>
      </c>
      <c r="D50" s="7" t="s">
        <v>124</v>
      </c>
      <c r="E50" s="7">
        <v>1</v>
      </c>
      <c r="F50" s="7" t="s">
        <v>28</v>
      </c>
      <c r="G50" s="7">
        <v>2.5</v>
      </c>
      <c r="H50" s="7"/>
      <c r="I50" s="7">
        <v>1.0569999999999999</v>
      </c>
      <c r="J50" s="7">
        <v>0.99</v>
      </c>
      <c r="K50" s="7">
        <f t="shared" si="0"/>
        <v>1.0234999999999999</v>
      </c>
      <c r="L50" s="7"/>
      <c r="M50" s="7">
        <v>4.2000000000000003E-2</v>
      </c>
      <c r="N50" s="7"/>
      <c r="O50" s="7"/>
      <c r="P50" s="7">
        <f>K50^2/M50</f>
        <v>24.941720238095229</v>
      </c>
      <c r="Q50" s="7"/>
      <c r="R50" s="7">
        <v>1.419</v>
      </c>
      <c r="S50" s="7">
        <v>8.69</v>
      </c>
      <c r="T50" s="3"/>
      <c r="W50" s="3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L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Mirela Encheva</dc:creator>
  <cp:lastModifiedBy>Mirela Encheva</cp:lastModifiedBy>
  <dcterms:created xsi:type="dcterms:W3CDTF">2025-03-31T14:38:30Z</dcterms:created>
  <dcterms:modified xsi:type="dcterms:W3CDTF">2025-03-31T15:57:09Z</dcterms:modified>
</cp:coreProperties>
</file>