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\OneDrive\Documentos\FEUP\3 ano\2 semestre\IART\experiencias\trainingperc\"/>
    </mc:Choice>
  </mc:AlternateContent>
  <bookViews>
    <workbookView xWindow="0" yWindow="0" windowWidth="20490" windowHeight="753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X13" i="1" l="1"/>
  <c r="D65" i="1" s="1"/>
  <c r="E75" i="1" l="1"/>
  <c r="D75" i="1"/>
  <c r="C75" i="1"/>
  <c r="B75" i="1"/>
  <c r="K70" i="1" l="1"/>
  <c r="J70" i="1"/>
  <c r="I70" i="1"/>
  <c r="H70" i="1"/>
  <c r="AS49" i="1" l="1"/>
  <c r="W69" i="1" s="1"/>
  <c r="AR49" i="1"/>
  <c r="V69" i="1" s="1"/>
  <c r="AQ49" i="1"/>
  <c r="U69" i="1" s="1"/>
  <c r="AP49" i="1"/>
  <c r="T69" i="1" s="1"/>
  <c r="AS37" i="1"/>
  <c r="Q69" i="1" s="1"/>
  <c r="AR37" i="1"/>
  <c r="P69" i="1" s="1"/>
  <c r="AQ37" i="1"/>
  <c r="O69" i="1" s="1"/>
  <c r="AP37" i="1"/>
  <c r="N69" i="1" s="1"/>
  <c r="AS13" i="1"/>
  <c r="E69" i="1" s="1"/>
  <c r="AR13" i="1"/>
  <c r="D69" i="1" s="1"/>
  <c r="AQ13" i="1"/>
  <c r="C69" i="1" s="1"/>
  <c r="AP13" i="1"/>
  <c r="B69" i="1" s="1"/>
  <c r="AN49" i="1"/>
  <c r="W68" i="1" s="1"/>
  <c r="AM49" i="1"/>
  <c r="V68" i="1" s="1"/>
  <c r="AL49" i="1"/>
  <c r="U68" i="1" s="1"/>
  <c r="AK49" i="1"/>
  <c r="T68" i="1" s="1"/>
  <c r="AN37" i="1"/>
  <c r="Q68" i="1" s="1"/>
  <c r="AM37" i="1"/>
  <c r="P68" i="1" s="1"/>
  <c r="AL37" i="1"/>
  <c r="O68" i="1" s="1"/>
  <c r="AK37" i="1"/>
  <c r="N68" i="1" s="1"/>
  <c r="AN13" i="1"/>
  <c r="E68" i="1" s="1"/>
  <c r="AM13" i="1"/>
  <c r="D68" i="1" s="1"/>
  <c r="AL13" i="1"/>
  <c r="C68" i="1" s="1"/>
  <c r="AK13" i="1"/>
  <c r="B68" i="1" s="1"/>
  <c r="AI49" i="1"/>
  <c r="W67" i="1" s="1"/>
  <c r="AH49" i="1"/>
  <c r="V67" i="1" s="1"/>
  <c r="AG49" i="1"/>
  <c r="U67" i="1" s="1"/>
  <c r="AF49" i="1"/>
  <c r="T67" i="1" s="1"/>
  <c r="AI37" i="1"/>
  <c r="Q67" i="1" s="1"/>
  <c r="AH37" i="1"/>
  <c r="P67" i="1" s="1"/>
  <c r="AG37" i="1"/>
  <c r="O67" i="1" s="1"/>
  <c r="AF37" i="1"/>
  <c r="N67" i="1" s="1"/>
  <c r="AI13" i="1"/>
  <c r="E67" i="1" s="1"/>
  <c r="AH13" i="1"/>
  <c r="D67" i="1" s="1"/>
  <c r="AG13" i="1"/>
  <c r="C67" i="1" s="1"/>
  <c r="AF13" i="1"/>
  <c r="B67" i="1" s="1"/>
  <c r="AD49" i="1"/>
  <c r="W66" i="1" s="1"/>
  <c r="AC49" i="1"/>
  <c r="V66" i="1" s="1"/>
  <c r="AB49" i="1"/>
  <c r="U66" i="1" s="1"/>
  <c r="AA49" i="1"/>
  <c r="T66" i="1" s="1"/>
  <c r="AD37" i="1"/>
  <c r="Q66" i="1" s="1"/>
  <c r="AC37" i="1"/>
  <c r="P66" i="1" s="1"/>
  <c r="AB37" i="1"/>
  <c r="O66" i="1" s="1"/>
  <c r="AA37" i="1"/>
  <c r="N66" i="1" s="1"/>
  <c r="AD13" i="1"/>
  <c r="E66" i="1" s="1"/>
  <c r="AC13" i="1"/>
  <c r="D66" i="1" s="1"/>
  <c r="AB13" i="1"/>
  <c r="C66" i="1" s="1"/>
  <c r="AA13" i="1"/>
  <c r="B66" i="1" s="1"/>
  <c r="Y49" i="1"/>
  <c r="W65" i="1" s="1"/>
  <c r="X49" i="1"/>
  <c r="V65" i="1" s="1"/>
  <c r="W49" i="1"/>
  <c r="U65" i="1" s="1"/>
  <c r="V49" i="1"/>
  <c r="T65" i="1" s="1"/>
  <c r="Y37" i="1"/>
  <c r="Q65" i="1" s="1"/>
  <c r="X37" i="1"/>
  <c r="P65" i="1" s="1"/>
  <c r="W37" i="1"/>
  <c r="O65" i="1" s="1"/>
  <c r="V37" i="1"/>
  <c r="N65" i="1" s="1"/>
  <c r="Y13" i="1"/>
  <c r="E65" i="1" s="1"/>
  <c r="W13" i="1"/>
  <c r="C65" i="1" s="1"/>
  <c r="V13" i="1"/>
  <c r="B65" i="1" s="1"/>
  <c r="T49" i="1"/>
  <c r="W64" i="1" s="1"/>
  <c r="S49" i="1"/>
  <c r="V64" i="1" s="1"/>
  <c r="R49" i="1"/>
  <c r="Q49" i="1"/>
  <c r="T37" i="1"/>
  <c r="Q64" i="1" s="1"/>
  <c r="S37" i="1"/>
  <c r="P64" i="1" s="1"/>
  <c r="R37" i="1"/>
  <c r="O64" i="1" s="1"/>
  <c r="Q37" i="1"/>
  <c r="N64" i="1" s="1"/>
  <c r="T13" i="1"/>
  <c r="E64" i="1" s="1"/>
  <c r="S13" i="1"/>
  <c r="D64" i="1" s="1"/>
  <c r="R13" i="1"/>
  <c r="C64" i="1" s="1"/>
  <c r="Q13" i="1"/>
  <c r="B64" i="1" s="1"/>
  <c r="O49" i="1"/>
  <c r="W63" i="1" s="1"/>
  <c r="N49" i="1"/>
  <c r="V63" i="1" s="1"/>
  <c r="M49" i="1"/>
  <c r="U63" i="1" s="1"/>
  <c r="L49" i="1"/>
  <c r="T63" i="1" s="1"/>
  <c r="O37" i="1"/>
  <c r="Q63" i="1" s="1"/>
  <c r="N37" i="1"/>
  <c r="P63" i="1" s="1"/>
  <c r="M37" i="1"/>
  <c r="O63" i="1" s="1"/>
  <c r="L37" i="1"/>
  <c r="N63" i="1" s="1"/>
  <c r="O13" i="1"/>
  <c r="E63" i="1" s="1"/>
  <c r="N13" i="1"/>
  <c r="D63" i="1" s="1"/>
  <c r="M13" i="1"/>
  <c r="C63" i="1" s="1"/>
  <c r="L13" i="1"/>
  <c r="B63" i="1" s="1"/>
  <c r="J49" i="1"/>
  <c r="W62" i="1" s="1"/>
  <c r="I49" i="1"/>
  <c r="V62" i="1" s="1"/>
  <c r="H49" i="1"/>
  <c r="U62" i="1" s="1"/>
  <c r="G49" i="1"/>
  <c r="T62" i="1" s="1"/>
  <c r="J37" i="1"/>
  <c r="Q62" i="1" s="1"/>
  <c r="I37" i="1"/>
  <c r="P62" i="1" s="1"/>
  <c r="H37" i="1"/>
  <c r="O62" i="1" s="1"/>
  <c r="G37" i="1"/>
  <c r="N62" i="1" s="1"/>
  <c r="J13" i="1"/>
  <c r="E62" i="1" s="1"/>
  <c r="I13" i="1"/>
  <c r="D62" i="1" s="1"/>
  <c r="H13" i="1"/>
  <c r="C62" i="1" s="1"/>
  <c r="G13" i="1"/>
  <c r="B62" i="1" s="1"/>
  <c r="B49" i="1"/>
  <c r="T61" i="1" s="1"/>
  <c r="C49" i="1"/>
  <c r="U61" i="1" s="1"/>
  <c r="D49" i="1"/>
  <c r="V61" i="1" s="1"/>
  <c r="E49" i="1"/>
  <c r="W61" i="1" s="1"/>
  <c r="E37" i="1"/>
  <c r="Q61" i="1" s="1"/>
  <c r="D37" i="1"/>
  <c r="P61" i="1" s="1"/>
  <c r="C37" i="1"/>
  <c r="O61" i="1" s="1"/>
  <c r="B37" i="1"/>
  <c r="N61" i="1" s="1"/>
  <c r="E13" i="1"/>
  <c r="E61" i="1" s="1"/>
  <c r="D13" i="1"/>
  <c r="D61" i="1" s="1"/>
  <c r="C13" i="1"/>
  <c r="C61" i="1" s="1"/>
  <c r="B13" i="1"/>
  <c r="B61" i="1" s="1"/>
  <c r="P70" i="1" l="1"/>
  <c r="E77" i="1"/>
  <c r="W70" i="1"/>
  <c r="D77" i="1"/>
  <c r="V70" i="1"/>
  <c r="U64" i="1"/>
  <c r="T64" i="1"/>
  <c r="B76" i="1"/>
  <c r="N70" i="1"/>
  <c r="E76" i="1"/>
  <c r="Q70" i="1"/>
  <c r="B77" i="1"/>
  <c r="T70" i="1"/>
  <c r="C76" i="1"/>
  <c r="O70" i="1"/>
  <c r="E74" i="1"/>
  <c r="E70" i="1"/>
  <c r="D74" i="1"/>
  <c r="D70" i="1"/>
  <c r="D76" i="1" s="1"/>
  <c r="C70" i="1"/>
  <c r="B74" i="1"/>
  <c r="B70" i="1"/>
  <c r="C77" i="1" l="1"/>
  <c r="U70" i="1"/>
</calcChain>
</file>

<file path=xl/sharedStrings.xml><?xml version="1.0" encoding="utf-8"?>
<sst xmlns="http://schemas.openxmlformats.org/spreadsheetml/2006/main" count="107" uniqueCount="29">
  <si>
    <t>affirmative</t>
  </si>
  <si>
    <t>treino</t>
  </si>
  <si>
    <t>teste</t>
  </si>
  <si>
    <t>average error</t>
  </si>
  <si>
    <t>time</t>
  </si>
  <si>
    <t>CONDITIONAL</t>
  </si>
  <si>
    <t>doubt</t>
  </si>
  <si>
    <t>emphasis</t>
  </si>
  <si>
    <t>NEGATIVE</t>
  </si>
  <si>
    <t>relative</t>
  </si>
  <si>
    <t>topics</t>
  </si>
  <si>
    <t>wh</t>
  </si>
  <si>
    <t>yn</t>
  </si>
  <si>
    <t>Affirmative</t>
  </si>
  <si>
    <t>Conditional</t>
  </si>
  <si>
    <t>Doubt</t>
  </si>
  <si>
    <t>Expression</t>
  </si>
  <si>
    <t>Emphasis</t>
  </si>
  <si>
    <t>Negative</t>
  </si>
  <si>
    <t>Relative</t>
  </si>
  <si>
    <t>Topics</t>
  </si>
  <si>
    <t>WH</t>
  </si>
  <si>
    <t>YN</t>
  </si>
  <si>
    <t>Training Error</t>
  </si>
  <si>
    <t>Testing Error</t>
  </si>
  <si>
    <t>Average Error</t>
  </si>
  <si>
    <t>Execution Time</t>
  </si>
  <si>
    <t>Learning Rate</t>
  </si>
  <si>
    <t>training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</si>
</sst>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3" borderId="1" applyNumberFormat="0" applyAlignment="0" applyProtection="0"/>
    <xf numFmtId="0" fontId="2" fillId="4" borderId="2" applyNumberFormat="0" applyAlignment="0" applyProtection="0"/>
    <xf numFmtId="0" fontId="3" fillId="0" borderId="3" applyNumberFormat="0" applyFill="0" applyAlignment="0" applyProtection="0"/>
    <xf numFmtId="0" fontId="4" fillId="5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quotePrefix="1"/>
    <xf numFmtId="0" fontId="2" fillId="4" borderId="2" xfId="2"/>
    <xf numFmtId="0" fontId="1" fillId="3" borderId="1" xfId="1"/>
    <xf numFmtId="0" fontId="3" fillId="4" borderId="3" xfId="3" applyFill="1"/>
    <xf numFmtId="0" fontId="0" fillId="0" borderId="0" xfId="0"/>
    <xf numFmtId="0" fontId="0" fillId="6" borderId="0" xfId="0" applyFill="1"/>
    <xf numFmtId="0" fontId="4" fillId="5" borderId="0" xfId="4"/>
    <xf numFmtId="0" fontId="5" fillId="0" borderId="0" xfId="0" applyFont="1"/>
  </cellXfs>
  <cellStyles count="5">
    <cellStyle name="Cor3" xfId="4" builtinId="37"/>
    <cellStyle name="Normal" xfId="0" builtinId="0"/>
    <cellStyle name="Saída" xfId="1" builtinId="21"/>
    <cellStyle name="Total" xfId="3" builtinId="25"/>
    <cellStyle name="Verificar Célula" xfId="2" builtinId="23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Learning Rate Experience</a:t>
            </a:r>
          </a:p>
        </c:rich>
      </c:tx>
      <c:layout>
        <c:manualLayout>
          <c:xMode val="edge"/>
          <c:yMode val="edge"/>
          <c:x val="0.3437845581802274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Folha1!$B$73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Folha1!$A$74:$A$77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cat>
          <c:val>
            <c:numRef>
              <c:f>Folha1!$B$74:$B$77</c:f>
              <c:numCache>
                <c:formatCode>General</c:formatCode>
                <c:ptCount val="4"/>
                <c:pt idx="0">
                  <c:v>4.0874458621395791E-2</c:v>
                </c:pt>
                <c:pt idx="1">
                  <c:v>3.5711734131669774E-2</c:v>
                </c:pt>
                <c:pt idx="2">
                  <c:v>3.7889406045450685E-2</c:v>
                </c:pt>
                <c:pt idx="3">
                  <c:v>3.9120615327978198E-2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1-4102-8889-C6F65A561425}"/>
            </c:ext>
          </c:extLst>
        </c:ser>
        <c:ser>
          <c:idx val="1"/>
          <c:order val="1"/>
          <c:tx>
            <c:strRef>
              <c:f>Folha1!$C$73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Folha1!$A$74:$A$77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cat>
          <c:val>
            <c:numRef>
              <c:f>Folha1!$C$74:$C$77</c:f>
              <c:numCache>
                <c:formatCode>General</c:formatCode>
                <c:ptCount val="4"/>
                <c:pt idx="0">
                  <c:v>8.6025774530078938E-2</c:v>
                </c:pt>
                <c:pt idx="1">
                  <c:v>7.5761186808455963E-2</c:v>
                </c:pt>
                <c:pt idx="2">
                  <c:v>7.6322827876463384E-2</c:v>
                </c:pt>
                <c:pt idx="3">
                  <c:v>7.5014948560913147E-2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1-4102-8889-C6F65A561425}"/>
            </c:ext>
          </c:extLst>
        </c:ser>
        <c:ser>
          <c:idx val="2"/>
          <c:order val="2"/>
          <c:tx>
            <c:strRef>
              <c:f>Folha1!$D$73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Folha1!$A$74:$A$77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cat>
          <c:val>
            <c:numRef>
              <c:f>Folha1!$D$74:$D$77</c:f>
              <c:numCache>
                <c:formatCode>General</c:formatCode>
                <c:ptCount val="4"/>
                <c:pt idx="0">
                  <c:v>0.11584863038223631</c:v>
                </c:pt>
                <c:pt idx="1">
                  <c:v>0.10471110424910036</c:v>
                </c:pt>
                <c:pt idx="2">
                  <c:v>0.11198070945158807</c:v>
                </c:pt>
                <c:pt idx="3">
                  <c:v>0.10522894057264237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1-4102-8889-C6F65A56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99968"/>
        <c:axId val="497100296"/>
      </c:lineChart>
      <c:catAx>
        <c:axId val="4970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100296"/>
        <c:crosses val="autoZero"/>
        <c:auto val="1"/>
        <c:lblAlgn val="ctr"/>
        <c:lblOffset val="100"/>
        <c:noMultiLvlLbl val="0"/>
      </c:catAx>
      <c:valAx>
        <c:axId val="497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0999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71</xdr:row>
      <xdr:rowOff>190500</xdr:rowOff>
    </xdr:from>
    <xdr:to>
      <xdr:col>13</xdr:col>
      <xdr:colOff>571500</xdr:colOff>
      <xdr:row>85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95A806-AFC8-477A-AC45-CB4037112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60:E70" totalsRowCount="1">
  <autoFilter ref="A60:E69"/>
  <tableColumns count="5">
    <tableColumn id="1" name="Expression"/>
    <tableColumn id="2" name="Training Error" totalsRowFunction="custom" dataDxfId="11">
      <calculatedColumnFormula>B13</calculatedColumnFormula>
      <totalsRowFormula>AVERAGE(Tabela2[Training Error])</totalsRowFormula>
    </tableColumn>
    <tableColumn id="3" name="Testing Error" totalsRowFunction="custom" dataDxfId="10">
      <calculatedColumnFormula>C13</calculatedColumnFormula>
      <totalsRowFormula>AVERAGE(Tabela2[Testing Error])</totalsRowFormula>
    </tableColumn>
    <tableColumn id="4" name="Average Error" totalsRowFunction="custom" dataDxfId="9">
      <calculatedColumnFormula>D13</calculatedColumnFormula>
      <totalsRowFormula>AVERAGE(Tabela2[Average Error])</totalsRowFormula>
    </tableColumn>
    <tableColumn id="5" name="Execution Time" totalsRowFunction="custom" dataDxfId="8">
      <calculatedColumnFormula>E13</calculatedColumnFormula>
      <totalsRowFormula>AVERAGE(Tabela2[Execution Time])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ela24" displayName="Tabela24" ref="G60:K70" totalsRowCount="1">
  <autoFilter ref="G60:K69"/>
  <tableColumns count="5">
    <tableColumn id="1" name="Expression"/>
    <tableColumn id="2" name="Training Error" totalsRowFunction="custom">
      <totalsRowFormula>AVERAGE(Tabela24[Training Error])</totalsRowFormula>
    </tableColumn>
    <tableColumn id="3" name="Testing Error" totalsRowFunction="custom">
      <totalsRowFormula>AVERAGE(Tabela24[Testing Error])</totalsRowFormula>
    </tableColumn>
    <tableColumn id="4" name="Average Error" totalsRowFunction="custom">
      <totalsRowFormula>AVERAGE(Tabela24[Average Error])</totalsRowFormula>
    </tableColumn>
    <tableColumn id="5" name="Execution Time" totalsRowFunction="custom">
      <totalsRowFormula>AVERAGE(Tabela24[Execution Time])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ela245" displayName="Tabela245" ref="M60:Q70" totalsRowCount="1">
  <autoFilter ref="M60:Q69"/>
  <tableColumns count="5">
    <tableColumn id="1" name="Expression"/>
    <tableColumn id="2" name="Training Error" totalsRowFunction="custom" dataDxfId="7">
      <calculatedColumnFormula>B37</calculatedColumnFormula>
      <totalsRowFormula>AVERAGE(Tabela245[Training Error])</totalsRowFormula>
    </tableColumn>
    <tableColumn id="3" name="Testing Error" totalsRowFunction="custom" dataDxfId="6">
      <calculatedColumnFormula>C37</calculatedColumnFormula>
      <totalsRowFormula>AVERAGE(Tabela245[Testing Error])</totalsRowFormula>
    </tableColumn>
    <tableColumn id="4" name="Average Error" totalsRowFunction="custom" dataDxfId="5">
      <calculatedColumnFormula>D37</calculatedColumnFormula>
      <totalsRowFormula>AVERAGE(P61:P69)</totalsRowFormula>
    </tableColumn>
    <tableColumn id="5" name="Execution Time" totalsRowFunction="custom" dataDxfId="4">
      <calculatedColumnFormula>E37</calculatedColumnFormula>
      <totalsRowFormula>AVERAGE(Tabela245[Execution Time])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ela2456" displayName="Tabela2456" ref="S60:W70" totalsRowCount="1">
  <autoFilter ref="S60:W69"/>
  <tableColumns count="5">
    <tableColumn id="1" name="Expression"/>
    <tableColumn id="2" name="Training Error" totalsRowFunction="custom" dataDxfId="3">
      <calculatedColumnFormula>B49</calculatedColumnFormula>
      <totalsRowFormula>AVERAGE(Tabela2456[Training Error])</totalsRowFormula>
    </tableColumn>
    <tableColumn id="3" name="Testing Error" totalsRowFunction="custom" dataDxfId="2">
      <calculatedColumnFormula>C49</calculatedColumnFormula>
      <totalsRowFormula>AVERAGE(Tabela2456[Testing Error])</totalsRowFormula>
    </tableColumn>
    <tableColumn id="4" name="Average Error" totalsRowFunction="custom" dataDxfId="1">
      <calculatedColumnFormula>D49</calculatedColumnFormula>
      <totalsRowFormula>AVERAGE(Tabela2456[Average Error])</totalsRowFormula>
    </tableColumn>
    <tableColumn id="5" name="Execution Time" totalsRowFunction="custom" dataDxfId="0">
      <calculatedColumnFormula>E49</calculatedColumnFormula>
      <totalsRowFormula>AVERAGE(Tabela2456[Execution Time])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8"/>
  <sheetViews>
    <sheetView tabSelected="1" topLeftCell="A67" workbookViewId="0">
      <selection activeCell="E77" sqref="E77"/>
    </sheetView>
  </sheetViews>
  <sheetFormatPr defaultRowHeight="15" x14ac:dyDescent="0.25"/>
  <cols>
    <col min="1" max="1" width="10.28515625" customWidth="1"/>
    <col min="2" max="2" width="11.140625" customWidth="1"/>
    <col min="5" max="5" width="12.28515625" customWidth="1"/>
    <col min="15" max="16" width="9.140625" customWidth="1"/>
  </cols>
  <sheetData>
    <row r="1" spans="1:45" x14ac:dyDescent="0.25">
      <c r="B1" t="s">
        <v>0</v>
      </c>
      <c r="G1" t="s">
        <v>5</v>
      </c>
      <c r="L1" t="s">
        <v>6</v>
      </c>
      <c r="Q1" t="s">
        <v>7</v>
      </c>
      <c r="V1" t="s">
        <v>8</v>
      </c>
      <c r="AA1" t="s">
        <v>9</v>
      </c>
      <c r="AF1" t="s">
        <v>10</v>
      </c>
      <c r="AK1" t="s">
        <v>11</v>
      </c>
      <c r="AP1" t="s">
        <v>12</v>
      </c>
    </row>
    <row r="2" spans="1:45" x14ac:dyDescent="0.25">
      <c r="A2" t="s">
        <v>28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  <c r="Q2" t="s">
        <v>1</v>
      </c>
      <c r="R2" t="s">
        <v>2</v>
      </c>
      <c r="S2" t="s">
        <v>3</v>
      </c>
      <c r="T2" t="s">
        <v>4</v>
      </c>
      <c r="V2" t="s">
        <v>1</v>
      </c>
      <c r="W2" t="s">
        <v>2</v>
      </c>
      <c r="X2" t="s">
        <v>3</v>
      </c>
      <c r="Y2" t="s">
        <v>4</v>
      </c>
      <c r="AA2" t="s">
        <v>1</v>
      </c>
      <c r="AB2" t="s">
        <v>2</v>
      </c>
      <c r="AC2" t="s">
        <v>3</v>
      </c>
      <c r="AD2" t="s">
        <v>4</v>
      </c>
      <c r="AF2" t="s">
        <v>1</v>
      </c>
      <c r="AG2" t="s">
        <v>2</v>
      </c>
      <c r="AH2" t="s">
        <v>3</v>
      </c>
      <c r="AI2" t="s">
        <v>4</v>
      </c>
      <c r="AK2" t="s">
        <v>1</v>
      </c>
      <c r="AL2" t="s">
        <v>2</v>
      </c>
      <c r="AM2" t="s">
        <v>3</v>
      </c>
      <c r="AN2" t="s">
        <v>4</v>
      </c>
      <c r="AP2" t="s">
        <v>1</v>
      </c>
      <c r="AQ2" t="s">
        <v>2</v>
      </c>
      <c r="AR2" t="s">
        <v>3</v>
      </c>
      <c r="AS2" t="s">
        <v>4</v>
      </c>
    </row>
    <row r="3" spans="1:45" x14ac:dyDescent="0.25">
      <c r="A3">
        <v>50</v>
      </c>
      <c r="B3">
        <v>4.0940421652328501E-2</v>
      </c>
      <c r="C3">
        <v>0.102969499364511</v>
      </c>
      <c r="D3">
        <v>0.12691016933028801</v>
      </c>
      <c r="E3">
        <v>39.790999999999997</v>
      </c>
      <c r="G3">
        <v>4.2899313794823202E-2</v>
      </c>
      <c r="H3">
        <v>6.8958296566833402E-2</v>
      </c>
      <c r="I3">
        <v>9.5520974592959093E-2</v>
      </c>
      <c r="J3">
        <v>108.062</v>
      </c>
      <c r="L3">
        <v>2.06534643670305E-2</v>
      </c>
      <c r="M3">
        <v>5.2890297297396797E-2</v>
      </c>
      <c r="N3">
        <v>8.1450330042879396E-2</v>
      </c>
      <c r="O3">
        <v>30.827999999999999</v>
      </c>
      <c r="Q3">
        <v>2.7167987066717698E-2</v>
      </c>
      <c r="R3">
        <v>6.3527604948770605E-2</v>
      </c>
      <c r="S3">
        <v>9.2905975286638007E-2</v>
      </c>
      <c r="T3">
        <v>15.491</v>
      </c>
      <c r="V3">
        <v>8.1323907640100307E-2</v>
      </c>
      <c r="W3">
        <v>0.13534417887226399</v>
      </c>
      <c r="X3">
        <v>0.16342319402916</v>
      </c>
      <c r="Y3">
        <v>23.981000000000002</v>
      </c>
      <c r="AA3">
        <v>9.6845070375803699E-2</v>
      </c>
      <c r="AB3">
        <v>0.13437544751307701</v>
      </c>
      <c r="AC3">
        <v>0.154467121283616</v>
      </c>
      <c r="AD3">
        <v>32.834000000000003</v>
      </c>
      <c r="AF3">
        <v>6.1740447442345497E-2</v>
      </c>
      <c r="AG3">
        <v>7.5633254575623393E-2</v>
      </c>
      <c r="AH3">
        <v>9.6070155664270004E-2</v>
      </c>
      <c r="AI3">
        <v>27.503</v>
      </c>
      <c r="AK3">
        <v>2.5663004527255701E-2</v>
      </c>
      <c r="AL3">
        <v>7.3815300696142505E-2</v>
      </c>
      <c r="AM3">
        <v>0.101049770028476</v>
      </c>
      <c r="AN3">
        <v>41.93</v>
      </c>
      <c r="AP3">
        <v>5.9801897000167498E-2</v>
      </c>
      <c r="AQ3">
        <v>0.103502050006729</v>
      </c>
      <c r="AR3">
        <v>0.13036443633057099</v>
      </c>
      <c r="AS3">
        <v>44.719000000000001</v>
      </c>
    </row>
    <row r="4" spans="1:45" x14ac:dyDescent="0.25">
      <c r="B4">
        <v>3.2990119673411603E-2</v>
      </c>
      <c r="C4">
        <v>0.10215531390803199</v>
      </c>
      <c r="D4">
        <v>0.13722769872784299</v>
      </c>
      <c r="E4">
        <v>32.893999999999998</v>
      </c>
      <c r="G4">
        <v>2.8251683527228399E-2</v>
      </c>
      <c r="H4">
        <v>6.80800471850007E-2</v>
      </c>
      <c r="I4">
        <v>9.4335121837803002E-2</v>
      </c>
      <c r="J4">
        <v>108.217</v>
      </c>
      <c r="L4">
        <v>9.6733172141557799E-2</v>
      </c>
      <c r="M4">
        <v>0.13419364740686099</v>
      </c>
      <c r="N4">
        <v>0.18086826275599799</v>
      </c>
      <c r="O4">
        <v>20.407</v>
      </c>
      <c r="Q4">
        <v>3.06106459353989E-2</v>
      </c>
      <c r="R4">
        <v>7.3500859063101207E-2</v>
      </c>
      <c r="S4">
        <v>0.102975037672804</v>
      </c>
      <c r="T4">
        <v>14.614000000000001</v>
      </c>
      <c r="V4">
        <v>5.7693571076973198E-2</v>
      </c>
      <c r="W4">
        <v>0.128920595425048</v>
      </c>
      <c r="X4">
        <v>0.17456726964675801</v>
      </c>
      <c r="Y4">
        <v>23.434999999999999</v>
      </c>
      <c r="AA4">
        <v>4.3825845998784203E-2</v>
      </c>
      <c r="AB4">
        <v>5.95282367348169E-2</v>
      </c>
      <c r="AC4">
        <v>8.3104336792805406E-2</v>
      </c>
      <c r="AD4">
        <v>26.576000000000001</v>
      </c>
      <c r="AF4">
        <v>2.111468240752E-2</v>
      </c>
      <c r="AG4">
        <v>6.0668152742714899E-2</v>
      </c>
      <c r="AH4">
        <v>8.4632837033510697E-2</v>
      </c>
      <c r="AI4">
        <v>30.181999999999999</v>
      </c>
      <c r="AK4">
        <v>3.5803490776021803E-2</v>
      </c>
      <c r="AL4">
        <v>8.9058196989556304E-2</v>
      </c>
      <c r="AM4">
        <v>0.117330552982307</v>
      </c>
      <c r="AN4">
        <v>24.254000000000001</v>
      </c>
      <c r="AP4">
        <v>2.9780980152589499E-2</v>
      </c>
      <c r="AQ4">
        <v>9.2341377613759906E-2</v>
      </c>
      <c r="AR4">
        <v>0.124087193740836</v>
      </c>
      <c r="AS4">
        <v>60.540999999999997</v>
      </c>
    </row>
    <row r="5" spans="1:45" x14ac:dyDescent="0.25">
      <c r="B5">
        <v>5.6099931912746599E-2</v>
      </c>
      <c r="C5">
        <v>0.105456775341639</v>
      </c>
      <c r="D5">
        <v>0.13702826236010501</v>
      </c>
      <c r="E5">
        <v>53.712000000000003</v>
      </c>
      <c r="G5">
        <v>2.3436440419117702E-2</v>
      </c>
      <c r="H5">
        <v>6.7708765316003602E-2</v>
      </c>
      <c r="I5">
        <v>9.5673324748290406E-2</v>
      </c>
      <c r="J5">
        <v>109.324</v>
      </c>
      <c r="L5">
        <v>4.5847922181634901E-2</v>
      </c>
      <c r="M5">
        <v>9.1793186447656994E-2</v>
      </c>
      <c r="N5">
        <v>0.118451539075662</v>
      </c>
      <c r="O5">
        <v>26.23</v>
      </c>
      <c r="Q5">
        <v>2.3254761978173701E-2</v>
      </c>
      <c r="R5">
        <v>6.3428611360145604E-2</v>
      </c>
      <c r="S5">
        <v>8.7638085396529397E-2</v>
      </c>
      <c r="T5">
        <v>16.712</v>
      </c>
      <c r="V5">
        <v>7.8240255658639596E-2</v>
      </c>
      <c r="W5">
        <v>0.15210336461895599</v>
      </c>
      <c r="X5">
        <v>0.19418352033276901</v>
      </c>
      <c r="Y5">
        <v>30.951000000000001</v>
      </c>
      <c r="AA5">
        <v>8.6222762839480299E-2</v>
      </c>
      <c r="AB5">
        <v>9.3644404885206506E-2</v>
      </c>
      <c r="AC5">
        <v>0.14667423253334</v>
      </c>
      <c r="AD5">
        <v>27.222999999999999</v>
      </c>
      <c r="AF5">
        <v>4.6428212895673497E-2</v>
      </c>
      <c r="AG5">
        <v>7.6589867543554097E-2</v>
      </c>
      <c r="AH5">
        <v>0.106357473861156</v>
      </c>
      <c r="AI5">
        <v>34.360999999999997</v>
      </c>
      <c r="AK5">
        <v>2.4976080591494001E-2</v>
      </c>
      <c r="AL5">
        <v>8.5784294691823901E-2</v>
      </c>
      <c r="AM5">
        <v>0.110741265907909</v>
      </c>
      <c r="AN5">
        <v>22.335000000000001</v>
      </c>
      <c r="AP5">
        <v>2.80430615022116E-2</v>
      </c>
      <c r="AQ5">
        <v>9.0701377374713996E-2</v>
      </c>
      <c r="AR5">
        <v>0.11372902100355101</v>
      </c>
      <c r="AS5">
        <v>87.793999999999997</v>
      </c>
    </row>
    <row r="6" spans="1:45" x14ac:dyDescent="0.25">
      <c r="B6">
        <v>2.4410154552034099E-2</v>
      </c>
      <c r="C6">
        <v>7.9645559257943199E-2</v>
      </c>
      <c r="D6">
        <v>0.113035999702899</v>
      </c>
      <c r="E6">
        <v>25.175999999999998</v>
      </c>
      <c r="G6">
        <v>9.3023768181463795E-2</v>
      </c>
      <c r="H6">
        <v>0.14875900980807</v>
      </c>
      <c r="I6">
        <v>0.194558206296297</v>
      </c>
      <c r="J6">
        <v>108.4</v>
      </c>
      <c r="L6">
        <v>4.04893421240183E-2</v>
      </c>
      <c r="M6">
        <v>7.9703260421350702E-2</v>
      </c>
      <c r="N6">
        <v>0.10513444465501399</v>
      </c>
      <c r="O6">
        <v>21.722999999999999</v>
      </c>
      <c r="Q6">
        <v>3.2425408411166701E-2</v>
      </c>
      <c r="R6">
        <v>6.0730314810596202E-2</v>
      </c>
      <c r="S6">
        <v>8.9902454905578494E-2</v>
      </c>
      <c r="T6">
        <v>16.617000000000001</v>
      </c>
      <c r="V6">
        <v>2.6328739539291199E-2</v>
      </c>
      <c r="W6">
        <v>0.10629408406091399</v>
      </c>
      <c r="X6">
        <v>0.13803672338943401</v>
      </c>
      <c r="Y6">
        <v>48.395000000000003</v>
      </c>
      <c r="AA6">
        <v>2.1702781036998402E-2</v>
      </c>
      <c r="AB6">
        <v>4.4855344276627802E-2</v>
      </c>
      <c r="AC6">
        <v>6.7917088468629094E-2</v>
      </c>
      <c r="AD6">
        <v>26.765999999999998</v>
      </c>
      <c r="AF6">
        <v>2.5436267899885699E-2</v>
      </c>
      <c r="AG6">
        <v>5.7924762737815098E-2</v>
      </c>
      <c r="AH6">
        <v>7.6881395426329505E-2</v>
      </c>
      <c r="AI6">
        <v>44.06</v>
      </c>
      <c r="AK6">
        <v>3.3167947606217899E-2</v>
      </c>
      <c r="AL6">
        <v>7.1864885090681896E-2</v>
      </c>
      <c r="AM6">
        <v>0.104061865562143</v>
      </c>
      <c r="AN6">
        <v>34.344999999999999</v>
      </c>
      <c r="AP6">
        <v>2.3518228945251199E-2</v>
      </c>
      <c r="AQ6">
        <v>8.6478042369098396E-2</v>
      </c>
      <c r="AR6">
        <v>0.10743074739235001</v>
      </c>
      <c r="AS6">
        <v>44.231999999999999</v>
      </c>
    </row>
    <row r="7" spans="1:45" x14ac:dyDescent="0.25">
      <c r="B7">
        <v>3.7173939549049302E-2</v>
      </c>
      <c r="C7">
        <v>8.7950278304619905E-2</v>
      </c>
      <c r="D7">
        <v>0.120729888464154</v>
      </c>
      <c r="E7">
        <v>42.643999999999998</v>
      </c>
      <c r="G7">
        <v>2.8041753756311499E-2</v>
      </c>
      <c r="H7">
        <v>6.8265089598178702E-2</v>
      </c>
      <c r="I7">
        <v>9.7573657357434201E-2</v>
      </c>
      <c r="J7">
        <v>108.855</v>
      </c>
      <c r="L7">
        <v>2.23140319968924E-2</v>
      </c>
      <c r="M7">
        <v>5.2949033184865699E-2</v>
      </c>
      <c r="N7">
        <v>7.4322380147921599E-2</v>
      </c>
      <c r="O7">
        <v>26.068000000000001</v>
      </c>
      <c r="Q7">
        <v>2.69833781607672E-2</v>
      </c>
      <c r="R7">
        <v>6.8964131312829302E-2</v>
      </c>
      <c r="S7">
        <v>9.6386650810784E-2</v>
      </c>
      <c r="T7">
        <v>19.457999999999998</v>
      </c>
      <c r="V7">
        <v>4.7400435989280801E-2</v>
      </c>
      <c r="W7">
        <v>0.104373044892063</v>
      </c>
      <c r="X7">
        <v>0.142880743078559</v>
      </c>
      <c r="Y7">
        <v>19.978999999999999</v>
      </c>
      <c r="AA7">
        <v>2.9924526665193601E-2</v>
      </c>
      <c r="AB7">
        <v>5.4945396363949801E-2</v>
      </c>
      <c r="AC7">
        <v>8.2230209911138399E-2</v>
      </c>
      <c r="AD7">
        <v>49.204999999999998</v>
      </c>
      <c r="AF7">
        <v>3.0368595157516099E-2</v>
      </c>
      <c r="AG7">
        <v>6.8333001190074599E-2</v>
      </c>
      <c r="AH7">
        <v>0.10115991058830499</v>
      </c>
      <c r="AI7">
        <v>28.361000000000001</v>
      </c>
      <c r="AK7">
        <v>4.1944004733703501E-2</v>
      </c>
      <c r="AL7">
        <v>9.6611965929245897E-2</v>
      </c>
      <c r="AM7">
        <v>0.135030332426227</v>
      </c>
      <c r="AN7">
        <v>21.638000000000002</v>
      </c>
      <c r="AP7">
        <v>9.5977497657593405E-2</v>
      </c>
      <c r="AQ7">
        <v>0.14250052201432301</v>
      </c>
      <c r="AR7">
        <v>0.173497384375352</v>
      </c>
      <c r="AS7">
        <v>89.4</v>
      </c>
    </row>
    <row r="8" spans="1:45" x14ac:dyDescent="0.25">
      <c r="B8">
        <v>3.4610683709861E-2</v>
      </c>
      <c r="C8">
        <v>9.6385574790715203E-2</v>
      </c>
      <c r="D8">
        <v>0.12820696626815001</v>
      </c>
      <c r="E8">
        <v>62.77</v>
      </c>
      <c r="G8">
        <v>3.15754651793713E-2</v>
      </c>
      <c r="H8">
        <v>5.4515570366904097E-2</v>
      </c>
      <c r="I8">
        <v>8.8681292658696398E-2</v>
      </c>
      <c r="J8">
        <v>110.04</v>
      </c>
      <c r="L8">
        <v>2.9016989154684099E-2</v>
      </c>
      <c r="M8">
        <v>6.5788529269467697E-2</v>
      </c>
      <c r="N8">
        <v>9.7800820371869004E-2</v>
      </c>
      <c r="O8">
        <v>26.536000000000001</v>
      </c>
      <c r="Q8">
        <v>2.2465405393793301E-2</v>
      </c>
      <c r="R8">
        <v>6.4077853014062894E-2</v>
      </c>
      <c r="S8">
        <v>9.1036730669519297E-2</v>
      </c>
      <c r="T8">
        <v>8.7289999999999992</v>
      </c>
      <c r="V8">
        <v>4.0016494107337298E-2</v>
      </c>
      <c r="W8">
        <v>0.12709543236075799</v>
      </c>
      <c r="X8">
        <v>0.165372989752366</v>
      </c>
      <c r="Y8">
        <v>27.437000000000001</v>
      </c>
      <c r="AA8">
        <v>8.7631315979763605E-2</v>
      </c>
      <c r="AB8">
        <v>0.11200389263685601</v>
      </c>
      <c r="AC8">
        <v>0.13560988382870801</v>
      </c>
      <c r="AD8">
        <v>26.960999999999999</v>
      </c>
      <c r="AF8">
        <v>4.2038820233205897E-2</v>
      </c>
      <c r="AG8">
        <v>6.6583154894845897E-2</v>
      </c>
      <c r="AH8">
        <v>9.3895281754201101E-2</v>
      </c>
      <c r="AI8">
        <v>34.557000000000002</v>
      </c>
      <c r="AK8">
        <v>3.3353648579955902E-2</v>
      </c>
      <c r="AL8">
        <v>9.12203903327935E-2</v>
      </c>
      <c r="AM8">
        <v>0.118274774244968</v>
      </c>
      <c r="AN8">
        <v>28.513999999999999</v>
      </c>
      <c r="AP8">
        <v>3.2228987283689003E-2</v>
      </c>
      <c r="AQ8">
        <v>8.5583385663956693E-2</v>
      </c>
      <c r="AR8">
        <v>0.114064887344448</v>
      </c>
      <c r="AS8">
        <v>85.453999999999994</v>
      </c>
    </row>
    <row r="9" spans="1:45" x14ac:dyDescent="0.25">
      <c r="B9">
        <v>3.29246225433385E-2</v>
      </c>
      <c r="C9">
        <v>9.4244217337121197E-2</v>
      </c>
      <c r="D9">
        <v>0.119030496850625</v>
      </c>
      <c r="E9">
        <v>54.868000000000002</v>
      </c>
      <c r="G9">
        <v>2.90523260808037E-2</v>
      </c>
      <c r="H9">
        <v>5.8632396160689201E-2</v>
      </c>
      <c r="I9">
        <v>8.9979513225487598E-2</v>
      </c>
      <c r="J9">
        <v>108.724</v>
      </c>
      <c r="L9">
        <v>3.6950503051974101E-2</v>
      </c>
      <c r="M9">
        <v>7.7405042496039897E-2</v>
      </c>
      <c r="N9">
        <v>0.109552719335146</v>
      </c>
      <c r="O9">
        <v>63.15</v>
      </c>
      <c r="Q9">
        <v>4.1087175693869202E-2</v>
      </c>
      <c r="R9">
        <v>5.75806651819901E-2</v>
      </c>
      <c r="S9">
        <v>8.6913714900455394E-2</v>
      </c>
      <c r="T9">
        <v>17.012</v>
      </c>
      <c r="V9">
        <v>8.94296571134304E-2</v>
      </c>
      <c r="W9">
        <v>0.15063290892614101</v>
      </c>
      <c r="X9">
        <v>0.19140453875454999</v>
      </c>
      <c r="Y9">
        <v>23.917999999999999</v>
      </c>
      <c r="AA9">
        <v>2.6159158242420301E-2</v>
      </c>
      <c r="AB9">
        <v>5.2788406810386101E-2</v>
      </c>
      <c r="AC9">
        <v>7.7936727691664306E-2</v>
      </c>
      <c r="AD9">
        <v>21.623999999999999</v>
      </c>
      <c r="AF9">
        <v>2.5990712420607E-2</v>
      </c>
      <c r="AG9">
        <v>6.6419270684804105E-2</v>
      </c>
      <c r="AH9">
        <v>9.0966298091525705E-2</v>
      </c>
      <c r="AI9">
        <v>24.417999999999999</v>
      </c>
      <c r="AK9">
        <v>2.3658990671637799E-2</v>
      </c>
      <c r="AL9">
        <v>8.2446312244506006E-2</v>
      </c>
      <c r="AM9">
        <v>0.114363057236814</v>
      </c>
      <c r="AN9">
        <v>33.052999999999997</v>
      </c>
      <c r="AP9">
        <v>5.5409220951646E-2</v>
      </c>
      <c r="AQ9">
        <v>0.10504191871427</v>
      </c>
      <c r="AR9">
        <v>0.14216783289877299</v>
      </c>
      <c r="AS9">
        <v>65.846999999999994</v>
      </c>
    </row>
    <row r="10" spans="1:45" x14ac:dyDescent="0.25">
      <c r="B10">
        <v>3.4243499465652701E-2</v>
      </c>
      <c r="C10">
        <v>0.11474497680829999</v>
      </c>
      <c r="D10">
        <v>0.146930514645607</v>
      </c>
      <c r="E10">
        <v>56.652000000000001</v>
      </c>
      <c r="G10">
        <v>2.6037737738859899E-2</v>
      </c>
      <c r="H10">
        <v>7.2049696447221298E-2</v>
      </c>
      <c r="I10">
        <v>0.102721453710707</v>
      </c>
      <c r="J10">
        <v>111.42</v>
      </c>
      <c r="L10">
        <v>3.4937776888948099E-2</v>
      </c>
      <c r="M10">
        <v>8.8007564002630004E-2</v>
      </c>
      <c r="N10">
        <v>0.121785494911229</v>
      </c>
      <c r="O10">
        <v>31.385999999999999</v>
      </c>
      <c r="Q10">
        <v>2.5841418830205701E-2</v>
      </c>
      <c r="R10">
        <v>6.2360775434163997E-2</v>
      </c>
      <c r="S10">
        <v>0.100071981887268</v>
      </c>
      <c r="T10">
        <v>7.9459999999999997</v>
      </c>
      <c r="V10">
        <v>3.1650448506740397E-2</v>
      </c>
      <c r="W10">
        <v>9.8746361012508194E-2</v>
      </c>
      <c r="X10">
        <v>0.13110337640195199</v>
      </c>
      <c r="Y10">
        <v>36.909999999999997</v>
      </c>
      <c r="AA10">
        <v>4.70251680342815E-2</v>
      </c>
      <c r="AB10">
        <v>6.6118936153344507E-2</v>
      </c>
      <c r="AC10">
        <v>9.0129767114441095E-2</v>
      </c>
      <c r="AD10">
        <v>37.655000000000001</v>
      </c>
      <c r="AF10">
        <v>2.95379308199583E-2</v>
      </c>
      <c r="AG10">
        <v>4.7240575255798098E-2</v>
      </c>
      <c r="AH10">
        <v>6.8700531548804303E-2</v>
      </c>
      <c r="AI10">
        <v>48.508000000000003</v>
      </c>
      <c r="AK10">
        <v>4.82646503895598E-2</v>
      </c>
      <c r="AL10">
        <v>0.106115661788776</v>
      </c>
      <c r="AM10">
        <v>0.12749278854691801</v>
      </c>
      <c r="AN10">
        <v>16.762</v>
      </c>
      <c r="AP10">
        <v>2.9405830265258601E-2</v>
      </c>
      <c r="AQ10">
        <v>7.5299986361463997E-2</v>
      </c>
      <c r="AR10">
        <v>0.103032503721682</v>
      </c>
      <c r="AS10">
        <v>49.540999999999997</v>
      </c>
    </row>
    <row r="11" spans="1:45" x14ac:dyDescent="0.25">
      <c r="B11">
        <v>2.85215656751036E-2</v>
      </c>
      <c r="C11">
        <v>8.0962427371121706E-2</v>
      </c>
      <c r="D11">
        <v>0.113259058201486</v>
      </c>
      <c r="E11">
        <v>58.703000000000003</v>
      </c>
      <c r="G11">
        <v>3.1526154285999197E-2</v>
      </c>
      <c r="H11">
        <v>7.9584980880491707E-2</v>
      </c>
      <c r="I11">
        <v>0.10249794489398401</v>
      </c>
      <c r="J11">
        <v>109.676</v>
      </c>
      <c r="L11">
        <v>3.0579509446517199E-2</v>
      </c>
      <c r="M11">
        <v>7.31379066119799E-2</v>
      </c>
      <c r="N11">
        <v>9.2580496474234206E-2</v>
      </c>
      <c r="O11">
        <v>22.103999999999999</v>
      </c>
      <c r="Q11">
        <v>3.6216159950671102E-2</v>
      </c>
      <c r="R11">
        <v>8.0834089210261306E-2</v>
      </c>
      <c r="S11">
        <v>0.105979311479089</v>
      </c>
      <c r="T11">
        <v>15.901</v>
      </c>
      <c r="V11">
        <v>3.25422855713247E-2</v>
      </c>
      <c r="W11">
        <v>9.7646429423907499E-2</v>
      </c>
      <c r="X11">
        <v>0.135200729951264</v>
      </c>
      <c r="Y11">
        <v>26.763999999999999</v>
      </c>
      <c r="AA11">
        <v>0.13256589353527601</v>
      </c>
      <c r="AB11">
        <v>0.13184078097951499</v>
      </c>
      <c r="AC11">
        <v>0.179075045167368</v>
      </c>
      <c r="AD11">
        <v>32.853999999999999</v>
      </c>
      <c r="AF11">
        <v>4.1437644140977101E-2</v>
      </c>
      <c r="AG11">
        <v>6.9106156491003407E-2</v>
      </c>
      <c r="AH11">
        <v>8.9646469951425195E-2</v>
      </c>
      <c r="AI11">
        <v>39.494</v>
      </c>
      <c r="AK11">
        <v>2.9700808855733101E-2</v>
      </c>
      <c r="AL11">
        <v>8.3975788972315196E-2</v>
      </c>
      <c r="AM11">
        <v>0.108971679305706</v>
      </c>
      <c r="AN11">
        <v>32.648000000000003</v>
      </c>
      <c r="AP11">
        <v>5.48428601147357E-2</v>
      </c>
      <c r="AQ11">
        <v>0.12534627673027399</v>
      </c>
      <c r="AR11">
        <v>0.16475684157536</v>
      </c>
      <c r="AS11">
        <v>36.387</v>
      </c>
    </row>
    <row r="12" spans="1:45" x14ac:dyDescent="0.25">
      <c r="B12">
        <v>2.88842732946086E-2</v>
      </c>
      <c r="C12">
        <v>8.3711541091886596E-2</v>
      </c>
      <c r="D12">
        <v>0.112545156162523</v>
      </c>
      <c r="E12">
        <v>43.018000000000001</v>
      </c>
      <c r="G12">
        <v>3.07484102192663E-2</v>
      </c>
      <c r="H12">
        <v>7.9274386460198507E-2</v>
      </c>
      <c r="I12">
        <v>0.10230377696616</v>
      </c>
      <c r="J12">
        <v>108.80800000000001</v>
      </c>
      <c r="L12">
        <v>3.9066325145283701E-2</v>
      </c>
      <c r="M12">
        <v>8.2548158048221701E-2</v>
      </c>
      <c r="N12">
        <v>0.10768323856623301</v>
      </c>
      <c r="O12">
        <v>25.31</v>
      </c>
      <c r="Q12">
        <v>2.4107263277697299E-2</v>
      </c>
      <c r="R12">
        <v>5.3792285280281703E-2</v>
      </c>
      <c r="S12">
        <v>8.6761309595247402E-2</v>
      </c>
      <c r="T12">
        <v>17.164999999999999</v>
      </c>
      <c r="V12">
        <v>3.4390010645648998E-2</v>
      </c>
      <c r="W12">
        <v>0.11973575721879701</v>
      </c>
      <c r="X12">
        <v>0.15277974611089501</v>
      </c>
      <c r="Y12">
        <v>22.898</v>
      </c>
      <c r="AA12">
        <v>5.9208709014851299E-2</v>
      </c>
      <c r="AB12">
        <v>8.2912900735607295E-2</v>
      </c>
      <c r="AC12">
        <v>0.11657011726069701</v>
      </c>
      <c r="AD12">
        <v>34.929000000000002</v>
      </c>
      <c r="AF12">
        <v>2.4746323262869799E-2</v>
      </c>
      <c r="AG12">
        <v>6.5273359003116399E-2</v>
      </c>
      <c r="AH12">
        <v>8.6968623624078395E-2</v>
      </c>
      <c r="AI12">
        <v>39.762</v>
      </c>
      <c r="AK12">
        <v>2.96757385651529E-2</v>
      </c>
      <c r="AL12">
        <v>7.4837661856894194E-2</v>
      </c>
      <c r="AM12">
        <v>0.109815082159127</v>
      </c>
      <c r="AN12">
        <v>40.427</v>
      </c>
      <c r="AP12">
        <v>4.23767660951858E-2</v>
      </c>
      <c r="AQ12">
        <v>0.11084863607753299</v>
      </c>
      <c r="AR12">
        <v>0.13921792263243099</v>
      </c>
      <c r="AS12">
        <v>80.146000000000001</v>
      </c>
    </row>
    <row r="13" spans="1:45" x14ac:dyDescent="0.25">
      <c r="B13" s="1">
        <f>AVERAGE(B12,B11,B10,B9,B8,B7,B5,B6,B4,B3)</f>
        <v>3.5079921202813447E-2</v>
      </c>
      <c r="C13" s="1">
        <f>AVERAGE(C12,C11,C10,C9,C8,C7,C6,C5,C4,C3)</f>
        <v>9.4822616357588971E-2</v>
      </c>
      <c r="D13" s="1">
        <f>AVERAGE(D12,D11,D10,D9,D8,D7,D6,D5,D4,D3)</f>
        <v>0.12549042107136801</v>
      </c>
      <c r="E13" s="1">
        <f>AVERAGE(E12,E11,E10,E9,E8,E7,E6,E5,E4,E3)</f>
        <v>47.022799999999997</v>
      </c>
      <c r="G13" s="1">
        <f>AVERAGE(G3:G12)</f>
        <v>3.6459305318324496E-2</v>
      </c>
      <c r="H13" s="1">
        <f>AVERAGE(H3:H12)</f>
        <v>7.6582823878959122E-2</v>
      </c>
      <c r="I13" s="1">
        <f>AVERAGE(I3:I12)</f>
        <v>0.10638452662878187</v>
      </c>
      <c r="J13" s="1">
        <f>AVERAGE(J3:J12)</f>
        <v>109.15260000000001</v>
      </c>
      <c r="L13" s="1">
        <f>AVERAGE(L3:L12)</f>
        <v>3.965890364985411E-2</v>
      </c>
      <c r="M13" s="1">
        <f>AVERAGE(M3:M12)</f>
        <v>7.9841662518647036E-2</v>
      </c>
      <c r="N13" s="1">
        <f>AVERAGE(N3:N12)</f>
        <v>0.10896297263361861</v>
      </c>
      <c r="O13" s="1">
        <f>AVERAGE(O3:O12)</f>
        <v>29.374200000000002</v>
      </c>
      <c r="Q13" s="1">
        <f>AVERAGE(Q3:Q12)</f>
        <v>2.9015960469846079E-2</v>
      </c>
      <c r="R13" s="1">
        <f>AVERAGE(R3:R12)</f>
        <v>6.4879718961620286E-2</v>
      </c>
      <c r="S13" s="1">
        <f>AVERAGE(S3:S12)</f>
        <v>9.4057125260391311E-2</v>
      </c>
      <c r="T13" s="1">
        <f>AVERAGE(T3:T12)</f>
        <v>14.964499999999997</v>
      </c>
      <c r="V13" s="1">
        <f>AVERAGE(V3:V12)</f>
        <v>5.1901580584876691E-2</v>
      </c>
      <c r="W13" s="1">
        <f>AVERAGE(W3:W12)</f>
        <v>0.12208921568113566</v>
      </c>
      <c r="X13" s="1">
        <f>AVERAGE(X3:X12)</f>
        <v>0.15889528314477072</v>
      </c>
      <c r="Y13" s="1">
        <f>AVERAGE(Y3:Y12)</f>
        <v>28.466799999999999</v>
      </c>
      <c r="AA13" s="1">
        <f>AVERAGE(AA3:AA12)</f>
        <v>6.3111123172285302E-2</v>
      </c>
      <c r="AB13" s="1">
        <f>AVERAGE(AB3:AB12)</f>
        <v>8.3301374708938697E-2</v>
      </c>
      <c r="AC13" s="1">
        <f>AVERAGE(AC3:AC12)</f>
        <v>0.11337145300524072</v>
      </c>
      <c r="AD13" s="1">
        <f>AVERAGE(AD3:AD12)</f>
        <v>31.662699999999994</v>
      </c>
      <c r="AF13" s="1">
        <f>AVERAGE(AF3:AF12)</f>
        <v>3.4883963668055892E-2</v>
      </c>
      <c r="AG13" s="1">
        <f>AVERAGE(AG3:AG12)</f>
        <v>6.5377155511934987E-2</v>
      </c>
      <c r="AH13" s="1">
        <f>AVERAGE(AH3:AH12)</f>
        <v>8.9527897754360583E-2</v>
      </c>
      <c r="AI13" s="1">
        <f>AVERAGE(AI3:AI12)</f>
        <v>35.120599999999996</v>
      </c>
      <c r="AK13" s="1">
        <f>AVERAGE(AK3:AK12)</f>
        <v>3.2620836529673243E-2</v>
      </c>
      <c r="AL13" s="1">
        <f>AVERAGE(AL3:AL12)</f>
        <v>8.5573045859273542E-2</v>
      </c>
      <c r="AM13" s="1">
        <f>AVERAGE(AM3:AM12)</f>
        <v>0.11471311684005951</v>
      </c>
      <c r="AN13" s="1">
        <f>AVERAGE(AN3:AN12)</f>
        <v>29.590600000000002</v>
      </c>
      <c r="AP13" s="1">
        <f>AVERAGE(AP3:AP12)</f>
        <v>4.5138532996832834E-2</v>
      </c>
      <c r="AQ13" s="1">
        <f>AVERAGE(AQ3:AQ12)</f>
        <v>0.1017643572926122</v>
      </c>
      <c r="AR13" s="1">
        <f>AVERAGE(AR3:AR12)</f>
        <v>0.13123487710153542</v>
      </c>
      <c r="AS13" s="1">
        <f>AVERAGE(AS3:AS12)</f>
        <v>64.406099999999995</v>
      </c>
    </row>
    <row r="15" spans="1:45" x14ac:dyDescent="0.25">
      <c r="A15">
        <v>60</v>
      </c>
      <c r="B15" s="6">
        <v>2.9002372503972099E-2</v>
      </c>
      <c r="C15" s="6">
        <v>7.4270444781591699E-2</v>
      </c>
      <c r="D15" s="6">
        <v>0.100200552339699</v>
      </c>
      <c r="E15" s="6">
        <v>77.682000000000002</v>
      </c>
      <c r="F15" s="6"/>
      <c r="G15" s="6">
        <v>3.1657408511496697E-2</v>
      </c>
      <c r="H15" s="6">
        <v>6.7040640337408003E-2</v>
      </c>
      <c r="I15" s="6">
        <v>9.5849547431645199E-2</v>
      </c>
      <c r="J15" s="6">
        <v>143.548</v>
      </c>
      <c r="K15" s="6"/>
      <c r="L15" s="6">
        <v>3.0846573627056902E-2</v>
      </c>
      <c r="M15" s="6">
        <v>4.3535656038437003E-2</v>
      </c>
      <c r="N15" s="6">
        <v>6.5995686487824307E-2</v>
      </c>
      <c r="O15" s="6">
        <v>32.768000000000001</v>
      </c>
      <c r="P15" s="6"/>
      <c r="Q15" s="6">
        <v>8.6957997346908705E-2</v>
      </c>
      <c r="R15" s="6">
        <v>0.11340926085349499</v>
      </c>
      <c r="S15" s="6">
        <v>0.153257885112106</v>
      </c>
      <c r="T15" s="6">
        <v>17.748999999999999</v>
      </c>
      <c r="U15" s="6"/>
      <c r="V15" s="6">
        <v>4.7648044271813697E-2</v>
      </c>
      <c r="W15" s="6">
        <v>9.6267803055932299E-2</v>
      </c>
      <c r="X15" s="6">
        <v>0.12992597552814</v>
      </c>
      <c r="Y15" s="6">
        <v>41.890999999999998</v>
      </c>
      <c r="Z15" s="6"/>
      <c r="AA15" s="6">
        <v>7.5629809913258697E-2</v>
      </c>
      <c r="AB15" s="6">
        <v>8.3938810202781003E-2</v>
      </c>
      <c r="AC15" s="6">
        <v>0.111482121582721</v>
      </c>
      <c r="AD15" s="6">
        <v>28.777000000000001</v>
      </c>
      <c r="AE15" s="6"/>
      <c r="AF15" s="6">
        <v>4.52594283565654E-2</v>
      </c>
      <c r="AG15" s="6">
        <v>4.5332235079592297E-2</v>
      </c>
      <c r="AH15" s="6">
        <v>0.13862335220796701</v>
      </c>
      <c r="AI15" s="6">
        <v>26.146999999999998</v>
      </c>
      <c r="AJ15" s="6"/>
      <c r="AK15" s="6">
        <v>3.07179183644305E-2</v>
      </c>
      <c r="AL15" s="6">
        <v>8.1874802866617497E-2</v>
      </c>
      <c r="AM15" s="6">
        <v>0.120990336358324</v>
      </c>
      <c r="AN15" s="6">
        <v>33.966999999999999</v>
      </c>
      <c r="AO15" s="6"/>
      <c r="AP15" s="6">
        <v>6.5518909409951295E-2</v>
      </c>
      <c r="AQ15" s="6">
        <v>0.103556711613038</v>
      </c>
      <c r="AR15" s="6">
        <v>0.136991080296757</v>
      </c>
      <c r="AS15" s="6">
        <v>63.585000000000001</v>
      </c>
    </row>
    <row r="16" spans="1:45" x14ac:dyDescent="0.25">
      <c r="B16" s="6">
        <v>4.3215112831942203E-2</v>
      </c>
      <c r="C16" s="6">
        <v>8.7579411948822794E-2</v>
      </c>
      <c r="D16" s="6">
        <v>0.121167143377634</v>
      </c>
      <c r="E16" s="6">
        <v>52.594000000000001</v>
      </c>
      <c r="F16" s="6"/>
      <c r="G16" s="6">
        <v>4.0551759590733497E-2</v>
      </c>
      <c r="H16" s="6">
        <v>7.3751101457461304E-2</v>
      </c>
      <c r="I16" s="6">
        <v>0.112705669360206</v>
      </c>
      <c r="J16" s="6">
        <v>141.76599999999999</v>
      </c>
      <c r="K16" s="6"/>
      <c r="L16" s="6">
        <v>5.8755418162299802E-2</v>
      </c>
      <c r="M16" s="6">
        <v>9.0114926511798199E-2</v>
      </c>
      <c r="N16" s="6">
        <v>0.12245124995492999</v>
      </c>
      <c r="O16" s="6">
        <v>34.340000000000003</v>
      </c>
      <c r="P16" s="6"/>
      <c r="Q16" s="6">
        <v>1.8666333830018901E-2</v>
      </c>
      <c r="R16" s="6">
        <v>5.6451352314787602E-2</v>
      </c>
      <c r="S16" s="6">
        <v>8.2846037343178705E-2</v>
      </c>
      <c r="T16" s="6">
        <v>19.087</v>
      </c>
      <c r="U16" s="6"/>
      <c r="V16" s="6">
        <v>2.52151053485907E-2</v>
      </c>
      <c r="W16" s="6">
        <v>9.8121078452103494E-2</v>
      </c>
      <c r="X16" s="6">
        <v>0.12570618614462101</v>
      </c>
      <c r="Y16" s="6">
        <v>43.161000000000001</v>
      </c>
      <c r="Z16" s="6"/>
      <c r="AA16" s="6">
        <v>2.0025202690035899E-2</v>
      </c>
      <c r="AB16" s="6">
        <v>3.7914210225204498E-2</v>
      </c>
      <c r="AC16" s="6">
        <v>5.4531906858774397E-2</v>
      </c>
      <c r="AD16" s="6">
        <v>40.097999999999999</v>
      </c>
      <c r="AE16" s="6"/>
      <c r="AF16" s="6">
        <v>3.2259769212040802E-2</v>
      </c>
      <c r="AG16" s="6">
        <v>4.5332235079592297E-2</v>
      </c>
      <c r="AH16" s="6">
        <v>0.10615948124842201</v>
      </c>
      <c r="AI16" s="6">
        <v>43.304000000000002</v>
      </c>
      <c r="AJ16" s="6"/>
      <c r="AK16" s="6">
        <v>2.8505862481334899E-2</v>
      </c>
      <c r="AL16" s="6">
        <v>8.2839593496166999E-2</v>
      </c>
      <c r="AM16" s="6">
        <v>0.10313778664499899</v>
      </c>
      <c r="AN16" s="6">
        <v>57.482999999999997</v>
      </c>
      <c r="AO16" s="6"/>
      <c r="AP16" s="6">
        <v>2.9060590444664101E-2</v>
      </c>
      <c r="AQ16" s="6">
        <v>0.113048810346406</v>
      </c>
      <c r="AR16" s="6">
        <v>0.14457273766989201</v>
      </c>
      <c r="AS16" s="6">
        <v>70.667000000000002</v>
      </c>
    </row>
    <row r="17" spans="1:45" x14ac:dyDescent="0.25">
      <c r="B17" s="6">
        <v>3.1804671886556501E-2</v>
      </c>
      <c r="C17" s="6">
        <v>7.9823300847201406E-2</v>
      </c>
      <c r="D17" s="6">
        <v>0.107427461105622</v>
      </c>
      <c r="E17" s="6">
        <v>66.078000000000003</v>
      </c>
      <c r="F17" s="6"/>
      <c r="G17" s="6">
        <v>3.5502090211502503E-2</v>
      </c>
      <c r="H17" s="6">
        <v>7.6597373617244904E-2</v>
      </c>
      <c r="I17" s="6">
        <v>0.107808311722873</v>
      </c>
      <c r="J17" s="6">
        <v>142.02799999999999</v>
      </c>
      <c r="K17" s="6"/>
      <c r="L17" s="6">
        <v>2.3284815357222599E-2</v>
      </c>
      <c r="M17" s="6">
        <v>5.88780200386263E-2</v>
      </c>
      <c r="N17" s="6">
        <v>8.5547309783115796E-2</v>
      </c>
      <c r="O17" s="6">
        <v>29.082000000000001</v>
      </c>
      <c r="P17" s="6"/>
      <c r="Q17" s="6">
        <v>2.1179236539983999E-2</v>
      </c>
      <c r="R17" s="6">
        <v>6.1105026253448297E-2</v>
      </c>
      <c r="S17" s="6">
        <v>8.1217181793253795E-2</v>
      </c>
      <c r="T17" s="6">
        <v>21.661999999999999</v>
      </c>
      <c r="U17" s="6"/>
      <c r="V17" s="6">
        <v>3.6284798156534598E-2</v>
      </c>
      <c r="W17" s="6">
        <v>0.111006144133562</v>
      </c>
      <c r="X17" s="6">
        <v>0.153083679826895</v>
      </c>
      <c r="Y17" s="6">
        <v>26.434999999999999</v>
      </c>
      <c r="Z17" s="6"/>
      <c r="AA17" s="6">
        <v>1.9374306644926498E-2</v>
      </c>
      <c r="AB17" s="6">
        <v>4.0885787352944701E-2</v>
      </c>
      <c r="AC17" s="6">
        <v>5.6220357315857998E-2</v>
      </c>
      <c r="AD17" s="6">
        <v>45.131999999999998</v>
      </c>
      <c r="AE17" s="6"/>
      <c r="AF17" s="6">
        <v>2.4269867160882901E-2</v>
      </c>
      <c r="AG17" s="6">
        <v>4.5332235079592297E-2</v>
      </c>
      <c r="AH17" s="6">
        <v>6.5730358619555507E-2</v>
      </c>
      <c r="AI17" s="6">
        <v>49.755000000000003</v>
      </c>
      <c r="AJ17" s="6"/>
      <c r="AK17" s="6">
        <v>3.1532909646461202E-2</v>
      </c>
      <c r="AL17" s="6">
        <v>7.0548745466439702E-2</v>
      </c>
      <c r="AM17" s="6">
        <v>9.0542739963006699E-2</v>
      </c>
      <c r="AN17" s="6">
        <v>41.082000000000001</v>
      </c>
      <c r="AO17" s="6"/>
      <c r="AP17" s="6">
        <v>2.5510882209724299E-2</v>
      </c>
      <c r="AQ17" s="6">
        <v>9.1196375409469593E-2</v>
      </c>
      <c r="AR17" s="6">
        <v>0.11553379195513799</v>
      </c>
      <c r="AS17" s="6">
        <v>68.444000000000003</v>
      </c>
    </row>
    <row r="18" spans="1:45" x14ac:dyDescent="0.25">
      <c r="B18" s="6">
        <v>1.89345905057112E-2</v>
      </c>
      <c r="C18" s="6">
        <v>7.6493335825132402E-2</v>
      </c>
      <c r="D18" s="6">
        <v>0.109773301850556</v>
      </c>
      <c r="E18" s="6">
        <v>66.478999999999999</v>
      </c>
      <c r="F18" s="6"/>
      <c r="G18" s="6">
        <v>2.95000391563317E-2</v>
      </c>
      <c r="H18" s="6">
        <v>5.9845123032019103E-2</v>
      </c>
      <c r="I18" s="6">
        <v>8.6017632921562004E-2</v>
      </c>
      <c r="J18" s="6">
        <v>140.31200000000001</v>
      </c>
      <c r="K18" s="6"/>
      <c r="L18" s="6">
        <v>7.2939089811274394E-2</v>
      </c>
      <c r="M18" s="6">
        <v>8.5787665471839705E-2</v>
      </c>
      <c r="N18" s="6">
        <v>0.12914381181955201</v>
      </c>
      <c r="O18" s="6">
        <v>26.907</v>
      </c>
      <c r="P18" s="6"/>
      <c r="Q18" s="6">
        <v>2.3105473854123999E-2</v>
      </c>
      <c r="R18" s="6">
        <v>6.2760155828076897E-2</v>
      </c>
      <c r="S18" s="6">
        <v>8.6845370264267599E-2</v>
      </c>
      <c r="T18" s="6">
        <v>15.978999999999999</v>
      </c>
      <c r="U18" s="6"/>
      <c r="V18" s="6">
        <v>2.9970972208943202E-2</v>
      </c>
      <c r="W18" s="6">
        <v>8.4605800425352096E-2</v>
      </c>
      <c r="X18" s="6">
        <v>0.115612870643777</v>
      </c>
      <c r="Y18" s="6">
        <v>44.110999999999997</v>
      </c>
      <c r="Z18" s="6"/>
      <c r="AA18" s="6">
        <v>2.93200998606131E-2</v>
      </c>
      <c r="AB18" s="6">
        <v>5.8041324238030503E-2</v>
      </c>
      <c r="AC18" s="6">
        <v>8.5620644080615302E-2</v>
      </c>
      <c r="AD18" s="6">
        <v>33.505000000000003</v>
      </c>
      <c r="AE18" s="6"/>
      <c r="AF18" s="6">
        <v>4.9750359960183503E-2</v>
      </c>
      <c r="AG18" s="6">
        <v>5.9167089495664099E-2</v>
      </c>
      <c r="AH18" s="6">
        <v>9.3050223917599595E-2</v>
      </c>
      <c r="AI18" s="6">
        <v>59.552999999999997</v>
      </c>
      <c r="AJ18" s="6"/>
      <c r="AK18" s="6">
        <v>3.7849883780046098E-2</v>
      </c>
      <c r="AL18" s="6">
        <v>6.3051247724602494E-2</v>
      </c>
      <c r="AM18" s="6">
        <v>9.3926148815533794E-2</v>
      </c>
      <c r="AN18" s="6">
        <v>46.533999999999999</v>
      </c>
      <c r="AO18" s="6"/>
      <c r="AP18" s="6">
        <v>8.8223318294805106E-2</v>
      </c>
      <c r="AQ18" s="6">
        <v>0.13727570547776199</v>
      </c>
      <c r="AR18" s="6">
        <v>0.166767391182154</v>
      </c>
      <c r="AS18" s="6">
        <v>113.38200000000001</v>
      </c>
    </row>
    <row r="19" spans="1:45" x14ac:dyDescent="0.25">
      <c r="B19" s="6">
        <v>2.43422193015723E-2</v>
      </c>
      <c r="C19" s="6">
        <v>8.5959553661842797E-2</v>
      </c>
      <c r="D19" s="6">
        <v>0.114788008585522</v>
      </c>
      <c r="E19" s="6">
        <v>50.441000000000003</v>
      </c>
      <c r="F19" s="6"/>
      <c r="G19" s="6">
        <v>7.5711813537502295E-2</v>
      </c>
      <c r="H19" s="6">
        <v>0.104421021202856</v>
      </c>
      <c r="I19" s="6">
        <v>0.128838424805757</v>
      </c>
      <c r="J19" s="6">
        <v>143.465</v>
      </c>
      <c r="K19" s="6"/>
      <c r="L19" s="6">
        <v>2.2588461437231699E-2</v>
      </c>
      <c r="M19" s="6">
        <v>5.0753891873139799E-2</v>
      </c>
      <c r="N19" s="6">
        <v>7.9799220346865304E-2</v>
      </c>
      <c r="O19" s="6">
        <v>35.564</v>
      </c>
      <c r="P19" s="6"/>
      <c r="Q19" s="6">
        <v>6.4914977528294601E-2</v>
      </c>
      <c r="R19" s="6">
        <v>9.2051222659901302E-2</v>
      </c>
      <c r="S19" s="6">
        <v>0.13443814986340399</v>
      </c>
      <c r="T19" s="6">
        <v>15.513</v>
      </c>
      <c r="U19" s="6"/>
      <c r="V19" s="6">
        <v>4.6220761420529298E-2</v>
      </c>
      <c r="W19" s="6">
        <v>0.102689968115436</v>
      </c>
      <c r="X19" s="6">
        <v>0.13361105356116601</v>
      </c>
      <c r="Y19" s="6">
        <v>37.515999999999998</v>
      </c>
      <c r="Z19" s="6"/>
      <c r="AA19" s="6">
        <v>2.4485966614176999E-2</v>
      </c>
      <c r="AB19" s="6">
        <v>3.52262964358954E-2</v>
      </c>
      <c r="AC19" s="6">
        <v>3.52262964358954E-2</v>
      </c>
      <c r="AD19" s="6">
        <v>46.488</v>
      </c>
      <c r="AE19" s="6"/>
      <c r="AF19" s="6">
        <v>2.9349455202819501E-2</v>
      </c>
      <c r="AG19" s="6">
        <v>5.9167089495664099E-2</v>
      </c>
      <c r="AH19" s="6">
        <v>9.40126833293356E-2</v>
      </c>
      <c r="AI19" s="6">
        <v>37.173000000000002</v>
      </c>
      <c r="AJ19" s="6"/>
      <c r="AK19" s="6">
        <v>2.4175342243521102E-2</v>
      </c>
      <c r="AL19" s="6">
        <v>8.5044253593982405E-2</v>
      </c>
      <c r="AM19" s="6">
        <v>0.123761746541839</v>
      </c>
      <c r="AN19" s="6">
        <v>40.61</v>
      </c>
      <c r="AO19" s="6"/>
      <c r="AP19" s="6">
        <v>5.5288964800259403E-2</v>
      </c>
      <c r="AQ19" s="6">
        <v>0.10641485989277601</v>
      </c>
      <c r="AR19" s="6">
        <v>0.14702508227934499</v>
      </c>
      <c r="AS19" s="6">
        <v>113.857</v>
      </c>
    </row>
    <row r="20" spans="1:45" x14ac:dyDescent="0.25">
      <c r="B20" s="6">
        <v>2.3673630538706698E-2</v>
      </c>
      <c r="C20" s="6">
        <v>8.2488024925279804E-2</v>
      </c>
      <c r="D20" s="6">
        <v>0.11280906468155</v>
      </c>
      <c r="E20" s="6">
        <v>67.007999999999996</v>
      </c>
      <c r="F20" s="6"/>
      <c r="G20" s="6">
        <v>3.7994842744231601E-2</v>
      </c>
      <c r="H20" s="6">
        <v>6.11872075425915E-2</v>
      </c>
      <c r="I20" s="6">
        <v>8.6100807613033695E-2</v>
      </c>
      <c r="J20" s="6">
        <v>143.012</v>
      </c>
      <c r="K20" s="6"/>
      <c r="L20" s="6">
        <v>6.2947409051055697E-2</v>
      </c>
      <c r="M20" s="6">
        <v>8.4064260742323205E-2</v>
      </c>
      <c r="N20" s="6">
        <v>0.108202004208539</v>
      </c>
      <c r="O20" s="6">
        <v>28.248000000000001</v>
      </c>
      <c r="P20" s="6"/>
      <c r="Q20" s="6">
        <v>3.0677838220214901E-2</v>
      </c>
      <c r="R20" s="6">
        <v>6.0833998952967497E-2</v>
      </c>
      <c r="S20" s="6">
        <v>8.6750869552552498E-2</v>
      </c>
      <c r="T20" s="6">
        <v>24.271999999999998</v>
      </c>
      <c r="U20" s="6"/>
      <c r="V20" s="6">
        <v>0.106918764897717</v>
      </c>
      <c r="W20" s="6">
        <v>0.16539971157640701</v>
      </c>
      <c r="X20" s="6">
        <v>0.207601420395258</v>
      </c>
      <c r="Y20" s="6">
        <v>22.896999999999998</v>
      </c>
      <c r="Z20" s="6"/>
      <c r="AA20" s="6">
        <v>3.0457647908072202E-2</v>
      </c>
      <c r="AB20" s="6">
        <v>5.9175143374480599E-2</v>
      </c>
      <c r="AC20" s="6">
        <v>7.8029015784909006E-2</v>
      </c>
      <c r="AD20" s="6">
        <v>79.991</v>
      </c>
      <c r="AE20" s="6"/>
      <c r="AF20" s="6">
        <v>2.3435720794722899E-2</v>
      </c>
      <c r="AG20" s="6">
        <v>5.9167089495664099E-2</v>
      </c>
      <c r="AH20" s="6">
        <v>8.4334465458632699E-2</v>
      </c>
      <c r="AI20" s="6">
        <v>35.289000000000001</v>
      </c>
      <c r="AJ20" s="6"/>
      <c r="AK20" s="6">
        <v>3.9889694901614502E-2</v>
      </c>
      <c r="AL20" s="6">
        <v>7.3645616289590002E-2</v>
      </c>
      <c r="AM20" s="6">
        <v>9.5967158331960095E-2</v>
      </c>
      <c r="AN20" s="6">
        <v>56.057000000000002</v>
      </c>
      <c r="AO20" s="6"/>
      <c r="AP20" s="6">
        <v>3.9135449462095698E-2</v>
      </c>
      <c r="AQ20" s="6">
        <v>8.7138810216654899E-2</v>
      </c>
      <c r="AR20" s="6">
        <v>0.119562374089007</v>
      </c>
      <c r="AS20" s="6">
        <v>52.988</v>
      </c>
    </row>
    <row r="21" spans="1:45" x14ac:dyDescent="0.25">
      <c r="B21" s="6">
        <v>3.7405004500937401E-2</v>
      </c>
      <c r="C21" s="6">
        <v>9.9681171973875396E-2</v>
      </c>
      <c r="D21" s="6">
        <v>0.131693393604597</v>
      </c>
      <c r="E21" s="6">
        <v>71.316000000000003</v>
      </c>
      <c r="F21" s="6"/>
      <c r="G21" s="6">
        <v>2.0104446253312501E-2</v>
      </c>
      <c r="H21" s="6">
        <v>6.3607731465971706E-2</v>
      </c>
      <c r="I21" s="6">
        <v>8.9191057109036395E-2</v>
      </c>
      <c r="J21" s="6">
        <v>128.40100000000001</v>
      </c>
      <c r="K21" s="6"/>
      <c r="L21" s="6">
        <v>4.8786073327059698E-2</v>
      </c>
      <c r="M21" s="6">
        <v>8.2256591852808994E-2</v>
      </c>
      <c r="N21" s="6">
        <v>0.10326161957454</v>
      </c>
      <c r="O21" s="6">
        <v>29.234000000000002</v>
      </c>
      <c r="P21" s="6"/>
      <c r="Q21" s="6">
        <v>2.0865752669803998E-2</v>
      </c>
      <c r="R21" s="6">
        <v>5.3297866473542503E-2</v>
      </c>
      <c r="S21" s="6">
        <v>7.3845435370793799E-2</v>
      </c>
      <c r="T21" s="6">
        <v>22.716000000000001</v>
      </c>
      <c r="U21" s="6"/>
      <c r="V21" s="6">
        <v>2.8019258826054699E-2</v>
      </c>
      <c r="W21" s="6">
        <v>9.3623979815325595E-2</v>
      </c>
      <c r="X21" s="6">
        <v>0.12667889824068701</v>
      </c>
      <c r="Y21" s="6">
        <v>53.945</v>
      </c>
      <c r="Z21" s="6"/>
      <c r="AA21" s="6">
        <v>1.89174290344696E-2</v>
      </c>
      <c r="AB21" s="6">
        <v>5.0907788766797198E-2</v>
      </c>
      <c r="AC21" s="6">
        <v>7.2195410633209195E-2</v>
      </c>
      <c r="AD21" s="6">
        <v>46.402000000000001</v>
      </c>
      <c r="AE21" s="6"/>
      <c r="AF21" s="6">
        <v>2.99966155682336E-2</v>
      </c>
      <c r="AG21" s="6">
        <v>7.3390454975294395E-2</v>
      </c>
      <c r="AH21" s="6">
        <v>9.2775912404908095E-2</v>
      </c>
      <c r="AI21" s="6">
        <v>49.136000000000003</v>
      </c>
      <c r="AJ21" s="6"/>
      <c r="AK21" s="6">
        <v>3.0673288941448801E-2</v>
      </c>
      <c r="AL21" s="6">
        <v>8.2636590039934996E-2</v>
      </c>
      <c r="AM21" s="6">
        <v>0.11227308351790299</v>
      </c>
      <c r="AN21" s="6">
        <v>29.867999999999999</v>
      </c>
      <c r="AO21" s="6"/>
      <c r="AP21" s="6">
        <v>3.3177973662289299E-2</v>
      </c>
      <c r="AQ21" s="6">
        <v>9.0527805877571393E-2</v>
      </c>
      <c r="AR21" s="6">
        <v>0.11302137052742001</v>
      </c>
      <c r="AS21" s="6">
        <v>63.283000000000001</v>
      </c>
    </row>
    <row r="22" spans="1:45" x14ac:dyDescent="0.25">
      <c r="B22" s="6">
        <v>5.1080774929328998E-2</v>
      </c>
      <c r="C22" s="6">
        <v>9.7994340968825505E-2</v>
      </c>
      <c r="D22" s="6">
        <v>0.12721681206086</v>
      </c>
      <c r="E22" s="6">
        <v>57.216999999999999</v>
      </c>
      <c r="F22" s="6"/>
      <c r="G22" s="6">
        <v>3.2879200814992599E-2</v>
      </c>
      <c r="H22" s="6">
        <v>7.6133202674276895E-2</v>
      </c>
      <c r="I22" s="6">
        <v>0.103115723180744</v>
      </c>
      <c r="J22" s="6">
        <v>135.78399999999999</v>
      </c>
      <c r="K22" s="6"/>
      <c r="L22" s="6">
        <v>4.2749252906155499E-2</v>
      </c>
      <c r="M22" s="6">
        <v>4.6928988179184498E-2</v>
      </c>
      <c r="N22" s="6">
        <v>6.5714853728254294E-2</v>
      </c>
      <c r="O22" s="6">
        <v>54.951999999999998</v>
      </c>
      <c r="P22" s="6"/>
      <c r="Q22" s="6">
        <v>4.3112623229100797E-2</v>
      </c>
      <c r="R22" s="6">
        <v>7.0693905636179305E-2</v>
      </c>
      <c r="S22" s="6">
        <v>0.108916313510786</v>
      </c>
      <c r="T22" s="6">
        <v>21.143999999999998</v>
      </c>
      <c r="U22" s="6"/>
      <c r="V22" s="6">
        <v>5.1900286581458302E-2</v>
      </c>
      <c r="W22" s="6">
        <v>0.11259387307107301</v>
      </c>
      <c r="X22" s="6">
        <v>0.15025885270139799</v>
      </c>
      <c r="Y22" s="6">
        <v>36.03</v>
      </c>
      <c r="Z22" s="6"/>
      <c r="AA22" s="6">
        <v>2.2125962558494802E-2</v>
      </c>
      <c r="AB22" s="6">
        <v>4.2634656021383499E-2</v>
      </c>
      <c r="AC22" s="6">
        <v>6.7760913859497701E-2</v>
      </c>
      <c r="AD22" s="6">
        <v>30.361999999999998</v>
      </c>
      <c r="AE22" s="6"/>
      <c r="AF22" s="6">
        <v>2.74895646875233E-2</v>
      </c>
      <c r="AG22" s="6">
        <v>6.0309297470705597E-2</v>
      </c>
      <c r="AH22" s="6">
        <v>8.0459518774715993E-2</v>
      </c>
      <c r="AI22" s="6">
        <v>40.198</v>
      </c>
      <c r="AJ22" s="6"/>
      <c r="AK22" s="6">
        <v>2.8253241604358902E-2</v>
      </c>
      <c r="AL22" s="6">
        <v>0.105136107339884</v>
      </c>
      <c r="AM22" s="6">
        <v>0.150679345116078</v>
      </c>
      <c r="AN22" s="6">
        <v>28.577999999999999</v>
      </c>
      <c r="AO22" s="6"/>
      <c r="AP22" s="6">
        <v>4.4645322690438603E-2</v>
      </c>
      <c r="AQ22" s="6">
        <v>0.107655623456393</v>
      </c>
      <c r="AR22" s="6">
        <v>0.14702315121569601</v>
      </c>
      <c r="AS22" s="6">
        <v>93.695999999999998</v>
      </c>
    </row>
    <row r="23" spans="1:45" x14ac:dyDescent="0.25">
      <c r="B23" s="6">
        <v>2.3893911961892399E-2</v>
      </c>
      <c r="C23" s="6">
        <v>5.7927496128510197E-2</v>
      </c>
      <c r="D23" s="6">
        <v>8.2662131456235396E-2</v>
      </c>
      <c r="E23" s="6">
        <v>63.795000000000002</v>
      </c>
      <c r="F23" s="6"/>
      <c r="G23" s="6">
        <v>3.9627173879505102E-2</v>
      </c>
      <c r="H23" s="6">
        <v>6.5137139887460199E-2</v>
      </c>
      <c r="I23" s="6">
        <v>9.6739135611773899E-2</v>
      </c>
      <c r="J23" s="6">
        <v>139.72200000000001</v>
      </c>
      <c r="K23" s="6"/>
      <c r="L23" s="6">
        <v>2.8416589513229899E-2</v>
      </c>
      <c r="M23" s="6">
        <v>5.6452007887595003E-2</v>
      </c>
      <c r="N23" s="6">
        <v>7.3705296782653001E-2</v>
      </c>
      <c r="O23" s="6">
        <v>40.71</v>
      </c>
      <c r="P23" s="6"/>
      <c r="Q23" s="6">
        <v>2.10566213990338E-2</v>
      </c>
      <c r="R23" s="6">
        <v>6.6426053587859205E-2</v>
      </c>
      <c r="S23" s="6">
        <v>8.9686412257328901E-2</v>
      </c>
      <c r="T23" s="6">
        <v>20.437999999999999</v>
      </c>
      <c r="U23" s="6"/>
      <c r="V23" s="6">
        <v>3.0880446810324501E-2</v>
      </c>
      <c r="W23" s="6">
        <v>9.0297339957461698E-2</v>
      </c>
      <c r="X23" s="6">
        <v>0.13219614506147501</v>
      </c>
      <c r="Y23" s="6">
        <v>32.593000000000004</v>
      </c>
      <c r="Z23" s="6"/>
      <c r="AA23" s="6">
        <v>2.0043859600778199E-2</v>
      </c>
      <c r="AB23" s="6">
        <v>4.3396163670158701E-2</v>
      </c>
      <c r="AC23" s="6">
        <v>6.2694077966949702E-2</v>
      </c>
      <c r="AD23" s="6">
        <v>68.149000000000001</v>
      </c>
      <c r="AE23" s="6"/>
      <c r="AF23" s="6">
        <v>2.09065028002655E-2</v>
      </c>
      <c r="AG23" s="6">
        <v>4.7767839301037299E-2</v>
      </c>
      <c r="AH23" s="6">
        <v>7.0337594985671603E-2</v>
      </c>
      <c r="AI23" s="6">
        <v>61.826999999999998</v>
      </c>
      <c r="AJ23" s="6"/>
      <c r="AK23" s="6">
        <v>2.4634554619502799E-2</v>
      </c>
      <c r="AL23" s="6">
        <v>8.2126819781946206E-2</v>
      </c>
      <c r="AM23" s="6">
        <v>0.111572671214678</v>
      </c>
      <c r="AN23" s="6">
        <v>37.265999999999998</v>
      </c>
      <c r="AO23" s="6"/>
      <c r="AP23" s="6">
        <v>2.96110550536763E-2</v>
      </c>
      <c r="AQ23" s="6">
        <v>8.3913580807105301E-2</v>
      </c>
      <c r="AR23" s="6">
        <v>0.10932318998002399</v>
      </c>
      <c r="AS23" s="6">
        <v>66.292000000000002</v>
      </c>
    </row>
    <row r="24" spans="1:45" x14ac:dyDescent="0.25">
      <c r="B24" s="6">
        <v>2.2093893219803099E-2</v>
      </c>
      <c r="C24" s="6">
        <v>8.5797784513972394E-2</v>
      </c>
      <c r="D24" s="6">
        <v>0.121017077956598</v>
      </c>
      <c r="E24" s="6">
        <v>34.427</v>
      </c>
      <c r="F24" s="6"/>
      <c r="G24" s="6">
        <v>2.6418477072325398E-2</v>
      </c>
      <c r="H24" s="6">
        <v>6.3541139183809395E-2</v>
      </c>
      <c r="I24" s="6">
        <v>8.4107027387646194E-2</v>
      </c>
      <c r="J24" s="6">
        <v>142.31</v>
      </c>
      <c r="K24" s="6"/>
      <c r="L24" s="6">
        <v>1.7079686909411501E-2</v>
      </c>
      <c r="M24" s="6">
        <v>6.0946918940688197E-2</v>
      </c>
      <c r="N24" s="6">
        <v>8.5918419773287902E-2</v>
      </c>
      <c r="O24" s="6">
        <v>41.718000000000004</v>
      </c>
      <c r="P24" s="6"/>
      <c r="Q24" s="6">
        <v>1.8282899177217801E-2</v>
      </c>
      <c r="R24" s="6">
        <v>6.7485735463479496E-2</v>
      </c>
      <c r="S24" s="6">
        <v>9.3718804812345499E-2</v>
      </c>
      <c r="T24" s="6">
        <v>21.721</v>
      </c>
      <c r="U24" s="6"/>
      <c r="V24" s="6">
        <v>3.1361943626876401E-2</v>
      </c>
      <c r="W24" s="6">
        <v>9.8396696018218502E-2</v>
      </c>
      <c r="X24" s="6">
        <v>0.13228017306369999</v>
      </c>
      <c r="Y24" s="6">
        <v>38.277000000000001</v>
      </c>
      <c r="Z24" s="6"/>
      <c r="AA24" s="6">
        <v>2.6937498729172799E-2</v>
      </c>
      <c r="AB24" s="6">
        <v>4.4932667157751502E-2</v>
      </c>
      <c r="AC24" s="6">
        <v>4.4932667157751502E-2</v>
      </c>
      <c r="AD24" s="6">
        <v>41.835000000000001</v>
      </c>
      <c r="AE24" s="6"/>
      <c r="AF24" s="6">
        <v>2.4472148962484098E-2</v>
      </c>
      <c r="AG24" s="6">
        <v>5.3149151736259503E-2</v>
      </c>
      <c r="AH24" s="6">
        <v>6.7865081054763493E-2</v>
      </c>
      <c r="AI24" s="6">
        <v>57.07</v>
      </c>
      <c r="AJ24" s="6"/>
      <c r="AK24" s="6">
        <v>2.6734927565623401E-2</v>
      </c>
      <c r="AL24" s="6">
        <v>9.5316863726793002E-2</v>
      </c>
      <c r="AM24" s="6">
        <v>0.12497475563435401</v>
      </c>
      <c r="AN24" s="6">
        <v>47.27</v>
      </c>
      <c r="AO24" s="6"/>
      <c r="AP24" s="6">
        <v>3.9381825416414898E-2</v>
      </c>
      <c r="AQ24" s="6">
        <v>7.3877878526207794E-2</v>
      </c>
      <c r="AR24" s="6">
        <v>9.6865885737326393E-2</v>
      </c>
      <c r="AS24" s="6">
        <v>86.578999999999994</v>
      </c>
    </row>
    <row r="25" spans="1:45" x14ac:dyDescent="0.25">
      <c r="B25" s="7">
        <v>3.0544618218042285E-2</v>
      </c>
      <c r="C25" s="7">
        <v>8.2801486557505438E-2</v>
      </c>
      <c r="D25" s="7">
        <v>0.11287549470188733</v>
      </c>
      <c r="E25" s="7">
        <v>60.703699999999991</v>
      </c>
      <c r="F25" s="6"/>
      <c r="G25" s="7">
        <v>3.6994725177193398E-2</v>
      </c>
      <c r="H25" s="7">
        <v>7.1126168040109905E-2</v>
      </c>
      <c r="I25" s="7">
        <v>9.904733371442774E-2</v>
      </c>
      <c r="J25" s="7">
        <v>140.03480000000002</v>
      </c>
      <c r="K25" s="6"/>
      <c r="L25" s="7">
        <v>4.0839337010199775E-2</v>
      </c>
      <c r="M25" s="7">
        <v>6.5971892753644082E-2</v>
      </c>
      <c r="N25" s="7">
        <v>9.1973947245956172E-2</v>
      </c>
      <c r="O25" s="7">
        <v>35.3523</v>
      </c>
      <c r="P25" s="6"/>
      <c r="Q25" s="7">
        <v>3.4881975379470152E-2</v>
      </c>
      <c r="R25" s="7">
        <v>7.0451457802373704E-2</v>
      </c>
      <c r="S25" s="7">
        <v>9.915224598800168E-2</v>
      </c>
      <c r="T25" s="7">
        <v>20.028100000000002</v>
      </c>
      <c r="U25" s="6"/>
      <c r="V25" s="7">
        <v>4.3442038214884238E-2</v>
      </c>
      <c r="W25" s="7">
        <v>0.10530023946208718</v>
      </c>
      <c r="X25" s="7">
        <v>0.14069552551671169</v>
      </c>
      <c r="Y25" s="7">
        <v>37.685600000000001</v>
      </c>
      <c r="Z25" s="6"/>
      <c r="AA25" s="7">
        <v>2.8731778355399879E-2</v>
      </c>
      <c r="AB25" s="7">
        <v>4.9705284744542763E-2</v>
      </c>
      <c r="AC25" s="7">
        <v>6.6869341167618113E-2</v>
      </c>
      <c r="AD25" s="7">
        <v>46.073899999999995</v>
      </c>
      <c r="AE25" s="6"/>
      <c r="AF25" s="7">
        <v>3.0718943270572154E-2</v>
      </c>
      <c r="AG25" s="7">
        <v>5.4811471720906592E-2</v>
      </c>
      <c r="AH25" s="7">
        <v>8.9334867200157167E-2</v>
      </c>
      <c r="AI25" s="7">
        <v>45.9452</v>
      </c>
      <c r="AJ25" s="6"/>
      <c r="AK25" s="8">
        <v>3.029676241483422E-2</v>
      </c>
      <c r="AL25" s="8">
        <v>8.2222064032595729E-2</v>
      </c>
      <c r="AM25" s="8">
        <v>0.11278257721386757</v>
      </c>
      <c r="AN25" s="8">
        <v>41.871499999999997</v>
      </c>
      <c r="AO25" s="6"/>
      <c r="AP25" s="8">
        <v>4.4955429144431895E-2</v>
      </c>
      <c r="AQ25" s="8">
        <v>9.9460616162338394E-2</v>
      </c>
      <c r="AR25" s="8">
        <v>0.12966860549327591</v>
      </c>
      <c r="AS25" s="8">
        <v>79.277299999999997</v>
      </c>
    </row>
    <row r="27" spans="1:45" x14ac:dyDescent="0.25">
      <c r="A27">
        <v>70</v>
      </c>
      <c r="B27">
        <v>3.1835170666206197E-2</v>
      </c>
      <c r="C27">
        <v>8.5613221131314698E-2</v>
      </c>
      <c r="D27">
        <v>0.120730987426261</v>
      </c>
      <c r="E27">
        <v>49.597999999999999</v>
      </c>
      <c r="G27">
        <v>2.9516490594861802E-2</v>
      </c>
      <c r="H27">
        <v>7.3095198588869204E-2</v>
      </c>
      <c r="I27">
        <v>0.101796677896592</v>
      </c>
      <c r="J27">
        <v>151.625</v>
      </c>
      <c r="L27">
        <v>0.114033621265225</v>
      </c>
      <c r="M27">
        <v>0.143943377462973</v>
      </c>
      <c r="N27">
        <v>0.19637096342888</v>
      </c>
      <c r="O27">
        <v>39.085999999999999</v>
      </c>
      <c r="Q27">
        <v>2.1579107833081E-2</v>
      </c>
      <c r="R27">
        <v>6.9519356754330505E-2</v>
      </c>
      <c r="S27">
        <v>9.5287982724573506E-2</v>
      </c>
      <c r="T27">
        <v>22.155999999999999</v>
      </c>
      <c r="V27">
        <v>2.9760391866486699E-2</v>
      </c>
      <c r="W27">
        <v>9.8529250512623207E-2</v>
      </c>
      <c r="X27">
        <v>0.134688947534291</v>
      </c>
      <c r="Y27">
        <v>37.183</v>
      </c>
      <c r="AA27">
        <v>2.4220015820502101E-2</v>
      </c>
      <c r="AB27">
        <v>4.38303169186606E-2</v>
      </c>
      <c r="AC27">
        <v>6.2117198190886999E-2</v>
      </c>
      <c r="AD27">
        <v>34.140999999999998</v>
      </c>
      <c r="AF27">
        <v>2.8478550415889599E-2</v>
      </c>
      <c r="AG27">
        <v>6.9989981340997598E-2</v>
      </c>
      <c r="AH27">
        <v>8.8877079572528397E-2</v>
      </c>
      <c r="AI27">
        <v>137.11699999999999</v>
      </c>
      <c r="AK27">
        <v>4.7265163092268497E-2</v>
      </c>
      <c r="AL27">
        <v>8.6656209717575497E-2</v>
      </c>
      <c r="AM27">
        <v>0.12138714251032701</v>
      </c>
      <c r="AN27">
        <v>52.786999999999999</v>
      </c>
      <c r="AP27">
        <v>2.9055663918589301E-2</v>
      </c>
      <c r="AQ27">
        <v>8.6951919040742495E-2</v>
      </c>
      <c r="AR27">
        <v>0.113230882025321</v>
      </c>
      <c r="AS27">
        <v>134.01599999999999</v>
      </c>
    </row>
    <row r="28" spans="1:45" x14ac:dyDescent="0.25">
      <c r="B28">
        <v>3.6910976988123297E-2</v>
      </c>
      <c r="C28">
        <v>7.5250797997311797E-2</v>
      </c>
      <c r="D28">
        <v>0.107543714967527</v>
      </c>
      <c r="E28">
        <v>73.613</v>
      </c>
      <c r="G28">
        <v>3.0237424433569599E-2</v>
      </c>
      <c r="H28">
        <v>6.1359232753897E-2</v>
      </c>
      <c r="I28">
        <v>8.8494930322474505E-2</v>
      </c>
      <c r="J28">
        <v>152.06700000000001</v>
      </c>
      <c r="L28">
        <v>3.31868503658969E-2</v>
      </c>
      <c r="M28">
        <v>7.1701739394783803E-2</v>
      </c>
      <c r="N28">
        <v>0.10615316579147099</v>
      </c>
      <c r="O28">
        <v>35.738999999999997</v>
      </c>
      <c r="Q28">
        <v>2.5126232240235202E-2</v>
      </c>
      <c r="R28">
        <v>6.7419857419188406E-2</v>
      </c>
      <c r="S28">
        <v>9.2867006324092505E-2</v>
      </c>
      <c r="T28">
        <v>27.663</v>
      </c>
      <c r="V28">
        <v>9.6424089130502003E-2</v>
      </c>
      <c r="W28">
        <v>0.16813796444978099</v>
      </c>
      <c r="X28">
        <v>0.19101866763154399</v>
      </c>
      <c r="Y28">
        <v>45.356000000000002</v>
      </c>
      <c r="AA28">
        <v>2.6814324951960501E-2</v>
      </c>
      <c r="AB28">
        <v>4.4833022187816998E-2</v>
      </c>
      <c r="AC28">
        <v>6.4669959174746897E-2</v>
      </c>
      <c r="AD28">
        <v>64.671000000000006</v>
      </c>
      <c r="AF28">
        <v>2.88637202184081E-2</v>
      </c>
      <c r="AG28">
        <v>5.4370750424892797E-2</v>
      </c>
      <c r="AH28">
        <v>7.8253366077963696E-2</v>
      </c>
      <c r="AI28">
        <v>68.23</v>
      </c>
      <c r="AK28">
        <v>2.9933956571863402E-2</v>
      </c>
      <c r="AL28">
        <v>8.2278681258864103E-2</v>
      </c>
      <c r="AM28">
        <v>0.111891262681308</v>
      </c>
      <c r="AN28">
        <v>42.469000000000001</v>
      </c>
      <c r="AP28">
        <v>3.5259215022178499E-2</v>
      </c>
      <c r="AQ28">
        <v>0.107540177145039</v>
      </c>
      <c r="AR28">
        <v>0.13499012746691699</v>
      </c>
      <c r="AS28">
        <v>131.40199999999999</v>
      </c>
    </row>
    <row r="29" spans="1:45" x14ac:dyDescent="0.25">
      <c r="B29">
        <v>4.1066518502984997E-2</v>
      </c>
      <c r="C29">
        <v>8.4008674599012803E-2</v>
      </c>
      <c r="D29">
        <v>0.110418306437293</v>
      </c>
      <c r="E29">
        <v>62.34</v>
      </c>
      <c r="G29">
        <v>3.5983297554603201E-2</v>
      </c>
      <c r="H29">
        <v>5.9853411257345203E-2</v>
      </c>
      <c r="I29">
        <v>8.4068084163781504E-2</v>
      </c>
      <c r="J29">
        <v>173.43</v>
      </c>
      <c r="L29">
        <v>3.2760255194060402E-2</v>
      </c>
      <c r="M29">
        <v>3.8151952841586199E-2</v>
      </c>
      <c r="N29">
        <v>5.95251697879337E-2</v>
      </c>
      <c r="O29">
        <v>55.881</v>
      </c>
      <c r="Q29">
        <v>1.9624998620618402E-2</v>
      </c>
      <c r="R29">
        <v>5.6521262165518601E-2</v>
      </c>
      <c r="S29">
        <v>8.2201999016496302E-2</v>
      </c>
      <c r="T29">
        <v>28</v>
      </c>
      <c r="V29">
        <v>4.1031122411747903E-2</v>
      </c>
      <c r="W29">
        <v>9.6504338820586996E-2</v>
      </c>
      <c r="X29">
        <v>0.12793286909965601</v>
      </c>
      <c r="Y29">
        <v>43.954999999999998</v>
      </c>
      <c r="AA29">
        <v>5.5669530787161602E-2</v>
      </c>
      <c r="AB29">
        <v>6.56295444535612E-2</v>
      </c>
      <c r="AC29">
        <v>9.7259891520506306E-2</v>
      </c>
      <c r="AD29">
        <v>70.006</v>
      </c>
      <c r="AF29">
        <v>2.90676425985332E-2</v>
      </c>
      <c r="AG29">
        <v>6.7423794764628606E-2</v>
      </c>
      <c r="AH29">
        <v>8.7326690895531398E-2</v>
      </c>
      <c r="AI29">
        <v>33.360999999999997</v>
      </c>
      <c r="AK29">
        <v>7.6913843672433896E-2</v>
      </c>
      <c r="AL29">
        <v>9.2059730402644993E-2</v>
      </c>
      <c r="AM29">
        <v>0.112310737322313</v>
      </c>
      <c r="AN29">
        <v>49.087000000000003</v>
      </c>
      <c r="AP29">
        <v>3.7117502432927198E-2</v>
      </c>
      <c r="AQ29">
        <v>8.30500378189057E-2</v>
      </c>
      <c r="AR29">
        <v>0.104964057029518</v>
      </c>
      <c r="AS29">
        <v>65.7</v>
      </c>
    </row>
    <row r="30" spans="1:45" x14ac:dyDescent="0.25">
      <c r="B30">
        <v>5.8363209946286999E-2</v>
      </c>
      <c r="C30">
        <v>6.2911676905443595E-2</v>
      </c>
      <c r="D30">
        <v>8.5306312036206394E-2</v>
      </c>
      <c r="E30">
        <v>89.566999999999993</v>
      </c>
      <c r="G30">
        <v>3.3480685048575702E-2</v>
      </c>
      <c r="H30">
        <v>5.5724701537838699E-2</v>
      </c>
      <c r="I30">
        <v>7.4909884250028397E-2</v>
      </c>
      <c r="J30">
        <v>152.791</v>
      </c>
      <c r="L30">
        <v>1.5918827711505702E-2</v>
      </c>
      <c r="M30">
        <v>5.5242206133626799E-2</v>
      </c>
      <c r="N30">
        <v>7.7704195288233094E-2</v>
      </c>
      <c r="O30">
        <v>32.229999999999997</v>
      </c>
      <c r="Q30">
        <v>2.68774213438157E-2</v>
      </c>
      <c r="R30">
        <v>6.0835203747869201E-2</v>
      </c>
      <c r="S30">
        <v>8.9736954740280594E-2</v>
      </c>
      <c r="T30">
        <v>20.183</v>
      </c>
      <c r="V30">
        <v>2.5121870978960799E-2</v>
      </c>
      <c r="W30">
        <v>0.107617183256063</v>
      </c>
      <c r="X30">
        <v>0.13463733229286801</v>
      </c>
      <c r="Y30">
        <v>65.772000000000006</v>
      </c>
      <c r="AA30">
        <v>2.6296588333381801E-2</v>
      </c>
      <c r="AB30">
        <v>4.6199612699366399E-2</v>
      </c>
      <c r="AC30">
        <v>7.4721824994598798E-2</v>
      </c>
      <c r="AD30">
        <v>46.095999999999997</v>
      </c>
      <c r="AF30">
        <v>2.7624302695741999E-2</v>
      </c>
      <c r="AG30">
        <v>5.3407440158275199E-2</v>
      </c>
      <c r="AH30">
        <v>7.8695641494860705E-2</v>
      </c>
      <c r="AI30">
        <v>55.301000000000002</v>
      </c>
      <c r="AK30">
        <v>2.8715275132685101E-2</v>
      </c>
      <c r="AL30">
        <v>8.8822657847906203E-2</v>
      </c>
      <c r="AM30">
        <v>0.12472288474296001</v>
      </c>
      <c r="AN30">
        <v>21.152999999999999</v>
      </c>
      <c r="AP30">
        <v>3.0290412565553398E-2</v>
      </c>
      <c r="AQ30">
        <v>6.5462676310162601E-2</v>
      </c>
      <c r="AR30">
        <v>9.03454215595106E-2</v>
      </c>
      <c r="AS30">
        <v>102.44799999999999</v>
      </c>
    </row>
    <row r="31" spans="1:45" x14ac:dyDescent="0.25">
      <c r="B31">
        <v>2.1304314619994501E-2</v>
      </c>
      <c r="C31">
        <v>7.0733834299009604E-2</v>
      </c>
      <c r="D31">
        <v>9.7791169970835104E-2</v>
      </c>
      <c r="E31">
        <v>97.608000000000004</v>
      </c>
      <c r="G31">
        <v>2.5925422707411001E-2</v>
      </c>
      <c r="H31">
        <v>6.3205283854829999E-2</v>
      </c>
      <c r="I31">
        <v>8.0922831322167502E-2</v>
      </c>
      <c r="J31">
        <v>149.78200000000001</v>
      </c>
      <c r="L31">
        <v>4.7768362694334002E-2</v>
      </c>
      <c r="M31">
        <v>7.6846540728172402E-2</v>
      </c>
      <c r="N31">
        <v>9.6938552678022594E-2</v>
      </c>
      <c r="O31">
        <v>56.966000000000001</v>
      </c>
      <c r="Q31">
        <v>2.0030497148756099E-2</v>
      </c>
      <c r="R31">
        <v>5.3174329845956401E-2</v>
      </c>
      <c r="S31">
        <v>7.9890000015249402E-2</v>
      </c>
      <c r="T31">
        <v>26.036999999999999</v>
      </c>
      <c r="V31">
        <v>4.2201844428058098E-2</v>
      </c>
      <c r="W31">
        <v>8.9687724804834501E-2</v>
      </c>
      <c r="X31">
        <v>0.114842633622615</v>
      </c>
      <c r="Y31">
        <v>53.529000000000003</v>
      </c>
      <c r="AA31">
        <v>1.9843644776228599E-2</v>
      </c>
      <c r="AB31">
        <v>4.0065618109692003E-2</v>
      </c>
      <c r="AC31">
        <v>6.2244699990356797E-2</v>
      </c>
      <c r="AD31">
        <v>51.103999999999999</v>
      </c>
      <c r="AF31">
        <v>2.5207353030539E-2</v>
      </c>
      <c r="AG31">
        <v>6.0252760517766298E-2</v>
      </c>
      <c r="AH31">
        <v>8.24132408191455E-2</v>
      </c>
      <c r="AI31">
        <v>43.405000000000001</v>
      </c>
      <c r="AK31">
        <v>2.4360382502199698E-2</v>
      </c>
      <c r="AL31">
        <v>8.2123026515364406E-2</v>
      </c>
      <c r="AM31">
        <v>0.11962217947765599</v>
      </c>
      <c r="AN31">
        <v>42.485999999999997</v>
      </c>
      <c r="AP31">
        <v>6.0493976858636403E-2</v>
      </c>
      <c r="AQ31">
        <v>0.10359250901745901</v>
      </c>
      <c r="AR31">
        <v>0.13217541435855301</v>
      </c>
      <c r="AS31">
        <v>132.15700000000001</v>
      </c>
    </row>
    <row r="32" spans="1:45" x14ac:dyDescent="0.25">
      <c r="B32">
        <v>2.4163276946588898E-2</v>
      </c>
      <c r="C32">
        <v>8.2586836221120202E-2</v>
      </c>
      <c r="D32">
        <v>0.11609249555959</v>
      </c>
      <c r="E32">
        <v>88.814999999999998</v>
      </c>
      <c r="G32">
        <v>3.0818611158625699E-2</v>
      </c>
      <c r="H32">
        <v>5.5954558453152101E-2</v>
      </c>
      <c r="I32">
        <v>8.7238935705362397E-2</v>
      </c>
      <c r="J32">
        <v>151.251</v>
      </c>
      <c r="L32">
        <v>2.14705667856884E-2</v>
      </c>
      <c r="M32">
        <v>3.71750606849394E-2</v>
      </c>
      <c r="N32">
        <v>6.0418066348098903E-2</v>
      </c>
      <c r="O32">
        <v>60.637</v>
      </c>
      <c r="Q32">
        <v>4.4356170676484098E-2</v>
      </c>
      <c r="R32">
        <v>6.8769543390612295E-2</v>
      </c>
      <c r="S32">
        <v>9.6429653176697494E-2</v>
      </c>
      <c r="T32">
        <v>27.952000000000002</v>
      </c>
      <c r="V32">
        <v>6.2186441479189197E-2</v>
      </c>
      <c r="W32">
        <v>0.12441905465978</v>
      </c>
      <c r="X32">
        <v>0.156177219080122</v>
      </c>
      <c r="Y32">
        <v>50.093000000000004</v>
      </c>
      <c r="AA32">
        <v>2.2515194222348101E-2</v>
      </c>
      <c r="AB32">
        <v>4.3023266752698498E-2</v>
      </c>
      <c r="AC32">
        <v>5.8468002207616797E-2</v>
      </c>
      <c r="AD32">
        <v>62.017000000000003</v>
      </c>
      <c r="AF32">
        <v>0.13599334992266099</v>
      </c>
      <c r="AG32">
        <v>0.16407454800221899</v>
      </c>
      <c r="AH32">
        <v>0.20243879714031399</v>
      </c>
      <c r="AI32">
        <v>62.533999999999999</v>
      </c>
      <c r="AK32">
        <v>7.1190697042035497E-2</v>
      </c>
      <c r="AL32">
        <v>0.10583335255852699</v>
      </c>
      <c r="AM32">
        <v>0.13392847240420799</v>
      </c>
      <c r="AN32">
        <v>51.226999999999997</v>
      </c>
      <c r="AP32">
        <v>4.7168479661881403E-2</v>
      </c>
      <c r="AQ32">
        <v>9.1981412803346499E-2</v>
      </c>
      <c r="AR32">
        <v>0.13047992615719101</v>
      </c>
      <c r="AS32">
        <v>71.215000000000003</v>
      </c>
    </row>
    <row r="33" spans="1:45" x14ac:dyDescent="0.25">
      <c r="B33">
        <v>2.7401544853864201E-2</v>
      </c>
      <c r="C33">
        <v>7.5383327360843203E-2</v>
      </c>
      <c r="D33">
        <v>0.103874784072404</v>
      </c>
      <c r="E33">
        <v>68.411000000000001</v>
      </c>
      <c r="G33">
        <v>2.7158649097731798E-2</v>
      </c>
      <c r="H33">
        <v>7.4915361328722493E-2</v>
      </c>
      <c r="I33">
        <v>9.7481703378281104E-2</v>
      </c>
      <c r="J33">
        <v>153.63499999999999</v>
      </c>
      <c r="L33">
        <v>6.4373982282609599E-2</v>
      </c>
      <c r="M33">
        <v>7.7020695684485704E-2</v>
      </c>
      <c r="N33">
        <v>0.109894421059404</v>
      </c>
      <c r="O33">
        <v>47.902999999999999</v>
      </c>
      <c r="Q33">
        <v>3.6245476179115103E-2</v>
      </c>
      <c r="R33">
        <v>7.2378140840142796E-2</v>
      </c>
      <c r="S33">
        <v>0.10025100273333</v>
      </c>
      <c r="T33">
        <v>22.140999999999998</v>
      </c>
      <c r="V33">
        <v>3.4061607257211399E-2</v>
      </c>
      <c r="W33">
        <v>0.104368577127895</v>
      </c>
      <c r="X33">
        <v>0.13371969811277001</v>
      </c>
      <c r="Y33">
        <v>44.186</v>
      </c>
      <c r="AA33">
        <v>2.18835947901505E-2</v>
      </c>
      <c r="AB33">
        <v>3.9197989994534999E-2</v>
      </c>
      <c r="AC33">
        <v>5.8149005165469503E-2</v>
      </c>
      <c r="AD33">
        <v>40.475000000000001</v>
      </c>
      <c r="AF33">
        <v>3.19877336726943E-2</v>
      </c>
      <c r="AG33">
        <v>4.8457708056223098E-2</v>
      </c>
      <c r="AH33">
        <v>6.71201926892111E-2</v>
      </c>
      <c r="AI33">
        <v>53.511000000000003</v>
      </c>
      <c r="AK33">
        <v>5.8439347321363001E-2</v>
      </c>
      <c r="AL33">
        <v>0.125906414573633</v>
      </c>
      <c r="AM33">
        <v>0.166006770139872</v>
      </c>
      <c r="AN33">
        <v>50.131</v>
      </c>
      <c r="AP33">
        <v>2.8296673361314299E-2</v>
      </c>
      <c r="AQ33">
        <v>9.17397343597572E-2</v>
      </c>
      <c r="AR33">
        <v>0.113067151725399</v>
      </c>
      <c r="AS33">
        <v>56.58</v>
      </c>
    </row>
    <row r="34" spans="1:45" x14ac:dyDescent="0.25">
      <c r="B34">
        <v>2.1326959163807099E-2</v>
      </c>
      <c r="C34">
        <v>7.9379982525772497E-2</v>
      </c>
      <c r="D34">
        <v>0.117486203436589</v>
      </c>
      <c r="E34">
        <v>57.88</v>
      </c>
      <c r="G34">
        <v>3.9126946986241903E-2</v>
      </c>
      <c r="H34">
        <v>7.2480140264635604E-2</v>
      </c>
      <c r="I34">
        <v>0.104354377214182</v>
      </c>
      <c r="J34">
        <v>153.726</v>
      </c>
      <c r="L34">
        <v>2.6710916144387201E-2</v>
      </c>
      <c r="M34">
        <v>6.6927549027345407E-2</v>
      </c>
      <c r="N34">
        <v>9.7093336199070401E-2</v>
      </c>
      <c r="O34">
        <v>34.255000000000003</v>
      </c>
      <c r="Q34">
        <v>2.7231194227618601E-2</v>
      </c>
      <c r="R34">
        <v>5.8282047993207603E-2</v>
      </c>
      <c r="S34">
        <v>8.3534879875084303E-2</v>
      </c>
      <c r="T34">
        <v>21.677</v>
      </c>
      <c r="V34">
        <v>3.2733303886113597E-2</v>
      </c>
      <c r="W34">
        <v>8.8777221371346499E-2</v>
      </c>
      <c r="X34">
        <v>0.120750004630061</v>
      </c>
      <c r="Y34">
        <v>68.581000000000003</v>
      </c>
      <c r="AA34">
        <v>3.1194074587660998E-2</v>
      </c>
      <c r="AB34">
        <v>6.0993523292099699E-2</v>
      </c>
      <c r="AC34">
        <v>8.9338295694802103E-2</v>
      </c>
      <c r="AD34">
        <v>57.508000000000003</v>
      </c>
      <c r="AF34">
        <v>3.4331072503140499E-2</v>
      </c>
      <c r="AG34">
        <v>6.0497173979565701E-2</v>
      </c>
      <c r="AH34">
        <v>7.6434701146785605E-2</v>
      </c>
      <c r="AI34">
        <v>54.615000000000002</v>
      </c>
      <c r="AK34">
        <v>3.1496031933594897E-2</v>
      </c>
      <c r="AL34">
        <v>6.2019870330874201E-2</v>
      </c>
      <c r="AM34">
        <v>9.7790185773397001E-2</v>
      </c>
      <c r="AN34">
        <v>51.344999999999999</v>
      </c>
      <c r="AP34">
        <v>2.95111050883827E-2</v>
      </c>
      <c r="AQ34">
        <v>7.57767457460959E-2</v>
      </c>
      <c r="AR34">
        <v>0.104356807595346</v>
      </c>
      <c r="AS34">
        <v>60.784999999999997</v>
      </c>
    </row>
    <row r="35" spans="1:45" x14ac:dyDescent="0.25">
      <c r="B35">
        <v>4.8103230043110297E-2</v>
      </c>
      <c r="C35">
        <v>7.95509912996748E-2</v>
      </c>
      <c r="D35">
        <v>0.10239519140218201</v>
      </c>
      <c r="E35">
        <v>63.094000000000001</v>
      </c>
      <c r="G35">
        <v>2.8543742119854498E-2</v>
      </c>
      <c r="H35">
        <v>4.28056074046302E-2</v>
      </c>
      <c r="I35">
        <v>6.5864184697288802E-2</v>
      </c>
      <c r="J35">
        <v>152.79400000000001</v>
      </c>
      <c r="L35">
        <v>2.3066231346537701E-2</v>
      </c>
      <c r="M35">
        <v>3.8825924161572399E-2</v>
      </c>
      <c r="N35">
        <v>6.1863933448230699E-2</v>
      </c>
      <c r="O35">
        <v>30.567</v>
      </c>
      <c r="Q35">
        <v>4.9864652263017097E-2</v>
      </c>
      <c r="R35">
        <v>9.8321258581146598E-2</v>
      </c>
      <c r="S35">
        <v>0.13741439021818999</v>
      </c>
      <c r="T35">
        <v>15.992000000000001</v>
      </c>
      <c r="V35">
        <v>3.9412681807576601E-2</v>
      </c>
      <c r="W35">
        <v>9.6264990623869201E-2</v>
      </c>
      <c r="X35">
        <v>0.124005733863192</v>
      </c>
      <c r="Y35">
        <v>56.448999999999998</v>
      </c>
      <c r="AA35">
        <v>1.79007176942357E-2</v>
      </c>
      <c r="AB35">
        <v>5.18446012671177E-2</v>
      </c>
      <c r="AC35">
        <v>7.6391606151857E-2</v>
      </c>
      <c r="AD35">
        <v>41.472000000000001</v>
      </c>
      <c r="AF35">
        <v>3.8226438510646603E-2</v>
      </c>
      <c r="AG35">
        <v>7.3108016978475396E-2</v>
      </c>
      <c r="AH35">
        <v>9.1317478599364704E-2</v>
      </c>
      <c r="AI35">
        <v>38.195</v>
      </c>
      <c r="AK35">
        <v>5.3337853865362703E-2</v>
      </c>
      <c r="AL35">
        <v>8.7557389910794897E-2</v>
      </c>
      <c r="AM35">
        <v>0.12733313618334399</v>
      </c>
      <c r="AN35">
        <v>48.851999999999997</v>
      </c>
      <c r="AP35">
        <v>5.2702280233946797E-2</v>
      </c>
      <c r="AQ35">
        <v>0.112205727553887</v>
      </c>
      <c r="AR35">
        <v>0.14249641254079801</v>
      </c>
      <c r="AS35">
        <v>82.218000000000004</v>
      </c>
    </row>
    <row r="36" spans="1:45" x14ac:dyDescent="0.25">
      <c r="B36">
        <v>2.33838402788034E-2</v>
      </c>
      <c r="C36">
        <v>7.2472121399081907E-2</v>
      </c>
      <c r="D36">
        <v>0.105542303234043</v>
      </c>
      <c r="E36">
        <v>83.725999999999999</v>
      </c>
      <c r="G36">
        <v>3.04529413270151E-2</v>
      </c>
      <c r="H36">
        <v>5.9037002145368701E-2</v>
      </c>
      <c r="I36">
        <v>8.7339525274326493E-2</v>
      </c>
      <c r="J36">
        <v>152.91900000000001</v>
      </c>
      <c r="L36">
        <v>3.6168450599055102E-2</v>
      </c>
      <c r="M36">
        <v>6.6905550104791406E-2</v>
      </c>
      <c r="N36">
        <v>9.1137609449056897E-2</v>
      </c>
      <c r="O36">
        <v>39.116</v>
      </c>
      <c r="Q36">
        <v>0.13554276151302899</v>
      </c>
      <c r="R36">
        <v>0.124115727797287</v>
      </c>
      <c r="S36">
        <v>0.15984558367707999</v>
      </c>
      <c r="T36">
        <v>29.684000000000001</v>
      </c>
      <c r="V36">
        <v>3.4893411997201897E-2</v>
      </c>
      <c r="W36">
        <v>9.3876659812091298E-2</v>
      </c>
      <c r="X36">
        <v>0.126327157011211</v>
      </c>
      <c r="Y36">
        <v>45.552</v>
      </c>
      <c r="AA36">
        <v>2.18464479368101E-2</v>
      </c>
      <c r="AB36">
        <v>4.3168107805272998E-2</v>
      </c>
      <c r="AC36">
        <v>6.7275019669862796E-2</v>
      </c>
      <c r="AD36">
        <v>45.978999999999999</v>
      </c>
      <c r="AF36">
        <v>2.70554005018467E-2</v>
      </c>
      <c r="AG36">
        <v>6.4562794222974507E-2</v>
      </c>
      <c r="AH36">
        <v>8.4578824217451401E-2</v>
      </c>
      <c r="AI36">
        <v>89.313999999999993</v>
      </c>
      <c r="AK36">
        <v>2.88711328004671E-2</v>
      </c>
      <c r="AL36">
        <v>9.7609881196186105E-2</v>
      </c>
      <c r="AM36">
        <v>0.12683039289815801</v>
      </c>
      <c r="AN36">
        <v>75.052999999999997</v>
      </c>
      <c r="AP36">
        <v>2.9741258325958302E-2</v>
      </c>
      <c r="AQ36">
        <v>8.8373531320817905E-2</v>
      </c>
      <c r="AR36">
        <v>0.11444362749126</v>
      </c>
      <c r="AS36">
        <v>47.332000000000001</v>
      </c>
    </row>
    <row r="37" spans="1:45" x14ac:dyDescent="0.25">
      <c r="B37" s="1">
        <f>AVERAGE(B27:B36)</f>
        <v>3.3385904200976993E-2</v>
      </c>
      <c r="C37" s="1">
        <f>AVERAGE(C27:C36)</f>
        <v>7.6789146373858502E-2</v>
      </c>
      <c r="D37" s="1">
        <f>AVERAGE(D27:D36)</f>
        <v>0.10671814685429307</v>
      </c>
      <c r="E37" s="1">
        <f>AVERAGE(E27:E36)</f>
        <v>73.46520000000001</v>
      </c>
      <c r="G37" s="1">
        <f>AVERAGE(G27:G36)</f>
        <v>3.1124421102849031E-2</v>
      </c>
      <c r="H37" s="1">
        <f>AVERAGE(H27:H36)</f>
        <v>6.1843049758928917E-2</v>
      </c>
      <c r="I37" s="1">
        <f>AVERAGE(I27:I36)</f>
        <v>8.724711342244848E-2</v>
      </c>
      <c r="J37" s="1">
        <f>AVERAGE(J27:J36)</f>
        <v>154.40200000000004</v>
      </c>
      <c r="L37" s="1">
        <f>AVERAGE(L27:L36)</f>
        <v>4.1545806438929994E-2</v>
      </c>
      <c r="M37" s="1">
        <f>AVERAGE(M27:M36)</f>
        <v>6.7274059622427648E-2</v>
      </c>
      <c r="N37" s="1">
        <f>AVERAGE(N27:N36)</f>
        <v>9.5709941347840138E-2</v>
      </c>
      <c r="O37" s="1">
        <f>AVERAGE(O27:O36)</f>
        <v>43.238</v>
      </c>
      <c r="Q37" s="1">
        <f>AVERAGE(Q27:Q36)</f>
        <v>4.0647851204577035E-2</v>
      </c>
      <c r="R37" s="1">
        <f>AVERAGE(R27:R36)</f>
        <v>7.2933672853525935E-2</v>
      </c>
      <c r="S37" s="1">
        <f>AVERAGE(S27:S36)</f>
        <v>0.10174594525010741</v>
      </c>
      <c r="T37" s="1">
        <f>AVERAGE(T27:T36)</f>
        <v>24.148499999999999</v>
      </c>
      <c r="V37" s="1">
        <f>AVERAGE(V27:V36)</f>
        <v>4.3782676524304828E-2</v>
      </c>
      <c r="W37" s="1">
        <f>AVERAGE(W27:W36)</f>
        <v>0.10681829654388705</v>
      </c>
      <c r="X37" s="1">
        <f>AVERAGE(X27:X36)</f>
        <v>0.136410026287833</v>
      </c>
      <c r="Y37" s="1">
        <f>AVERAGE(Y27:Y36)</f>
        <v>51.065600000000003</v>
      </c>
      <c r="AA37" s="1">
        <f>AVERAGE(AA27:AA36)</f>
        <v>2.6818413390044003E-2</v>
      </c>
      <c r="AB37" s="1">
        <f>AVERAGE(AB27:AB36)</f>
        <v>4.7878560348082112E-2</v>
      </c>
      <c r="AC37" s="1">
        <f>AVERAGE(AC27:AC36)</f>
        <v>7.1063550276070392E-2</v>
      </c>
      <c r="AD37" s="1">
        <f>AVERAGE(AD27:AD36)</f>
        <v>51.346900000000005</v>
      </c>
      <c r="AF37" s="1">
        <f>AVERAGE(AF27:AF36)</f>
        <v>4.0683556407010095E-2</v>
      </c>
      <c r="AG37" s="1">
        <f>AVERAGE(AG27:AG36)</f>
        <v>7.1614496844601819E-2</v>
      </c>
      <c r="AH37" s="1">
        <f>AVERAGE(AH27:AH36)</f>
        <v>9.3745601265315642E-2</v>
      </c>
      <c r="AI37" s="1">
        <f>AVERAGE(AI27:AI36)</f>
        <v>63.558299999999996</v>
      </c>
      <c r="AK37" s="1">
        <f>AVERAGE(AK27:AK36)</f>
        <v>4.5052368393427383E-2</v>
      </c>
      <c r="AL37" s="1">
        <f>AVERAGE(AL27:AL36)</f>
        <v>9.1086721431237028E-2</v>
      </c>
      <c r="AM37" s="1">
        <f>AVERAGE(AM27:AM36)</f>
        <v>0.12418231641335431</v>
      </c>
      <c r="AN37" s="1">
        <f>AVERAGE(AN27:AN36)</f>
        <v>48.459000000000003</v>
      </c>
      <c r="AP37" s="1">
        <f>AVERAGE(AP27:AP36)</f>
        <v>3.796365674693683E-2</v>
      </c>
      <c r="AQ37" s="1">
        <f>AVERAGE(AQ27:AQ36)</f>
        <v>9.0667447111621349E-2</v>
      </c>
      <c r="AR37" s="1">
        <f>AVERAGE(AR27:AR36)</f>
        <v>0.11805498279498135</v>
      </c>
      <c r="AS37" s="1">
        <f>AVERAGE(AS27:AS36)</f>
        <v>88.385300000000001</v>
      </c>
    </row>
    <row r="39" spans="1:45" x14ac:dyDescent="0.25">
      <c r="A39">
        <v>80</v>
      </c>
      <c r="B39">
        <v>2.5090773444562099E-2</v>
      </c>
      <c r="C39">
        <v>8.9126104033294601E-2</v>
      </c>
      <c r="D39">
        <v>0.11585071001384099</v>
      </c>
      <c r="E39">
        <v>78.25</v>
      </c>
      <c r="G39">
        <v>5.5228849690013002E-2</v>
      </c>
      <c r="H39">
        <v>6.3169208761801501E-2</v>
      </c>
      <c r="I39">
        <v>8.7026896070699397E-2</v>
      </c>
      <c r="J39">
        <v>172.589</v>
      </c>
      <c r="L39">
        <v>0.103270726928782</v>
      </c>
      <c r="M39">
        <v>0.107781095819935</v>
      </c>
      <c r="N39">
        <v>0.14178199280047901</v>
      </c>
      <c r="O39">
        <v>44.911000000000001</v>
      </c>
      <c r="Q39">
        <v>4.1614665643616801E-2</v>
      </c>
      <c r="R39">
        <v>4.0799433238311103E-2</v>
      </c>
      <c r="S39">
        <v>6.1789554045081199E-2</v>
      </c>
      <c r="T39">
        <v>26.260999999999999</v>
      </c>
      <c r="V39">
        <v>4.2032646479837003E-2</v>
      </c>
      <c r="W39">
        <v>0.104180244556989</v>
      </c>
      <c r="X39">
        <v>0.12839707592201399</v>
      </c>
      <c r="Y39">
        <v>111.093</v>
      </c>
      <c r="AA39">
        <v>1.8128703850746199E-2</v>
      </c>
      <c r="AB39">
        <v>4.0993304046950098E-2</v>
      </c>
      <c r="AC39">
        <v>5.5372924508892397E-2</v>
      </c>
      <c r="AD39">
        <v>63.079000000000001</v>
      </c>
      <c r="AF39">
        <v>2.7110382146225898E-2</v>
      </c>
      <c r="AG39">
        <v>5.5111305309725897E-2</v>
      </c>
      <c r="AH39">
        <v>7.1611147936580993E-2</v>
      </c>
      <c r="AI39">
        <v>102.063</v>
      </c>
      <c r="AK39">
        <v>6.1768695961753002E-2</v>
      </c>
      <c r="AL39">
        <v>0.129523594685171</v>
      </c>
      <c r="AM39">
        <v>0.17002538902621001</v>
      </c>
      <c r="AN39">
        <v>76.89</v>
      </c>
      <c r="AP39">
        <v>2.46398957652566E-2</v>
      </c>
      <c r="AQ39">
        <v>8.9891780538070398E-2</v>
      </c>
      <c r="AR39">
        <v>0.115794518545488</v>
      </c>
      <c r="AS39">
        <v>147.38399999999999</v>
      </c>
    </row>
    <row r="40" spans="1:45" x14ac:dyDescent="0.25">
      <c r="B40">
        <v>5.3925667552744701E-2</v>
      </c>
      <c r="C40">
        <v>8.7044128984263294E-2</v>
      </c>
      <c r="D40">
        <v>0.115795146907801</v>
      </c>
      <c r="E40">
        <v>90.156999999999996</v>
      </c>
      <c r="G40">
        <v>4.6260150657054203E-2</v>
      </c>
      <c r="H40">
        <v>7.2079411661358603E-2</v>
      </c>
      <c r="I40">
        <v>0.116758455057314</v>
      </c>
      <c r="J40">
        <v>179.202</v>
      </c>
      <c r="L40">
        <v>3.2191648140412601E-2</v>
      </c>
      <c r="M40">
        <v>5.8176077824442E-2</v>
      </c>
      <c r="N40">
        <v>8.10307287695025E-2</v>
      </c>
      <c r="O40">
        <v>33.061</v>
      </c>
      <c r="Q40">
        <v>2.23092571547285E-2</v>
      </c>
      <c r="R40">
        <v>5.2087069095382701E-2</v>
      </c>
      <c r="S40">
        <v>8.3071635796593699E-2</v>
      </c>
      <c r="T40">
        <v>28.077000000000002</v>
      </c>
      <c r="V40">
        <v>2.7474095522653501E-2</v>
      </c>
      <c r="W40">
        <v>0.10453242782186201</v>
      </c>
      <c r="X40">
        <v>0.125909603523645</v>
      </c>
      <c r="Y40">
        <v>95.084999999999994</v>
      </c>
      <c r="AA40">
        <v>1.6275664963048799E-2</v>
      </c>
      <c r="AB40">
        <v>3.0172786901433699E-2</v>
      </c>
      <c r="AC40">
        <v>4.8463832649261601E-2</v>
      </c>
      <c r="AD40">
        <v>55.04</v>
      </c>
      <c r="AF40">
        <v>2.3635158580279401E-2</v>
      </c>
      <c r="AG40">
        <v>5.8654265625576803E-2</v>
      </c>
      <c r="AH40">
        <v>8.1349701543540306E-2</v>
      </c>
      <c r="AI40">
        <v>54.680999999999997</v>
      </c>
      <c r="AK40">
        <v>2.0108364644507201E-2</v>
      </c>
      <c r="AL40">
        <v>8.1510949105387795E-2</v>
      </c>
      <c r="AM40">
        <v>0.12213483317877299</v>
      </c>
      <c r="AN40">
        <v>52.389000000000003</v>
      </c>
      <c r="AP40">
        <v>3.79693785619621E-2</v>
      </c>
      <c r="AQ40">
        <v>9.1085348599048405E-2</v>
      </c>
      <c r="AR40">
        <v>0.11438351186186101</v>
      </c>
      <c r="AS40">
        <v>107.048</v>
      </c>
    </row>
    <row r="41" spans="1:45" x14ac:dyDescent="0.25">
      <c r="B41">
        <v>3.1085621763181699E-2</v>
      </c>
      <c r="C41">
        <v>7.9752117711573103E-2</v>
      </c>
      <c r="D41">
        <v>0.10285665666614199</v>
      </c>
      <c r="E41">
        <v>176.89099999999999</v>
      </c>
      <c r="G41">
        <v>4.0444384723944397E-2</v>
      </c>
      <c r="H41">
        <v>8.4204812149162603E-2</v>
      </c>
      <c r="I41">
        <v>0.10410618193511501</v>
      </c>
      <c r="J41">
        <v>179.41200000000001</v>
      </c>
      <c r="L41">
        <v>1.9745411937698701E-2</v>
      </c>
      <c r="M41">
        <v>5.9035421348955799E-2</v>
      </c>
      <c r="N41">
        <v>7.9713780100060194E-2</v>
      </c>
      <c r="O41">
        <v>51.241999999999997</v>
      </c>
      <c r="Q41">
        <v>5.1577527239804903E-2</v>
      </c>
      <c r="R41">
        <v>7.8092175990263205E-2</v>
      </c>
      <c r="S41">
        <v>0.11195365551953999</v>
      </c>
      <c r="T41">
        <v>27.922999999999998</v>
      </c>
      <c r="V41">
        <v>3.5896319063410599E-2</v>
      </c>
      <c r="W41">
        <v>0.10898940348985101</v>
      </c>
      <c r="X41">
        <v>0.134261526603454</v>
      </c>
      <c r="Y41">
        <v>65.617999999999995</v>
      </c>
      <c r="AA41">
        <v>2.3688698471482798E-2</v>
      </c>
      <c r="AB41">
        <v>3.7531899532335301E-2</v>
      </c>
      <c r="AC41">
        <v>5.7237089768739403E-2</v>
      </c>
      <c r="AD41">
        <v>77.349000000000004</v>
      </c>
      <c r="AF41">
        <v>1.8564234580037399E-2</v>
      </c>
      <c r="AG41">
        <v>7.9318847016410093E-2</v>
      </c>
      <c r="AH41">
        <v>0.103925886730001</v>
      </c>
      <c r="AI41">
        <v>54.417999999999999</v>
      </c>
      <c r="AK41">
        <v>3.47834105447637E-2</v>
      </c>
      <c r="AL41">
        <v>8.9404307742533398E-2</v>
      </c>
      <c r="AM41">
        <v>0.12255209741794799</v>
      </c>
      <c r="AN41">
        <v>77.554000000000002</v>
      </c>
      <c r="AP41">
        <v>3.6769592547526798E-2</v>
      </c>
      <c r="AQ41">
        <v>8.6007176323932705E-2</v>
      </c>
      <c r="AR41">
        <v>0.114703832998169</v>
      </c>
      <c r="AS41">
        <v>127.146</v>
      </c>
    </row>
    <row r="42" spans="1:45" x14ac:dyDescent="0.25">
      <c r="B42">
        <v>2.2902185413210902E-2</v>
      </c>
      <c r="C42">
        <v>6.6888586464019698E-2</v>
      </c>
      <c r="D42">
        <v>9.9264995546801904E-2</v>
      </c>
      <c r="E42">
        <v>74.19</v>
      </c>
      <c r="G42">
        <v>2.7440805091875398E-2</v>
      </c>
      <c r="H42">
        <v>5.8842491841808599E-2</v>
      </c>
      <c r="I42">
        <v>8.4173719555906704E-2</v>
      </c>
      <c r="J42">
        <v>180.48599999999999</v>
      </c>
      <c r="L42">
        <v>1.7081054375406999E-2</v>
      </c>
      <c r="M42">
        <v>5.9997472742362903E-2</v>
      </c>
      <c r="N42">
        <v>8.0732761827012695E-2</v>
      </c>
      <c r="O42">
        <v>38.668999999999997</v>
      </c>
      <c r="Q42">
        <v>5.7667775432639498E-2</v>
      </c>
      <c r="R42">
        <v>8.2400150636673802E-2</v>
      </c>
      <c r="S42">
        <v>0.12119834083738</v>
      </c>
      <c r="T42">
        <v>22.864999999999998</v>
      </c>
      <c r="V42">
        <v>2.46542702433287E-2</v>
      </c>
      <c r="W42">
        <v>9.9984396772497194E-2</v>
      </c>
      <c r="X42">
        <v>0.131876952383293</v>
      </c>
      <c r="Y42">
        <v>64.274000000000001</v>
      </c>
      <c r="AA42">
        <v>2.76205001425265E-2</v>
      </c>
      <c r="AB42">
        <v>4.0303703903395098E-2</v>
      </c>
      <c r="AC42">
        <v>6.5961199659568301E-2</v>
      </c>
      <c r="AD42">
        <v>57.598999999999997</v>
      </c>
      <c r="AF42">
        <v>3.0135188478354499E-2</v>
      </c>
      <c r="AG42">
        <v>6.0160529643031598E-2</v>
      </c>
      <c r="AH42">
        <v>8.3488649856062094E-2</v>
      </c>
      <c r="AI42">
        <v>61.671999999999997</v>
      </c>
      <c r="AK42">
        <v>6.5100180421114803E-2</v>
      </c>
      <c r="AL42">
        <v>0.10418842138741601</v>
      </c>
      <c r="AM42">
        <v>0.10418842138741601</v>
      </c>
      <c r="AN42">
        <v>112.116</v>
      </c>
      <c r="AP42">
        <v>2.9605231920056999E-2</v>
      </c>
      <c r="AQ42">
        <v>8.6384849888777801E-2</v>
      </c>
      <c r="AR42">
        <v>0.10795221200300401</v>
      </c>
      <c r="AS42">
        <v>138.21199999999999</v>
      </c>
    </row>
    <row r="43" spans="1:45" x14ac:dyDescent="0.25">
      <c r="B43">
        <v>4.4900149879876401E-2</v>
      </c>
      <c r="C43">
        <v>5.4647652596267499E-2</v>
      </c>
      <c r="D43">
        <v>7.6459228164137194E-2</v>
      </c>
      <c r="E43">
        <v>135.99</v>
      </c>
      <c r="G43">
        <v>6.2147287732559599E-2</v>
      </c>
      <c r="H43">
        <v>8.6247535534939399E-2</v>
      </c>
      <c r="I43">
        <v>0.10914888638655</v>
      </c>
      <c r="J43">
        <v>176.90299999999999</v>
      </c>
      <c r="L43">
        <v>9.1617732406026706E-2</v>
      </c>
      <c r="M43">
        <v>0.14348249297112001</v>
      </c>
      <c r="N43">
        <v>0.17781437770419101</v>
      </c>
      <c r="O43">
        <v>44.375</v>
      </c>
      <c r="Q43">
        <v>0.18349626950270601</v>
      </c>
      <c r="R43">
        <v>0.23028764918447001</v>
      </c>
      <c r="S43">
        <v>0.280811178269253</v>
      </c>
      <c r="T43">
        <v>22.224</v>
      </c>
      <c r="V43">
        <v>3.4581405257462498E-2</v>
      </c>
      <c r="W43">
        <v>0.122513228196324</v>
      </c>
      <c r="X43">
        <v>0.14803700006787399</v>
      </c>
      <c r="Y43">
        <v>68.792000000000002</v>
      </c>
      <c r="AA43">
        <v>1.8723689991763499E-2</v>
      </c>
      <c r="AB43">
        <v>6.2515191884487106E-2</v>
      </c>
      <c r="AC43">
        <v>8.7583576379051897E-2</v>
      </c>
      <c r="AD43">
        <v>58.389000000000003</v>
      </c>
      <c r="AF43">
        <v>2.9747030875639801E-2</v>
      </c>
      <c r="AG43">
        <v>5.69076792776992E-2</v>
      </c>
      <c r="AH43">
        <v>7.7396685523131503E-2</v>
      </c>
      <c r="AI43">
        <v>63.396999999999998</v>
      </c>
      <c r="AK43">
        <v>5.5862766607722401E-2</v>
      </c>
      <c r="AL43">
        <v>9.5806594443615806E-2</v>
      </c>
      <c r="AM43">
        <v>0.13561417151536301</v>
      </c>
      <c r="AN43">
        <v>52.392000000000003</v>
      </c>
      <c r="AP43">
        <v>5.8212219350577799E-2</v>
      </c>
      <c r="AQ43">
        <v>0.109209962602606</v>
      </c>
      <c r="AR43">
        <v>0.13667184523644099</v>
      </c>
      <c r="AS43">
        <v>155.893</v>
      </c>
    </row>
    <row r="44" spans="1:45" x14ac:dyDescent="0.25">
      <c r="B44">
        <v>6.4561332005656002E-2</v>
      </c>
      <c r="C44">
        <v>7.0145923069917696E-2</v>
      </c>
      <c r="D44">
        <v>9.9224102330922104E-2</v>
      </c>
      <c r="E44">
        <v>90.066999999999993</v>
      </c>
      <c r="G44">
        <v>3.3167905042256599E-2</v>
      </c>
      <c r="H44">
        <v>5.3531376403519203E-2</v>
      </c>
      <c r="I44">
        <v>8.7841234178754501E-2</v>
      </c>
      <c r="J44">
        <v>178.36199999999999</v>
      </c>
      <c r="L44">
        <v>2.60981453432804E-2</v>
      </c>
      <c r="M44">
        <v>5.6162007197529E-2</v>
      </c>
      <c r="N44">
        <v>8.0366354040264404E-2</v>
      </c>
      <c r="O44">
        <v>72.858999999999995</v>
      </c>
      <c r="Q44">
        <v>3.1631485127064998E-2</v>
      </c>
      <c r="R44">
        <v>6.1402070721750301E-2</v>
      </c>
      <c r="S44">
        <v>8.0131259134092206E-2</v>
      </c>
      <c r="T44">
        <v>18.795999999999999</v>
      </c>
      <c r="V44">
        <v>3.3386289722428297E-2</v>
      </c>
      <c r="W44">
        <v>0.109334122448407</v>
      </c>
      <c r="X44">
        <v>0.143381786836175</v>
      </c>
      <c r="Y44">
        <v>66.495000000000005</v>
      </c>
      <c r="AA44">
        <v>3.8686942700006798E-2</v>
      </c>
      <c r="AB44">
        <v>7.4925488310888105E-2</v>
      </c>
      <c r="AC44">
        <v>0.10828942542408</v>
      </c>
      <c r="AD44">
        <v>51.579000000000001</v>
      </c>
      <c r="AF44">
        <v>2.1176441790940002E-2</v>
      </c>
      <c r="AG44">
        <v>5.8789206267949E-2</v>
      </c>
      <c r="AH44">
        <v>8.3617721252547003E-2</v>
      </c>
      <c r="AI44">
        <v>64.813000000000002</v>
      </c>
      <c r="AK44">
        <v>3.4753864297874401E-2</v>
      </c>
      <c r="AL44">
        <v>0.118575096246561</v>
      </c>
      <c r="AM44">
        <v>0.15903967635409799</v>
      </c>
      <c r="AN44">
        <v>43.414999999999999</v>
      </c>
      <c r="AP44">
        <v>0.111137325698423</v>
      </c>
      <c r="AQ44">
        <v>0.147960239407014</v>
      </c>
      <c r="AR44">
        <v>0.185382642497251</v>
      </c>
      <c r="AS44">
        <v>160.50299999999999</v>
      </c>
    </row>
    <row r="45" spans="1:45" x14ac:dyDescent="0.25">
      <c r="B45">
        <v>3.6463433646616798E-2</v>
      </c>
      <c r="C45">
        <v>7.0093531177860505E-2</v>
      </c>
      <c r="D45">
        <v>9.6091668127745E-2</v>
      </c>
      <c r="E45">
        <v>104.752</v>
      </c>
      <c r="G45">
        <v>5.8872423486688197E-2</v>
      </c>
      <c r="H45">
        <v>8.5097863947724603E-2</v>
      </c>
      <c r="I45">
        <v>0.119641086641726</v>
      </c>
      <c r="J45">
        <v>178.488</v>
      </c>
      <c r="L45">
        <v>2.1606528364538E-2</v>
      </c>
      <c r="M45">
        <v>4.3138251757625597E-2</v>
      </c>
      <c r="N45">
        <v>6.4864689182281998E-2</v>
      </c>
      <c r="O45">
        <v>44.29</v>
      </c>
      <c r="Q45">
        <v>3.6836529709005701E-2</v>
      </c>
      <c r="R45">
        <v>5.6085765110901999E-2</v>
      </c>
      <c r="S45">
        <v>8.5797087365649102E-2</v>
      </c>
      <c r="T45">
        <v>35.959000000000003</v>
      </c>
      <c r="V45">
        <v>3.5256370710187702E-2</v>
      </c>
      <c r="W45">
        <v>9.0581909107410999E-2</v>
      </c>
      <c r="X45">
        <v>0.123263490343023</v>
      </c>
      <c r="Y45">
        <v>59.468000000000004</v>
      </c>
      <c r="AA45">
        <v>2.7199351467887101E-2</v>
      </c>
      <c r="AB45">
        <v>5.16614030626548E-2</v>
      </c>
      <c r="AC45">
        <v>6.7177604417853004E-2</v>
      </c>
      <c r="AD45">
        <v>72.938000000000002</v>
      </c>
      <c r="AF45">
        <v>2.4895373080319801E-2</v>
      </c>
      <c r="AG45">
        <v>3.98233881602496E-2</v>
      </c>
      <c r="AH45">
        <v>5.5247770349368598E-2</v>
      </c>
      <c r="AI45">
        <v>106.114</v>
      </c>
      <c r="AK45">
        <v>2.4872071720141602E-2</v>
      </c>
      <c r="AL45">
        <v>7.2558369332807904E-2</v>
      </c>
      <c r="AM45">
        <v>9.7414749204755305E-2</v>
      </c>
      <c r="AN45">
        <v>54.915999999999997</v>
      </c>
      <c r="AP45">
        <v>3.9520229776606797E-2</v>
      </c>
      <c r="AQ45">
        <v>8.5967706863897098E-2</v>
      </c>
      <c r="AR45">
        <v>0.116222553910135</v>
      </c>
      <c r="AS45">
        <v>155.988</v>
      </c>
    </row>
    <row r="46" spans="1:45" x14ac:dyDescent="0.25">
      <c r="B46">
        <v>2.15196534582833E-2</v>
      </c>
      <c r="C46">
        <v>6.4272832458508497E-2</v>
      </c>
      <c r="D46">
        <v>8.4770648884523403E-2</v>
      </c>
      <c r="E46">
        <v>135.28</v>
      </c>
      <c r="G46">
        <v>3.1702993518531397E-2</v>
      </c>
      <c r="H46">
        <v>5.9509880979314402E-2</v>
      </c>
      <c r="I46">
        <v>8.8967632403437802E-2</v>
      </c>
      <c r="J46">
        <v>178.46600000000001</v>
      </c>
      <c r="L46">
        <v>4.0146820817366202E-2</v>
      </c>
      <c r="M46">
        <v>5.6229177810580497E-2</v>
      </c>
      <c r="N46">
        <v>8.6082150364248197E-2</v>
      </c>
      <c r="O46">
        <v>47.908000000000001</v>
      </c>
      <c r="Q46">
        <v>3.4204315879632297E-2</v>
      </c>
      <c r="R46">
        <v>6.2442153453493902E-2</v>
      </c>
      <c r="S46">
        <v>9.4130935953631895E-2</v>
      </c>
      <c r="T46">
        <v>29.739000000000001</v>
      </c>
      <c r="V46">
        <v>2.7197123060067101E-2</v>
      </c>
      <c r="W46">
        <v>8.8175368464844903E-2</v>
      </c>
      <c r="X46">
        <v>0.124294558077679</v>
      </c>
      <c r="Y46">
        <v>73.123999999999995</v>
      </c>
      <c r="AA46">
        <v>2.1289813078584401E-2</v>
      </c>
      <c r="AB46">
        <v>4.2686651114785902E-2</v>
      </c>
      <c r="AC46">
        <v>6.5376641808156694E-2</v>
      </c>
      <c r="AD46">
        <v>53.67</v>
      </c>
      <c r="AF46">
        <v>3.4432286359214803E-2</v>
      </c>
      <c r="AG46">
        <v>5.1527191401219197E-2</v>
      </c>
      <c r="AH46">
        <v>7.3068876568040703E-2</v>
      </c>
      <c r="AI46">
        <v>61.104999999999997</v>
      </c>
      <c r="AK46">
        <v>8.4328904946738295E-2</v>
      </c>
      <c r="AL46">
        <v>0.14750485757010301</v>
      </c>
      <c r="AM46">
        <v>0.18087857079416</v>
      </c>
      <c r="AN46">
        <v>120.301</v>
      </c>
      <c r="AP46">
        <v>2.7281089124938498E-2</v>
      </c>
      <c r="AQ46">
        <v>6.7061051630270999E-2</v>
      </c>
      <c r="AR46">
        <v>9.5694897603219795E-2</v>
      </c>
      <c r="AS46">
        <v>97.674000000000007</v>
      </c>
    </row>
    <row r="47" spans="1:45" x14ac:dyDescent="0.25">
      <c r="B47">
        <v>5.2351117021839803E-2</v>
      </c>
      <c r="C47">
        <v>8.3564929771416302E-2</v>
      </c>
      <c r="D47">
        <v>0.116188408314712</v>
      </c>
      <c r="E47">
        <v>108.32899999999999</v>
      </c>
      <c r="G47">
        <v>2.52277252125459E-2</v>
      </c>
      <c r="H47">
        <v>5.05271850856902E-2</v>
      </c>
      <c r="I47">
        <v>7.4797015671799597E-2</v>
      </c>
      <c r="J47">
        <v>178.66</v>
      </c>
      <c r="L47">
        <v>2.47398720010043E-2</v>
      </c>
      <c r="M47">
        <v>5.4621378075823103E-2</v>
      </c>
      <c r="N47">
        <v>8.4427900502443601E-2</v>
      </c>
      <c r="O47">
        <v>45.786000000000001</v>
      </c>
      <c r="Q47">
        <v>2.5666584624704499E-2</v>
      </c>
      <c r="R47">
        <v>4.7557354054322799E-2</v>
      </c>
      <c r="S47">
        <v>7.1894719979471403E-2</v>
      </c>
      <c r="T47">
        <v>26.896999999999998</v>
      </c>
      <c r="V47">
        <v>2.4340130704795099E-2</v>
      </c>
      <c r="W47">
        <v>8.2557164022455595E-2</v>
      </c>
      <c r="X47">
        <v>0.10344900634507399</v>
      </c>
      <c r="Y47">
        <v>62.472000000000001</v>
      </c>
      <c r="AA47">
        <v>1.8128111557609801E-2</v>
      </c>
      <c r="AB47">
        <v>5.0315560892705502E-2</v>
      </c>
      <c r="AC47">
        <v>7.2958976094014902E-2</v>
      </c>
      <c r="AD47">
        <v>50.814</v>
      </c>
      <c r="AF47">
        <v>6.3686475865190995E-2</v>
      </c>
      <c r="AG47">
        <v>8.0685738867298004E-2</v>
      </c>
      <c r="AH47">
        <v>0.121100368121336</v>
      </c>
      <c r="AI47">
        <v>119.43</v>
      </c>
      <c r="AK47">
        <v>2.21724485069465E-2</v>
      </c>
      <c r="AL47">
        <v>8.2468226509825604E-2</v>
      </c>
      <c r="AM47">
        <v>0.111039779711313</v>
      </c>
      <c r="AN47">
        <v>80.114000000000004</v>
      </c>
      <c r="AP47">
        <v>3.53052606756315E-2</v>
      </c>
      <c r="AQ47">
        <v>7.1648196112834697E-2</v>
      </c>
      <c r="AR47">
        <v>9.1853036938609106E-2</v>
      </c>
      <c r="AS47">
        <v>177.75800000000001</v>
      </c>
    </row>
    <row r="48" spans="1:45" x14ac:dyDescent="0.25">
      <c r="B48">
        <v>0.109226657613074</v>
      </c>
      <c r="C48">
        <v>0.19131636719669101</v>
      </c>
      <c r="D48">
        <v>0.235475869248159</v>
      </c>
      <c r="E48">
        <v>63.905999999999999</v>
      </c>
      <c r="G48">
        <v>5.7111243042240897E-2</v>
      </c>
      <c r="H48">
        <v>7.8229960540153201E-2</v>
      </c>
      <c r="I48">
        <v>9.6959889016140097E-2</v>
      </c>
      <c r="J48">
        <v>178.767</v>
      </c>
      <c r="L48">
        <v>3.5564215006892302E-2</v>
      </c>
      <c r="M48">
        <v>8.3360335946824696E-2</v>
      </c>
      <c r="N48">
        <v>0.11223718209660399</v>
      </c>
      <c r="O48">
        <v>40.421999999999997</v>
      </c>
      <c r="Q48">
        <v>2.5279344295250899E-2</v>
      </c>
      <c r="R48">
        <v>5.23426448376915E-2</v>
      </c>
      <c r="S48">
        <v>9.4000264958714705E-2</v>
      </c>
      <c r="T48">
        <v>32.192</v>
      </c>
      <c r="V48">
        <v>2.2360692537653899E-2</v>
      </c>
      <c r="W48">
        <v>8.4284812942138396E-2</v>
      </c>
      <c r="X48">
        <v>0.114580423304055</v>
      </c>
      <c r="Y48">
        <v>64.067999999999998</v>
      </c>
      <c r="AA48">
        <v>2.1248067870901801E-2</v>
      </c>
      <c r="AB48">
        <v>4.4110746627192603E-2</v>
      </c>
      <c r="AC48">
        <v>7.0370199066406805E-2</v>
      </c>
      <c r="AD48">
        <v>36.643000000000001</v>
      </c>
      <c r="AF48">
        <v>2.52323599404848E-2</v>
      </c>
      <c r="AG48">
        <v>5.1117438456587498E-2</v>
      </c>
      <c r="AH48">
        <v>6.79357147572862E-2</v>
      </c>
      <c r="AI48">
        <v>59.939</v>
      </c>
      <c r="AK48">
        <v>2.8775229461675201E-2</v>
      </c>
      <c r="AL48">
        <v>7.0063114486781305E-2</v>
      </c>
      <c r="AM48">
        <v>0.103396259792808</v>
      </c>
      <c r="AN48">
        <v>68.849000000000004</v>
      </c>
      <c r="AP48">
        <v>2.9129129963433701E-2</v>
      </c>
      <c r="AQ48">
        <v>8.1520756406536193E-2</v>
      </c>
      <c r="AR48">
        <v>0.105447255371862</v>
      </c>
      <c r="AS48">
        <v>117.559</v>
      </c>
    </row>
    <row r="49" spans="1:45" x14ac:dyDescent="0.25">
      <c r="B49" s="1">
        <f>AVERAGE(B39:B48)</f>
        <v>4.6202659179904564E-2</v>
      </c>
      <c r="C49" s="1">
        <f>AVERAGE(C39:C48)</f>
        <v>8.5685217346381209E-2</v>
      </c>
      <c r="D49" s="1">
        <f>AVERAGE(D39:D48)</f>
        <v>0.11419774342047848</v>
      </c>
      <c r="E49" s="1">
        <f>AVERAGE(E39:E48)</f>
        <v>105.78119999999998</v>
      </c>
      <c r="G49" s="1">
        <f>AVERAGE(G39:G48)</f>
        <v>4.3760376819770963E-2</v>
      </c>
      <c r="H49" s="1">
        <f>AVERAGE(H39:H48)</f>
        <v>6.9143972690547228E-2</v>
      </c>
      <c r="I49" s="1">
        <f>AVERAGE(I39:I48)</f>
        <v>9.6942099691744305E-2</v>
      </c>
      <c r="J49" s="1">
        <f>AVERAGE(J39:J48)</f>
        <v>178.1335</v>
      </c>
      <c r="L49" s="1">
        <f>AVERAGE(L39:L48)</f>
        <v>4.1206215532140822E-2</v>
      </c>
      <c r="M49" s="1">
        <f>AVERAGE(M39:M48)</f>
        <v>7.2198371149519852E-2</v>
      </c>
      <c r="N49" s="1">
        <f>AVERAGE(N39:N48)</f>
        <v>9.890519173870875E-2</v>
      </c>
      <c r="O49" s="1">
        <f>AVERAGE(O39:O48)</f>
        <v>46.3523</v>
      </c>
      <c r="Q49" s="1">
        <f>AVERAGE(Q39:Q48)</f>
        <v>5.1028375460915411E-2</v>
      </c>
      <c r="R49" s="1">
        <f>AVERAGE(R39:R48)</f>
        <v>7.6349646632326129E-2</v>
      </c>
      <c r="S49" s="1">
        <f>AVERAGE(S39:S48)</f>
        <v>0.10847786318594073</v>
      </c>
      <c r="T49" s="1">
        <f>AVERAGE(T39:T48)</f>
        <v>27.093299999999999</v>
      </c>
      <c r="V49" s="1">
        <f>AVERAGE(V39:V48)</f>
        <v>3.0717934330182432E-2</v>
      </c>
      <c r="W49" s="1">
        <f>AVERAGE(W39:W48)</f>
        <v>9.9513307782278015E-2</v>
      </c>
      <c r="X49" s="1">
        <f>AVERAGE(X39:X48)</f>
        <v>0.12774514234062859</v>
      </c>
      <c r="Y49" s="1">
        <f>AVERAGE(Y39:Y48)</f>
        <v>73.048899999999989</v>
      </c>
      <c r="AA49" s="1">
        <f>AVERAGE(AA39:AA48)</f>
        <v>2.3098954409455773E-2</v>
      </c>
      <c r="AB49" s="1">
        <f>AVERAGE(AB39:AB48)</f>
        <v>4.7521673627682823E-2</v>
      </c>
      <c r="AC49" s="1">
        <f>AVERAGE(AC39:AC48)</f>
        <v>6.9879146977602502E-2</v>
      </c>
      <c r="AD49" s="1">
        <f>AVERAGE(AD39:AD48)</f>
        <v>57.71</v>
      </c>
      <c r="AF49" s="1">
        <f>AVERAGE(AF39:AF48)</f>
        <v>2.986149316966874E-2</v>
      </c>
      <c r="AG49" s="1">
        <f>AVERAGE(AG39:AG48)</f>
        <v>5.9209559002574685E-2</v>
      </c>
      <c r="AH49" s="1">
        <f>AVERAGE(AH39:AH48)</f>
        <v>8.1874252263789429E-2</v>
      </c>
      <c r="AI49" s="1">
        <f>AVERAGE(AI39:AI48)</f>
        <v>74.763199999999998</v>
      </c>
      <c r="AK49" s="1">
        <f>AVERAGE(AK47,AK48,AK46,AK45,AK44,AK43,AK42,AK41,AK40,AK39)</f>
        <v>4.3252593711323714E-2</v>
      </c>
      <c r="AL49" s="1">
        <f>AVERAGE(AL39:AL48)</f>
        <v>9.9160353151020286E-2</v>
      </c>
      <c r="AM49" s="1">
        <f>AVERAGE(AM39:AM48)</f>
        <v>0.13062839483828442</v>
      </c>
      <c r="AN49" s="1">
        <f>AVERAGE(AN39:AN48)</f>
        <v>73.893600000000021</v>
      </c>
      <c r="AP49" s="1">
        <f>AVERAGE(AP39:AP48)</f>
        <v>4.2956935338441374E-2</v>
      </c>
      <c r="AQ49" s="1">
        <f>AVERAGE(AQ39:AQ48)</f>
        <v>9.1673706837298835E-2</v>
      </c>
      <c r="AR49" s="1">
        <f>AVERAGE(AR39:AR48)</f>
        <v>0.118410630696604</v>
      </c>
      <c r="AS49" s="1">
        <f>AVERAGE(AS39:AS48)</f>
        <v>138.51650000000001</v>
      </c>
    </row>
    <row r="59" spans="1:45" x14ac:dyDescent="0.25">
      <c r="C59">
        <v>50</v>
      </c>
      <c r="I59">
        <v>60</v>
      </c>
      <c r="N59">
        <v>70</v>
      </c>
      <c r="U59">
        <v>80</v>
      </c>
    </row>
    <row r="60" spans="1:45" x14ac:dyDescent="0.25">
      <c r="A60" t="s">
        <v>16</v>
      </c>
      <c r="B60" t="s">
        <v>23</v>
      </c>
      <c r="C60" t="s">
        <v>24</v>
      </c>
      <c r="D60" t="s">
        <v>25</v>
      </c>
      <c r="E60" t="s">
        <v>26</v>
      </c>
      <c r="G60" t="s">
        <v>16</v>
      </c>
      <c r="H60" t="s">
        <v>23</v>
      </c>
      <c r="I60" t="s">
        <v>24</v>
      </c>
      <c r="J60" t="s">
        <v>25</v>
      </c>
      <c r="K60" t="s">
        <v>26</v>
      </c>
      <c r="M60" t="s">
        <v>16</v>
      </c>
      <c r="N60" t="s">
        <v>23</v>
      </c>
      <c r="O60" t="s">
        <v>24</v>
      </c>
      <c r="P60" t="s">
        <v>25</v>
      </c>
      <c r="Q60" t="s">
        <v>26</v>
      </c>
      <c r="S60" t="s">
        <v>16</v>
      </c>
      <c r="T60" t="s">
        <v>23</v>
      </c>
      <c r="U60" t="s">
        <v>24</v>
      </c>
      <c r="V60" t="s">
        <v>25</v>
      </c>
      <c r="W60" t="s">
        <v>26</v>
      </c>
    </row>
    <row r="61" spans="1:45" x14ac:dyDescent="0.25">
      <c r="A61" t="s">
        <v>13</v>
      </c>
      <c r="B61" s="1">
        <f t="shared" ref="B61" si="0">B13</f>
        <v>3.5079921202813447E-2</v>
      </c>
      <c r="C61" s="1">
        <f t="shared" ref="C61" si="1">C13</f>
        <v>9.4822616357588971E-2</v>
      </c>
      <c r="D61" s="1">
        <f t="shared" ref="D61" si="2">D13</f>
        <v>0.12549042107136801</v>
      </c>
      <c r="E61" s="1">
        <f t="shared" ref="E61" si="3">E13</f>
        <v>47.022799999999997</v>
      </c>
      <c r="G61" t="s">
        <v>13</v>
      </c>
      <c r="H61" s="7">
        <v>3.0544618218042285E-2</v>
      </c>
      <c r="I61" s="7">
        <v>8.2801486557505438E-2</v>
      </c>
      <c r="J61" s="7">
        <v>0.11287549470188733</v>
      </c>
      <c r="K61" s="7">
        <v>60.703699999999991</v>
      </c>
      <c r="M61" t="s">
        <v>13</v>
      </c>
      <c r="N61">
        <f t="shared" ref="N61" si="4">B37</f>
        <v>3.3385904200976993E-2</v>
      </c>
      <c r="O61">
        <f t="shared" ref="O61" si="5">C37</f>
        <v>7.6789146373858502E-2</v>
      </c>
      <c r="P61">
        <f t="shared" ref="P61" si="6">D37</f>
        <v>0.10671814685429307</v>
      </c>
      <c r="Q61">
        <f t="shared" ref="Q61" si="7">E37</f>
        <v>73.46520000000001</v>
      </c>
      <c r="S61" t="s">
        <v>13</v>
      </c>
      <c r="T61">
        <f t="shared" ref="T61:T69" si="8">B49</f>
        <v>4.6202659179904564E-2</v>
      </c>
      <c r="U61">
        <f t="shared" ref="U61:U69" si="9">C49</f>
        <v>8.5685217346381209E-2</v>
      </c>
      <c r="V61">
        <f t="shared" ref="V61:V69" si="10">D49</f>
        <v>0.11419774342047848</v>
      </c>
      <c r="W61">
        <f t="shared" ref="W61:W69" si="11">E49</f>
        <v>105.78119999999998</v>
      </c>
    </row>
    <row r="62" spans="1:45" x14ac:dyDescent="0.25">
      <c r="A62" t="s">
        <v>14</v>
      </c>
      <c r="B62">
        <f>G13</f>
        <v>3.6459305318324496E-2</v>
      </c>
      <c r="C62">
        <f>H13</f>
        <v>7.6582823878959122E-2</v>
      </c>
      <c r="D62">
        <f>I13</f>
        <v>0.10638452662878187</v>
      </c>
      <c r="E62">
        <f>J13</f>
        <v>109.15260000000001</v>
      </c>
      <c r="G62" t="s">
        <v>14</v>
      </c>
      <c r="H62" s="7">
        <v>3.6994725177193398E-2</v>
      </c>
      <c r="I62" s="7">
        <v>7.1126168040109905E-2</v>
      </c>
      <c r="J62" s="7">
        <v>9.904733371442774E-2</v>
      </c>
      <c r="K62" s="7">
        <v>140.03480000000002</v>
      </c>
      <c r="M62" t="s">
        <v>14</v>
      </c>
      <c r="N62" s="1">
        <f>G37</f>
        <v>3.1124421102849031E-2</v>
      </c>
      <c r="O62" s="1">
        <f>H37</f>
        <v>6.1843049758928917E-2</v>
      </c>
      <c r="P62" s="1">
        <f>I37</f>
        <v>8.724711342244848E-2</v>
      </c>
      <c r="Q62" s="1">
        <f>J37</f>
        <v>154.40200000000004</v>
      </c>
      <c r="S62" t="s">
        <v>14</v>
      </c>
      <c r="T62">
        <f>G49</f>
        <v>4.3760376819770963E-2</v>
      </c>
      <c r="U62">
        <f>H49</f>
        <v>6.9143972690547228E-2</v>
      </c>
      <c r="V62">
        <f>I49</f>
        <v>9.6942099691744305E-2</v>
      </c>
      <c r="W62">
        <f>J49</f>
        <v>178.1335</v>
      </c>
    </row>
    <row r="63" spans="1:45" x14ac:dyDescent="0.25">
      <c r="A63" t="s">
        <v>15</v>
      </c>
      <c r="B63">
        <f>L13</f>
        <v>3.965890364985411E-2</v>
      </c>
      <c r="C63">
        <f>M13</f>
        <v>7.9841662518647036E-2</v>
      </c>
      <c r="D63">
        <f>N13</f>
        <v>0.10896297263361861</v>
      </c>
      <c r="E63">
        <f>O13</f>
        <v>29.374200000000002</v>
      </c>
      <c r="G63" t="s">
        <v>15</v>
      </c>
      <c r="H63" s="7">
        <v>4.0839337010199775E-2</v>
      </c>
      <c r="I63" s="7">
        <v>6.5971892753644082E-2</v>
      </c>
      <c r="J63" s="7">
        <v>9.1973947245956172E-2</v>
      </c>
      <c r="K63" s="7">
        <v>35.3523</v>
      </c>
      <c r="M63" t="s">
        <v>15</v>
      </c>
      <c r="N63">
        <f>L37</f>
        <v>4.1545806438929994E-2</v>
      </c>
      <c r="O63">
        <f>M37</f>
        <v>6.7274059622427648E-2</v>
      </c>
      <c r="P63">
        <f>N37</f>
        <v>9.5709941347840138E-2</v>
      </c>
      <c r="Q63">
        <f>O37</f>
        <v>43.238</v>
      </c>
      <c r="S63" t="s">
        <v>15</v>
      </c>
      <c r="T63">
        <f>L49</f>
        <v>4.1206215532140822E-2</v>
      </c>
      <c r="U63">
        <f>M49</f>
        <v>7.2198371149519852E-2</v>
      </c>
      <c r="V63">
        <f>N49</f>
        <v>9.890519173870875E-2</v>
      </c>
      <c r="W63">
        <f>O49</f>
        <v>46.3523</v>
      </c>
    </row>
    <row r="64" spans="1:45" x14ac:dyDescent="0.25">
      <c r="A64" t="s">
        <v>17</v>
      </c>
      <c r="B64" s="1">
        <f>Q13</f>
        <v>2.9015960469846079E-2</v>
      </c>
      <c r="C64" s="1">
        <f>R13</f>
        <v>6.4879718961620286E-2</v>
      </c>
      <c r="D64" s="1">
        <f>S13</f>
        <v>9.4057125260391311E-2</v>
      </c>
      <c r="E64" s="1">
        <f>T13</f>
        <v>14.964499999999997</v>
      </c>
      <c r="G64" t="s">
        <v>17</v>
      </c>
      <c r="H64" s="7">
        <v>3.4881975379470152E-2</v>
      </c>
      <c r="I64" s="7">
        <v>7.0451457802373704E-2</v>
      </c>
      <c r="J64" s="7">
        <v>9.915224598800168E-2</v>
      </c>
      <c r="K64" s="7">
        <v>20.028100000000002</v>
      </c>
      <c r="M64" t="s">
        <v>17</v>
      </c>
      <c r="N64">
        <f>Q37</f>
        <v>4.0647851204577035E-2</v>
      </c>
      <c r="O64">
        <f>R37</f>
        <v>7.2933672853525935E-2</v>
      </c>
      <c r="P64">
        <f>S37</f>
        <v>0.10174594525010741</v>
      </c>
      <c r="Q64">
        <f>T37</f>
        <v>24.148499999999999</v>
      </c>
      <c r="S64" t="s">
        <v>17</v>
      </c>
      <c r="T64">
        <f>Q49</f>
        <v>5.1028375460915411E-2</v>
      </c>
      <c r="U64">
        <f>Q49</f>
        <v>5.1028375460915411E-2</v>
      </c>
      <c r="V64">
        <f>S49</f>
        <v>0.10847786318594073</v>
      </c>
      <c r="W64">
        <f>T49</f>
        <v>27.093299999999999</v>
      </c>
    </row>
    <row r="65" spans="1:23" x14ac:dyDescent="0.25">
      <c r="A65" t="s">
        <v>18</v>
      </c>
      <c r="B65">
        <f>V13</f>
        <v>5.1901580584876691E-2</v>
      </c>
      <c r="C65">
        <f>W13</f>
        <v>0.12208921568113566</v>
      </c>
      <c r="D65">
        <f>X13</f>
        <v>0.15889528314477072</v>
      </c>
      <c r="E65">
        <f>Y13</f>
        <v>28.466799999999999</v>
      </c>
      <c r="G65" t="s">
        <v>18</v>
      </c>
      <c r="H65" s="7">
        <v>4.3442038214884238E-2</v>
      </c>
      <c r="I65" s="7">
        <v>0.10530023946208718</v>
      </c>
      <c r="J65" s="7">
        <v>0.14069552551671169</v>
      </c>
      <c r="K65" s="7">
        <v>37.685600000000001</v>
      </c>
      <c r="M65" t="s">
        <v>18</v>
      </c>
      <c r="N65">
        <f>V37</f>
        <v>4.3782676524304828E-2</v>
      </c>
      <c r="O65">
        <f>W37</f>
        <v>0.10681829654388705</v>
      </c>
      <c r="P65">
        <f>X37</f>
        <v>0.136410026287833</v>
      </c>
      <c r="Q65">
        <f>Y37</f>
        <v>51.065600000000003</v>
      </c>
      <c r="S65" t="s">
        <v>18</v>
      </c>
      <c r="T65" s="9">
        <f>V49</f>
        <v>3.0717934330182432E-2</v>
      </c>
      <c r="U65">
        <f>W49</f>
        <v>9.9513307782278015E-2</v>
      </c>
      <c r="V65">
        <f>X49</f>
        <v>0.12774514234062859</v>
      </c>
      <c r="W65">
        <f>Y49</f>
        <v>73.048899999999989</v>
      </c>
    </row>
    <row r="66" spans="1:23" x14ac:dyDescent="0.25">
      <c r="A66" t="s">
        <v>19</v>
      </c>
      <c r="B66">
        <f>AA13</f>
        <v>6.3111123172285302E-2</v>
      </c>
      <c r="C66">
        <f>AB13</f>
        <v>8.3301374708938697E-2</v>
      </c>
      <c r="D66">
        <f>AC13</f>
        <v>0.11337145300524072</v>
      </c>
      <c r="E66">
        <f>AD13</f>
        <v>31.662699999999994</v>
      </c>
      <c r="G66" t="s">
        <v>19</v>
      </c>
      <c r="H66" s="7">
        <v>2.8731778355399879E-2</v>
      </c>
      <c r="I66" s="7">
        <v>4.9705284744542763E-2</v>
      </c>
      <c r="J66" s="7">
        <v>6.6869341167618113E-2</v>
      </c>
      <c r="K66" s="7">
        <v>46.073899999999995</v>
      </c>
      <c r="M66" t="s">
        <v>19</v>
      </c>
      <c r="N66">
        <f>AA37</f>
        <v>2.6818413390044003E-2</v>
      </c>
      <c r="O66">
        <f>AB37</f>
        <v>4.7878560348082112E-2</v>
      </c>
      <c r="P66">
        <f>AC37</f>
        <v>7.1063550276070392E-2</v>
      </c>
      <c r="Q66">
        <f>AD37</f>
        <v>51.346900000000005</v>
      </c>
      <c r="S66" t="s">
        <v>19</v>
      </c>
      <c r="T66">
        <f>AA49</f>
        <v>2.3098954409455773E-2</v>
      </c>
      <c r="U66">
        <f>AB49</f>
        <v>4.7521673627682823E-2</v>
      </c>
      <c r="V66" s="2">
        <f>AC49</f>
        <v>6.9879146977602502E-2</v>
      </c>
      <c r="W66">
        <f>AD49</f>
        <v>57.71</v>
      </c>
    </row>
    <row r="67" spans="1:23" x14ac:dyDescent="0.25">
      <c r="A67" t="s">
        <v>20</v>
      </c>
      <c r="B67">
        <f>AF13</f>
        <v>3.4883963668055892E-2</v>
      </c>
      <c r="C67">
        <f>AG13</f>
        <v>6.5377155511934987E-2</v>
      </c>
      <c r="D67">
        <f>AH13</f>
        <v>8.9527897754360583E-2</v>
      </c>
      <c r="E67">
        <f>AI13</f>
        <v>35.120599999999996</v>
      </c>
      <c r="G67" t="s">
        <v>20</v>
      </c>
      <c r="H67" s="7">
        <v>3.0718943270572154E-2</v>
      </c>
      <c r="I67" s="7">
        <v>5.4811471720906592E-2</v>
      </c>
      <c r="J67" s="7">
        <v>8.9334867200157167E-2</v>
      </c>
      <c r="K67" s="7">
        <v>45.9452</v>
      </c>
      <c r="M67" t="s">
        <v>20</v>
      </c>
      <c r="N67">
        <f>AF37</f>
        <v>4.0683556407010095E-2</v>
      </c>
      <c r="O67">
        <f>AG37</f>
        <v>7.1614496844601819E-2</v>
      </c>
      <c r="P67">
        <f>AH37</f>
        <v>9.3745601265315642E-2</v>
      </c>
      <c r="Q67">
        <f>AI37</f>
        <v>63.558299999999996</v>
      </c>
      <c r="S67" t="s">
        <v>20</v>
      </c>
      <c r="T67">
        <f>AF49</f>
        <v>2.986149316966874E-2</v>
      </c>
      <c r="U67">
        <f>AG49</f>
        <v>5.9209559002574685E-2</v>
      </c>
      <c r="V67">
        <f>AH49</f>
        <v>8.1874252263789429E-2</v>
      </c>
      <c r="W67">
        <f>AI49</f>
        <v>74.763199999999998</v>
      </c>
    </row>
    <row r="68" spans="1:23" x14ac:dyDescent="0.25">
      <c r="A68" t="s">
        <v>21</v>
      </c>
      <c r="B68">
        <f>AK13</f>
        <v>3.2620836529673243E-2</v>
      </c>
      <c r="C68">
        <f>AL13</f>
        <v>8.5573045859273542E-2</v>
      </c>
      <c r="D68">
        <f>AM13</f>
        <v>0.11471311684005951</v>
      </c>
      <c r="E68">
        <f>AN13</f>
        <v>29.590600000000002</v>
      </c>
      <c r="G68" t="s">
        <v>21</v>
      </c>
      <c r="H68" s="8">
        <v>3.029676241483422E-2</v>
      </c>
      <c r="I68" s="8">
        <v>8.2222064032595729E-2</v>
      </c>
      <c r="J68" s="8">
        <v>0.11278257721386757</v>
      </c>
      <c r="K68" s="8">
        <v>41.871499999999997</v>
      </c>
      <c r="M68" t="s">
        <v>21</v>
      </c>
      <c r="N68">
        <f>AK37</f>
        <v>4.5052368393427383E-2</v>
      </c>
      <c r="O68">
        <f>AL37</f>
        <v>9.1086721431237028E-2</v>
      </c>
      <c r="P68">
        <f>AM37</f>
        <v>0.12418231641335431</v>
      </c>
      <c r="Q68">
        <f>AN37</f>
        <v>48.459000000000003</v>
      </c>
      <c r="S68" t="s">
        <v>21</v>
      </c>
      <c r="T68">
        <f>AK49</f>
        <v>4.3252593711323714E-2</v>
      </c>
      <c r="U68">
        <f>AL49</f>
        <v>9.9160353151020286E-2</v>
      </c>
      <c r="V68">
        <f>AM49</f>
        <v>0.13062839483828442</v>
      </c>
      <c r="W68">
        <f>AN49</f>
        <v>73.893600000000021</v>
      </c>
    </row>
    <row r="69" spans="1:23" x14ac:dyDescent="0.25">
      <c r="A69" t="s">
        <v>22</v>
      </c>
      <c r="B69">
        <f>AP13</f>
        <v>4.5138532996832834E-2</v>
      </c>
      <c r="C69">
        <f>AQ13</f>
        <v>0.1017643572926122</v>
      </c>
      <c r="D69">
        <f>AR13</f>
        <v>0.13123487710153542</v>
      </c>
      <c r="E69">
        <f>AS13</f>
        <v>64.406099999999995</v>
      </c>
      <c r="G69" t="s">
        <v>22</v>
      </c>
      <c r="H69" s="8">
        <v>4.4955429144431895E-2</v>
      </c>
      <c r="I69" s="8">
        <v>9.9460616162338394E-2</v>
      </c>
      <c r="J69" s="8">
        <v>0.12966860549327591</v>
      </c>
      <c r="K69" s="8">
        <v>79.277299999999997</v>
      </c>
      <c r="M69" t="s">
        <v>22</v>
      </c>
      <c r="N69">
        <f>AP37</f>
        <v>3.796365674693683E-2</v>
      </c>
      <c r="O69">
        <f>AQ37</f>
        <v>9.0667447111621349E-2</v>
      </c>
      <c r="P69">
        <f>AR37</f>
        <v>0.11805498279498135</v>
      </c>
      <c r="Q69">
        <f>AS37</f>
        <v>88.385300000000001</v>
      </c>
      <c r="S69" t="s">
        <v>22</v>
      </c>
      <c r="T69">
        <f>AP49</f>
        <v>4.2956935338441374E-2</v>
      </c>
      <c r="U69">
        <f>AQ49</f>
        <v>9.1673706837298835E-2</v>
      </c>
      <c r="V69">
        <f>AR49</f>
        <v>0.118410630696604</v>
      </c>
      <c r="W69">
        <f>AS49</f>
        <v>138.51650000000001</v>
      </c>
    </row>
    <row r="70" spans="1:23" x14ac:dyDescent="0.25">
      <c r="B70">
        <f>AVERAGE(Tabela2[Training Error])</f>
        <v>4.0874458621395791E-2</v>
      </c>
      <c r="C70">
        <f>AVERAGE(Tabela2[Testing Error])</f>
        <v>8.6025774530078938E-2</v>
      </c>
      <c r="D70">
        <f>AVERAGE(Tabela2[Average Error])</f>
        <v>0.11584863038223631</v>
      </c>
      <c r="E70">
        <f>AVERAGE(Tabela2[Execution Time])</f>
        <v>43.306766666666661</v>
      </c>
      <c r="H70">
        <f>AVERAGE(Tabela24[Training Error])</f>
        <v>3.5711734131669774E-2</v>
      </c>
      <c r="I70">
        <f>AVERAGE(Tabela24[Testing Error])</f>
        <v>7.5761186808455963E-2</v>
      </c>
      <c r="J70">
        <f>AVERAGE(Tabela24[Average Error])</f>
        <v>0.10471110424910036</v>
      </c>
      <c r="K70">
        <f>AVERAGE(Tabela24[Execution Time])</f>
        <v>56.330266666666667</v>
      </c>
      <c r="N70">
        <f>AVERAGE(Tabela245[Training Error])</f>
        <v>3.7889406045450685E-2</v>
      </c>
      <c r="O70">
        <f>AVERAGE(Tabela245[Testing Error])</f>
        <v>7.6322827876463384E-2</v>
      </c>
      <c r="P70">
        <f>AVERAGE(P61:P69)</f>
        <v>0.10387529154580485</v>
      </c>
      <c r="Q70">
        <f>AVERAGE(Tabela245[Execution Time])</f>
        <v>66.452088888888909</v>
      </c>
      <c r="T70">
        <f>AVERAGE(Tabela2456[Training Error])</f>
        <v>3.9120615327978198E-2</v>
      </c>
      <c r="U70">
        <f>AVERAGE(Tabela2456[Testing Error])</f>
        <v>7.5014948560913147E-2</v>
      </c>
      <c r="V70">
        <f>AVERAGE(Tabela2456[Average Error])</f>
        <v>0.10522894057264237</v>
      </c>
      <c r="W70">
        <f>AVERAGE(Tabela2456[Execution Time])</f>
        <v>86.143611111111113</v>
      </c>
    </row>
    <row r="72" spans="1:23" ht="15.75" thickBot="1" x14ac:dyDescent="0.3"/>
    <row r="73" spans="1:23" ht="16.5" thickTop="1" thickBot="1" x14ac:dyDescent="0.3">
      <c r="A73" s="5" t="s">
        <v>27</v>
      </c>
      <c r="B73" s="3" t="s">
        <v>23</v>
      </c>
      <c r="C73" s="3" t="s">
        <v>24</v>
      </c>
      <c r="D73" s="3" t="s">
        <v>25</v>
      </c>
      <c r="E73" s="3" t="s">
        <v>26</v>
      </c>
      <c r="F73" s="3"/>
    </row>
    <row r="74" spans="1:23" ht="16.5" thickTop="1" thickBot="1" x14ac:dyDescent="0.3">
      <c r="A74" s="3">
        <v>50</v>
      </c>
      <c r="B74" s="4">
        <f>AVERAGE(Tabela2[Training Error])</f>
        <v>4.0874458621395791E-2</v>
      </c>
      <c r="C74" s="4">
        <f>AVERAGE(Tabela2[Testing Error])</f>
        <v>8.6025774530078938E-2</v>
      </c>
      <c r="D74" s="4">
        <f>AVERAGE(Tabela2[Average Error])</f>
        <v>0.11584863038223631</v>
      </c>
      <c r="E74" s="4">
        <f>AVERAGE(Tabela2[Execution Time])</f>
        <v>43.306766666666661</v>
      </c>
    </row>
    <row r="75" spans="1:23" ht="16.5" thickTop="1" thickBot="1" x14ac:dyDescent="0.3">
      <c r="A75" s="3">
        <v>60</v>
      </c>
      <c r="B75" s="4">
        <f>AVERAGE(Tabela24[Training Error])</f>
        <v>3.5711734131669774E-2</v>
      </c>
      <c r="C75" s="4">
        <f>AVERAGE(Tabela24[Testing Error])</f>
        <v>7.5761186808455963E-2</v>
      </c>
      <c r="D75" s="4">
        <f>AVERAGE(Tabela24[Average Error])</f>
        <v>0.10471110424910036</v>
      </c>
      <c r="E75" s="4">
        <f>AVERAGE(Tabela24[Execution Time])</f>
        <v>56.330266666666667</v>
      </c>
    </row>
    <row r="76" spans="1:23" ht="16.5" thickTop="1" thickBot="1" x14ac:dyDescent="0.3">
      <c r="A76" s="3">
        <v>70</v>
      </c>
      <c r="B76" s="4">
        <f>AVERAGE(Tabela245[Training Error])</f>
        <v>3.7889406045450685E-2</v>
      </c>
      <c r="C76" s="4">
        <f>AVERAGE(Tabela245[Testing Error])</f>
        <v>7.6322827876463384E-2</v>
      </c>
      <c r="D76" s="4">
        <f>AVERAGE(D67:D75)</f>
        <v>0.11198070945158807</v>
      </c>
      <c r="E76" s="4">
        <f>AVERAGE(Tabela245[Execution Time])</f>
        <v>66.452088888888909</v>
      </c>
    </row>
    <row r="77" spans="1:23" ht="16.5" thickTop="1" thickBot="1" x14ac:dyDescent="0.3">
      <c r="A77" s="3">
        <v>80</v>
      </c>
      <c r="B77" s="4">
        <f>AVERAGE(Tabela2456[Training Error])</f>
        <v>3.9120615327978198E-2</v>
      </c>
      <c r="C77" s="4">
        <f>AVERAGE(Tabela2456[Testing Error])</f>
        <v>7.5014948560913147E-2</v>
      </c>
      <c r="D77" s="4">
        <f>AVERAGE(Tabela2456[Average Error])</f>
        <v>0.10522894057264237</v>
      </c>
      <c r="E77" s="4">
        <f>AVERAGE(Tabela2456[Execution Time])</f>
        <v>86.143611111111113</v>
      </c>
    </row>
    <row r="78" spans="1:23" ht="15.75" thickTop="1" x14ac:dyDescent="0.25"/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Gonçalves</dc:creator>
  <cp:lastModifiedBy>Miriam Gonçalves</cp:lastModifiedBy>
  <dcterms:created xsi:type="dcterms:W3CDTF">2017-05-18T15:20:01Z</dcterms:created>
  <dcterms:modified xsi:type="dcterms:W3CDTF">2017-05-21T01:19:11Z</dcterms:modified>
</cp:coreProperties>
</file>