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yj\Desktop\"/>
    </mc:Choice>
  </mc:AlternateContent>
  <xr:revisionPtr revIDLastSave="0" documentId="8_{13684DFC-8BA2-46EA-84F4-85D0E59E4BC0}" xr6:coauthVersionLast="31" xr6:coauthVersionMax="31" xr10:uidLastSave="{00000000-0000-0000-0000-000000000000}"/>
  <bookViews>
    <workbookView xWindow="0" yWindow="0" windowWidth="19200" windowHeight="6960" firstSheet="1" activeTab="2" xr2:uid="{00000000-000D-0000-FFFF-FFFF00000000}"/>
  </bookViews>
  <sheets>
    <sheet name="JRplotdata" sheetId="6" state="veryHidden" r:id="rId1"/>
    <sheet name="Eksempel" sheetId="1" r:id="rId2"/>
    <sheet name="Opgave 1" sheetId="2" r:id="rId3"/>
    <sheet name="Opgave 2" sheetId="3" r:id="rId4"/>
    <sheet name="Opgave 3" sheetId="5" r:id="rId5"/>
    <sheet name="Opgave 4" sheetId="11" r:id="rId6"/>
    <sheet name="Opgave 5" sheetId="12" r:id="rId7"/>
    <sheet name="Opgave 6" sheetId="4" r:id="rId8"/>
    <sheet name="Opgave 7" sheetId="8" r:id="rId9"/>
    <sheet name="Opgave 8" sheetId="9" r:id="rId10"/>
    <sheet name="Opgave 9" sheetId="10" r:id="rId11"/>
    <sheet name="Opgave 10" sheetId="13" r:id="rId12"/>
    <sheet name="Facitliste" sheetId="7" r:id="rId13"/>
  </sheets>
  <calcPr calcId="179017" concurrentCalc="0"/>
</workbook>
</file>

<file path=xl/calcChain.xml><?xml version="1.0" encoding="utf-8"?>
<calcChain xmlns="http://schemas.openxmlformats.org/spreadsheetml/2006/main">
  <c r="F41" i="13" l="1"/>
  <c r="F42" i="13"/>
  <c r="F43" i="13"/>
  <c r="F44" i="13"/>
  <c r="F45" i="13"/>
  <c r="F46" i="13"/>
  <c r="F47" i="13"/>
  <c r="F48" i="13"/>
  <c r="F38" i="13"/>
  <c r="F39" i="13"/>
  <c r="F40" i="13"/>
  <c r="F37" i="13"/>
  <c r="D22" i="13"/>
  <c r="D23" i="13"/>
  <c r="D24" i="13"/>
  <c r="D25" i="13"/>
  <c r="D26" i="13"/>
  <c r="D27" i="13"/>
  <c r="D28" i="13"/>
  <c r="D29" i="13"/>
  <c r="D30" i="13"/>
  <c r="D31" i="13"/>
  <c r="D32" i="13"/>
  <c r="D21" i="13"/>
  <c r="H6" i="13"/>
  <c r="H7" i="13"/>
  <c r="H8" i="13"/>
  <c r="H9" i="13"/>
  <c r="H10" i="13"/>
  <c r="H11" i="13"/>
  <c r="H12" i="13"/>
  <c r="H13" i="13"/>
  <c r="H14" i="13"/>
  <c r="H15" i="13"/>
  <c r="H16" i="13"/>
  <c r="C63" i="10"/>
  <c r="C52" i="10"/>
  <c r="C41" i="10"/>
  <c r="C30" i="10"/>
  <c r="C20" i="10"/>
  <c r="C10" i="10"/>
  <c r="C48" i="9"/>
  <c r="C41" i="9"/>
  <c r="C33" i="9"/>
  <c r="C26" i="9"/>
  <c r="C18" i="9"/>
  <c r="C10" i="9"/>
  <c r="H52" i="8"/>
  <c r="H51" i="8"/>
  <c r="H48" i="8"/>
  <c r="H47" i="8"/>
  <c r="H44" i="8"/>
  <c r="H43" i="8"/>
  <c r="H40" i="8"/>
  <c r="H39" i="8"/>
  <c r="F44" i="8"/>
  <c r="F39" i="8"/>
  <c r="F40" i="8"/>
  <c r="F42" i="8"/>
  <c r="F43" i="8"/>
  <c r="F46" i="8"/>
  <c r="F47" i="8"/>
  <c r="F48" i="8"/>
  <c r="F50" i="8"/>
  <c r="F51" i="8"/>
  <c r="F52" i="8"/>
  <c r="F38" i="8"/>
  <c r="H22" i="8"/>
  <c r="H21" i="8"/>
  <c r="H18" i="8"/>
  <c r="H17" i="8"/>
  <c r="H14" i="8"/>
  <c r="H13" i="8"/>
  <c r="H10" i="8"/>
  <c r="H9" i="8"/>
  <c r="F9" i="8"/>
  <c r="F10" i="8"/>
  <c r="F12" i="8"/>
  <c r="F13" i="8"/>
  <c r="F14" i="8"/>
  <c r="F16" i="8"/>
  <c r="F17" i="8"/>
  <c r="F18" i="8"/>
  <c r="F20" i="8"/>
  <c r="F21" i="8"/>
  <c r="F22" i="8"/>
  <c r="F8" i="8"/>
  <c r="J37" i="4"/>
  <c r="J36" i="4"/>
  <c r="J33" i="4"/>
  <c r="J32" i="4"/>
  <c r="H32" i="4"/>
  <c r="H33" i="4"/>
  <c r="H35" i="4"/>
  <c r="H36" i="4"/>
  <c r="H37" i="4"/>
  <c r="H31" i="4"/>
  <c r="H9" i="4"/>
  <c r="H10" i="4"/>
  <c r="H11" i="4"/>
  <c r="H13" i="4"/>
  <c r="H14" i="4"/>
  <c r="H15" i="4"/>
  <c r="F37" i="12"/>
  <c r="F36" i="12"/>
  <c r="F33" i="12"/>
  <c r="F32" i="12"/>
  <c r="E32" i="12"/>
  <c r="E33" i="12"/>
  <c r="E35" i="12"/>
  <c r="E36" i="12"/>
  <c r="E37" i="12"/>
  <c r="E31" i="12"/>
  <c r="E8" i="12"/>
  <c r="F14" i="12"/>
  <c r="F13" i="12"/>
  <c r="F10" i="12"/>
  <c r="F9" i="12"/>
  <c r="E9" i="12"/>
  <c r="E10" i="12"/>
  <c r="E12" i="12"/>
  <c r="E13" i="12"/>
  <c r="E14" i="12"/>
  <c r="H44" i="11"/>
  <c r="H43" i="11"/>
  <c r="H40" i="11"/>
  <c r="H39" i="11"/>
  <c r="H36" i="11"/>
  <c r="H35" i="11"/>
  <c r="H32" i="11"/>
  <c r="H31" i="11"/>
  <c r="F31" i="11"/>
  <c r="F32" i="11"/>
  <c r="F34" i="11"/>
  <c r="F35" i="11"/>
  <c r="F36" i="11"/>
  <c r="F38" i="11"/>
  <c r="F39" i="11"/>
  <c r="F40" i="11"/>
  <c r="F42" i="11"/>
  <c r="F43" i="11"/>
  <c r="F44" i="11"/>
  <c r="F30" i="11"/>
  <c r="F8" i="11"/>
  <c r="H22" i="11"/>
  <c r="H21" i="11"/>
  <c r="H18" i="11"/>
  <c r="H17" i="11"/>
  <c r="H14" i="11"/>
  <c r="H13" i="11"/>
  <c r="H10" i="11"/>
  <c r="H9" i="11"/>
  <c r="F9" i="11"/>
  <c r="F10" i="11"/>
  <c r="F12" i="11"/>
  <c r="F13" i="11"/>
  <c r="F14" i="11"/>
  <c r="F16" i="11"/>
  <c r="F17" i="11"/>
  <c r="F18" i="11"/>
  <c r="F20" i="11"/>
  <c r="F21" i="11"/>
  <c r="F22" i="11"/>
  <c r="H44" i="5"/>
  <c r="H43" i="5"/>
  <c r="H40" i="5"/>
  <c r="H39" i="5"/>
  <c r="H36" i="5"/>
  <c r="H35" i="5"/>
  <c r="H32" i="5"/>
  <c r="H31" i="5"/>
  <c r="F31" i="5"/>
  <c r="F32" i="5"/>
  <c r="F34" i="5"/>
  <c r="F35" i="5"/>
  <c r="F36" i="5"/>
  <c r="F38" i="5"/>
  <c r="F39" i="5"/>
  <c r="F40" i="5"/>
  <c r="F42" i="5"/>
  <c r="F43" i="5"/>
  <c r="F44" i="5"/>
  <c r="F30" i="5"/>
  <c r="F8" i="5"/>
  <c r="H22" i="5"/>
  <c r="H21" i="5"/>
  <c r="H18" i="5"/>
  <c r="H17" i="5"/>
  <c r="H14" i="5"/>
  <c r="H13" i="5"/>
  <c r="H10" i="5"/>
  <c r="H9" i="5"/>
  <c r="F10" i="5"/>
  <c r="F12" i="5"/>
  <c r="F13" i="5"/>
  <c r="F14" i="5"/>
  <c r="F16" i="5"/>
  <c r="F17" i="5"/>
  <c r="F18" i="5"/>
  <c r="F20" i="5"/>
  <c r="F21" i="5"/>
  <c r="F22" i="5"/>
  <c r="F9" i="5"/>
  <c r="F21" i="3"/>
  <c r="F20" i="3"/>
  <c r="F17" i="3"/>
  <c r="F16" i="3"/>
  <c r="F13" i="3"/>
  <c r="F12" i="3"/>
  <c r="F9" i="3"/>
  <c r="F8" i="3"/>
  <c r="D8" i="3"/>
  <c r="D9" i="3"/>
  <c r="D11" i="3"/>
  <c r="D12" i="3"/>
  <c r="D13" i="3"/>
  <c r="D15" i="3"/>
  <c r="D16" i="3"/>
  <c r="D17" i="3"/>
  <c r="D19" i="3"/>
  <c r="D20" i="3"/>
  <c r="D21" i="3"/>
  <c r="D7" i="3"/>
  <c r="H39" i="2"/>
  <c r="H38" i="2"/>
  <c r="H35" i="2"/>
  <c r="H34" i="2"/>
  <c r="H31" i="2"/>
  <c r="H30" i="2"/>
  <c r="H27" i="2"/>
  <c r="H26" i="2"/>
  <c r="F26" i="2"/>
  <c r="F27" i="2"/>
  <c r="F29" i="2"/>
  <c r="F30" i="2"/>
  <c r="F31" i="2"/>
  <c r="F33" i="2"/>
  <c r="F34" i="2"/>
  <c r="F35" i="2"/>
  <c r="F37" i="2"/>
  <c r="F38" i="2"/>
  <c r="F39" i="2"/>
  <c r="F25" i="2"/>
  <c r="H17" i="2"/>
  <c r="H16" i="2"/>
  <c r="H13" i="2"/>
  <c r="H12" i="2"/>
  <c r="H9" i="2"/>
  <c r="H8" i="2"/>
  <c r="F8" i="2"/>
  <c r="F9" i="2"/>
  <c r="F11" i="2"/>
  <c r="F12" i="2"/>
  <c r="F13" i="2"/>
  <c r="F15" i="2"/>
  <c r="F16" i="2"/>
  <c r="F17" i="2"/>
  <c r="F7" i="2"/>
  <c r="G35" i="7"/>
  <c r="G34" i="7"/>
  <c r="I35" i="7"/>
  <c r="G33" i="7"/>
  <c r="I34" i="7"/>
  <c r="G30" i="7"/>
  <c r="G29" i="7"/>
  <c r="I31" i="7"/>
  <c r="G27" i="7"/>
  <c r="G26" i="7"/>
  <c r="I27" i="7"/>
  <c r="G25" i="7"/>
  <c r="I26" i="7"/>
  <c r="G23" i="7"/>
  <c r="G22" i="7"/>
  <c r="I23" i="7"/>
  <c r="G21" i="7"/>
  <c r="I22" i="7"/>
  <c r="G31" i="7"/>
  <c r="C346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5" i="13"/>
  <c r="I29" i="1"/>
  <c r="C396" i="7"/>
  <c r="C406" i="7"/>
  <c r="C386" i="7"/>
  <c r="C376" i="7"/>
  <c r="C366" i="7"/>
  <c r="C356" i="7"/>
  <c r="C339" i="7"/>
  <c r="C330" i="7"/>
  <c r="C323" i="7"/>
  <c r="C316" i="7"/>
  <c r="C309" i="7"/>
  <c r="G290" i="7"/>
  <c r="G289" i="7"/>
  <c r="I290" i="7"/>
  <c r="G288" i="7"/>
  <c r="I289" i="7"/>
  <c r="G286" i="7"/>
  <c r="G285" i="7"/>
  <c r="I286" i="7"/>
  <c r="G284" i="7"/>
  <c r="I285" i="7"/>
  <c r="G282" i="7"/>
  <c r="G281" i="7"/>
  <c r="I282" i="7"/>
  <c r="G280" i="7"/>
  <c r="I281" i="7"/>
  <c r="G278" i="7"/>
  <c r="G277" i="7"/>
  <c r="I278" i="7"/>
  <c r="G276" i="7"/>
  <c r="I277" i="7"/>
  <c r="G263" i="7"/>
  <c r="G262" i="7"/>
  <c r="I263" i="7"/>
  <c r="G261" i="7"/>
  <c r="I262" i="7"/>
  <c r="G259" i="7"/>
  <c r="G258" i="7"/>
  <c r="I259" i="7"/>
  <c r="G257" i="7"/>
  <c r="I258" i="7"/>
  <c r="G255" i="7"/>
  <c r="G254" i="7"/>
  <c r="I255" i="7"/>
  <c r="G253" i="7"/>
  <c r="I254" i="7"/>
  <c r="G251" i="7"/>
  <c r="G250" i="7"/>
  <c r="I251" i="7"/>
  <c r="G249" i="7"/>
  <c r="I250" i="7"/>
  <c r="J234" i="7"/>
  <c r="J233" i="7"/>
  <c r="L234" i="7"/>
  <c r="J232" i="7"/>
  <c r="L233" i="7"/>
  <c r="J230" i="7"/>
  <c r="J229" i="7"/>
  <c r="L230" i="7"/>
  <c r="J228" i="7"/>
  <c r="L229" i="7"/>
  <c r="J215" i="7"/>
  <c r="J214" i="7"/>
  <c r="L215" i="7"/>
  <c r="J213" i="7"/>
  <c r="L214" i="7"/>
  <c r="J211" i="7"/>
  <c r="J210" i="7"/>
  <c r="L211" i="7"/>
  <c r="J209" i="7"/>
  <c r="L210" i="7"/>
  <c r="F194" i="7"/>
  <c r="F193" i="7"/>
  <c r="G194" i="7"/>
  <c r="F192" i="7"/>
  <c r="G193" i="7"/>
  <c r="F190" i="7"/>
  <c r="F189" i="7"/>
  <c r="G190" i="7"/>
  <c r="F188" i="7"/>
  <c r="G189" i="7"/>
  <c r="F175" i="7"/>
  <c r="F174" i="7"/>
  <c r="G175" i="7"/>
  <c r="F173" i="7"/>
  <c r="G174" i="7"/>
  <c r="F171" i="7"/>
  <c r="F170" i="7"/>
  <c r="G171" i="7"/>
  <c r="F169" i="7"/>
  <c r="G170" i="7"/>
  <c r="G110" i="7"/>
  <c r="G109" i="7"/>
  <c r="I110" i="7"/>
  <c r="G108" i="7"/>
  <c r="I109" i="7"/>
  <c r="G106" i="7"/>
  <c r="G105" i="7"/>
  <c r="I106" i="7"/>
  <c r="G104" i="7"/>
  <c r="I105" i="7"/>
  <c r="G102" i="7"/>
  <c r="G101" i="7"/>
  <c r="I102" i="7"/>
  <c r="G100" i="7"/>
  <c r="I101" i="7"/>
  <c r="G98" i="7"/>
  <c r="G97" i="7"/>
  <c r="I98" i="7"/>
  <c r="G96" i="7"/>
  <c r="I97" i="7"/>
  <c r="G91" i="7"/>
  <c r="G90" i="7"/>
  <c r="I91" i="7"/>
  <c r="G89" i="7"/>
  <c r="I90" i="7"/>
  <c r="G87" i="7"/>
  <c r="G86" i="7"/>
  <c r="I87" i="7"/>
  <c r="G85" i="7"/>
  <c r="I86" i="7"/>
  <c r="G83" i="7"/>
  <c r="G82" i="7"/>
  <c r="I83" i="7"/>
  <c r="G81" i="7"/>
  <c r="I82" i="7"/>
  <c r="G79" i="7"/>
  <c r="G78" i="7"/>
  <c r="I79" i="7"/>
  <c r="G77" i="7"/>
  <c r="I78" i="7"/>
  <c r="E63" i="7"/>
  <c r="E62" i="7"/>
  <c r="G63" i="7"/>
  <c r="E61" i="7"/>
  <c r="G62" i="7"/>
  <c r="E59" i="7"/>
  <c r="E58" i="7"/>
  <c r="G59" i="7"/>
  <c r="E57" i="7"/>
  <c r="G58" i="7"/>
  <c r="E55" i="7"/>
  <c r="E54" i="7"/>
  <c r="G55" i="7"/>
  <c r="E53" i="7"/>
  <c r="G54" i="7"/>
  <c r="E51" i="7"/>
  <c r="E50" i="7"/>
  <c r="G51" i="7"/>
  <c r="E49" i="7"/>
  <c r="G50" i="7"/>
  <c r="G15" i="7"/>
  <c r="G14" i="7"/>
  <c r="I15" i="7"/>
  <c r="G13" i="7"/>
  <c r="I14" i="7"/>
  <c r="G11" i="7"/>
  <c r="G10" i="7"/>
  <c r="I11" i="7"/>
  <c r="G9" i="7"/>
  <c r="I10" i="7"/>
  <c r="G7" i="7"/>
  <c r="G6" i="7"/>
  <c r="I7" i="7"/>
  <c r="G5" i="7"/>
  <c r="I6" i="7"/>
  <c r="B37" i="1"/>
  <c r="I9" i="1"/>
  <c r="I8" i="1"/>
  <c r="K9" i="1"/>
  <c r="G155" i="7"/>
  <c r="G154" i="7"/>
  <c r="I155" i="7"/>
  <c r="G153" i="7"/>
  <c r="I154" i="7"/>
  <c r="G151" i="7"/>
  <c r="G150" i="7"/>
  <c r="I151" i="7"/>
  <c r="G149" i="7"/>
  <c r="I150" i="7"/>
  <c r="G147" i="7"/>
  <c r="G146" i="7"/>
  <c r="I147" i="7"/>
  <c r="G145" i="7"/>
  <c r="I146" i="7"/>
  <c r="G143" i="7"/>
  <c r="G142" i="7"/>
  <c r="I143" i="7"/>
  <c r="G141" i="7"/>
  <c r="I142" i="7"/>
  <c r="G137" i="7"/>
  <c r="G136" i="7"/>
  <c r="I137" i="7"/>
  <c r="G135" i="7"/>
  <c r="I136" i="7"/>
  <c r="G133" i="7"/>
  <c r="G132" i="7"/>
  <c r="I133" i="7"/>
  <c r="G131" i="7"/>
  <c r="I132" i="7"/>
  <c r="G129" i="7"/>
  <c r="G128" i="7"/>
  <c r="I129" i="7"/>
  <c r="G127" i="7"/>
  <c r="I128" i="7"/>
  <c r="G125" i="7"/>
  <c r="G124" i="7"/>
  <c r="I125" i="7"/>
  <c r="G123" i="7"/>
  <c r="I124" i="7"/>
</calcChain>
</file>

<file path=xl/sharedStrings.xml><?xml version="1.0" encoding="utf-8"?>
<sst xmlns="http://schemas.openxmlformats.org/spreadsheetml/2006/main" count="1840" uniqueCount="270">
  <si>
    <t>Opgave 3</t>
  </si>
  <si>
    <t>Opgave 1a)</t>
  </si>
  <si>
    <t>cm</t>
  </si>
  <si>
    <t>Opgave 1b)</t>
  </si>
  <si>
    <t>Opgave 1c)</t>
  </si>
  <si>
    <t>Opgave 2a)</t>
  </si>
  <si>
    <t>Opgave 1</t>
  </si>
  <si>
    <t>Opgave 2</t>
  </si>
  <si>
    <t>Opgave 4</t>
  </si>
  <si>
    <t>Rumfang</t>
  </si>
  <si>
    <t>Opgave 5</t>
  </si>
  <si>
    <t>r</t>
  </si>
  <si>
    <t>V</t>
  </si>
  <si>
    <r>
      <t>cm</t>
    </r>
    <r>
      <rPr>
        <vertAlign val="superscript"/>
        <sz val="11"/>
        <color theme="1"/>
        <rFont val="Comic Sans MS"/>
        <family val="4"/>
      </rPr>
      <t>3</t>
    </r>
  </si>
  <si>
    <t>Beregn rumfanget af disse cylindre</t>
  </si>
  <si>
    <t>h</t>
  </si>
  <si>
    <t>radius</t>
  </si>
  <si>
    <t>højde</t>
  </si>
  <si>
    <t>Opgave 1d)</t>
  </si>
  <si>
    <t>Opgave 6</t>
  </si>
  <si>
    <t xml:space="preserve">Beregn rumfanget af disse kugler
</t>
  </si>
  <si>
    <t>Opgave 2b)</t>
  </si>
  <si>
    <t>Beregn rumfanget af disse pyramider</t>
  </si>
  <si>
    <t>Beregn rumfanget af disse kegler</t>
  </si>
  <si>
    <t>Beregn rumfanget af disse keglestubbe</t>
  </si>
  <si>
    <t>Opgave3a)</t>
  </si>
  <si>
    <t>Opgave 3b)</t>
  </si>
  <si>
    <t>Opgave4a)</t>
  </si>
  <si>
    <t>Opgave 5a)</t>
  </si>
  <si>
    <t>Opgave 6a)</t>
  </si>
  <si>
    <t>Beregn rumfanget af disse pyramidestubbe</t>
  </si>
  <si>
    <t>Opgave 7</t>
  </si>
  <si>
    <t>Opgave 7a)</t>
  </si>
  <si>
    <t>Opgave 8</t>
  </si>
  <si>
    <t>Opgave 9</t>
  </si>
  <si>
    <t>Beregn rumfanget af disse prismer</t>
  </si>
  <si>
    <t>Opgave 2c)</t>
  </si>
  <si>
    <t>Grundfladens areal</t>
  </si>
  <si>
    <r>
      <t>cm</t>
    </r>
    <r>
      <rPr>
        <vertAlign val="superscript"/>
        <sz val="11"/>
        <color theme="1"/>
        <rFont val="Comic Sans MS"/>
        <family val="4"/>
      </rPr>
      <t>2</t>
    </r>
  </si>
  <si>
    <t>R</t>
  </si>
  <si>
    <t>Lille radius</t>
  </si>
  <si>
    <t>Opgave 5b)</t>
  </si>
  <si>
    <t>G</t>
  </si>
  <si>
    <t>g</t>
  </si>
  <si>
    <t>Stor grundflade</t>
  </si>
  <si>
    <t>Lille grundflade</t>
  </si>
  <si>
    <t>Opgave4b)</t>
  </si>
  <si>
    <t>Opgave 5c)</t>
  </si>
  <si>
    <t>Opgave 5d)</t>
  </si>
  <si>
    <t>Opgave 5e)</t>
  </si>
  <si>
    <t>Stor radius</t>
  </si>
  <si>
    <t>Opgave 6b)</t>
  </si>
  <si>
    <t>Hvor mange gange større er rumfanget blevet?</t>
  </si>
  <si>
    <t>Opgave 7b)</t>
  </si>
  <si>
    <t>Opgave 7c)</t>
  </si>
  <si>
    <t>Opgave 7d)</t>
  </si>
  <si>
    <t>Opgave 7e)</t>
  </si>
  <si>
    <t>Opgave 7f)</t>
  </si>
  <si>
    <t>Længde</t>
  </si>
  <si>
    <t>Bredde</t>
  </si>
  <si>
    <t>Højde</t>
  </si>
  <si>
    <t>Målsøgning  rumfangsopgaver</t>
  </si>
  <si>
    <t>Kasse</t>
  </si>
  <si>
    <t>Cylinder</t>
  </si>
  <si>
    <t>Radius</t>
  </si>
  <si>
    <r>
      <t>Find højden i en cylinder som har radius5 cm og et rumfang på 706,9 cm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</si>
  <si>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t>Kegle</t>
  </si>
  <si>
    <r>
      <t>Find radius i en kegle som har højden 12 cm og et rumfang på 201 cm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</si>
  <si>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t>dm</t>
  </si>
  <si>
    <r>
      <t>dm</t>
    </r>
    <r>
      <rPr>
        <vertAlign val="superscript"/>
        <sz val="11"/>
        <color theme="1"/>
        <rFont val="Comic Sans MS"/>
        <family val="4"/>
      </rPr>
      <t>3</t>
    </r>
  </si>
  <si>
    <r>
      <t>Find radius i en kugle hvor rumfanget er 4200 dm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</si>
  <si>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t>Kugle</t>
  </si>
  <si>
    <t>Prisme</t>
  </si>
  <si>
    <t>Grundfladen G</t>
  </si>
  <si>
    <r>
      <t>dm</t>
    </r>
    <r>
      <rPr>
        <vertAlign val="superscript"/>
        <sz val="11"/>
        <color theme="1"/>
        <rFont val="Comic Sans MS"/>
        <family val="4"/>
      </rPr>
      <t>2</t>
    </r>
  </si>
  <si>
    <t>Liter</t>
  </si>
  <si>
    <t>Find grundfladen G i et prisme hvor højden er 5 dm og rumfanget er 1000 liter.</t>
  </si>
  <si>
    <t>Pyramide</t>
  </si>
  <si>
    <r>
      <t>Find højden i en pyramide hvor grundfladen G er 600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 xml:space="preserve"> og rumfanget 1000 liter</t>
    </r>
  </si>
  <si>
    <t>Keglestub</t>
  </si>
  <si>
    <t>m</t>
  </si>
  <si>
    <r>
      <t>m</t>
    </r>
    <r>
      <rPr>
        <vertAlign val="superscript"/>
        <sz val="11"/>
        <color theme="1"/>
        <rFont val="Comic Sans MS"/>
        <family val="4"/>
      </rPr>
      <t>3</t>
    </r>
  </si>
  <si>
    <t>Opgave 8a)</t>
  </si>
  <si>
    <t>Opgave 8b)</t>
  </si>
  <si>
    <t>Opgave 8c)</t>
  </si>
  <si>
    <t>Opgave 8d)</t>
  </si>
  <si>
    <t>Opgave 8e)</t>
  </si>
  <si>
    <t>Opgave 8f)</t>
  </si>
  <si>
    <t>Opgave 9a)</t>
  </si>
  <si>
    <t>Opgave 9b)</t>
  </si>
  <si>
    <t>Opgave 9c)</t>
  </si>
  <si>
    <r>
      <t>Find  store radius R i en keglestub hvor  r=3 m, h=4 m  og  rumfanget er 500 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</si>
  <si>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højden i en keglestub hvor R=6 m og r=3 m og  rumfanget  300 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</si>
  <si>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bredden af en kasse med en længde på 8 cm,  højde på 3 cm og rumfanget  96 cm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</si>
  <si>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 lille radius r i en keglestub hvor R=4 m, h=6 m  og  rumfanget er 200 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</si>
  <si>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t>Opgave 9d)</t>
  </si>
  <si>
    <t>Pyramidestub</t>
  </si>
  <si>
    <t>Store grundflade G</t>
  </si>
  <si>
    <t>Lille grundflade g</t>
  </si>
  <si>
    <t>Opgave 9e)</t>
  </si>
  <si>
    <r>
      <t>Find  højden i en pyramidestub, hvor den store grundflade G=25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>, den lille grundflade g=15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 xml:space="preserve">  og  rumfanget er 100 dm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</si>
  <si>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 den lille grundflade g i en pyramidestub, hvor den store grundflade G=50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>, h=5,dm  og  rumfanget er 200 dm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</si>
  <si>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t>Opgave 9f)</t>
  </si>
  <si>
    <r>
      <t>Find  den store grundflade G i en pyramidestub, hvor den lille grundflade g=25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>, h=2,dm  og  rumfanget er 100 dm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</si>
  <si>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t>Beregn rumfanget af disse kasser</t>
  </si>
  <si>
    <t>Eksempel 1a)</t>
  </si>
  <si>
    <t>Målsøgning</t>
  </si>
  <si>
    <t>Eksempel - Målsøgning</t>
  </si>
  <si>
    <t>kasse</t>
  </si>
  <si>
    <t>længde</t>
  </si>
  <si>
    <t>bredde</t>
  </si>
  <si>
    <t>Rumfanget bliver dobbelt så stort</t>
  </si>
  <si>
    <t>Opgave 3c)</t>
  </si>
  <si>
    <t>Opgave 3d)</t>
  </si>
  <si>
    <t>Opgave 4c)</t>
  </si>
  <si>
    <t>Opgave 4d)</t>
  </si>
  <si>
    <t>Opgave 5f)</t>
  </si>
  <si>
    <t>Hvis højden fordobles, så bliver rumfanget også fordoblet</t>
  </si>
  <si>
    <t>Opgave 6c)</t>
  </si>
  <si>
    <t>Opgave 6d)</t>
  </si>
  <si>
    <t>Opgave 6e)</t>
  </si>
  <si>
    <t>Hvis både den lille og den store grundflade fordobles og højden er uændret, så bliver rumfanget også fordoblet</t>
  </si>
  <si>
    <t>Opgave 6f)</t>
  </si>
  <si>
    <t>Hvis grundfladen G fordobles, så bliver rumfanget også fordoblet</t>
  </si>
  <si>
    <r>
      <t>dm</t>
    </r>
    <r>
      <rPr>
        <b/>
        <vertAlign val="superscript"/>
        <sz val="11"/>
        <color theme="1"/>
        <rFont val="Comic Sans MS"/>
        <family val="4"/>
      </rPr>
      <t>2</t>
    </r>
  </si>
  <si>
    <t>Hvad sker der med rumfanget af en cylinder, hvis man fordobler radius, og højden er uændret?</t>
  </si>
  <si>
    <t>Hvad sker der med rumfanget af en cylinder, hvis man fordobler højden, og radius er uændret?</t>
  </si>
  <si>
    <t>Hvad sker der med rumfanget hvis man fordobler radius?</t>
  </si>
  <si>
    <t>Hvad sker der med rumfanget, hvis man gør radius  3 gange større?</t>
  </si>
  <si>
    <t>Hvad sker der med rumfanget, hvis man fordobler radius?</t>
  </si>
  <si>
    <t>Hvad sker der med rumfanget, hvis man fordobler radius, og højden er uændret?</t>
  </si>
  <si>
    <t>Hvad sker der med rumfanget, hvis man gør radius 3 gange større, og højden er uændret?</t>
  </si>
  <si>
    <t>Hvad sker der med rumfanget, hvis man fordobler grundfladens areal, og højden er uændret?</t>
  </si>
  <si>
    <t>Hvad sker der med rumfanget, hvis man gør grundfladens areal 3 gange større, og højden er uændret?</t>
  </si>
  <si>
    <t>Rumfanget bliver dobbelt så stor</t>
  </si>
  <si>
    <t>Hvad sker der med rumfanget, hvis højden fordobles, og den lille og den store radius er uændret?</t>
  </si>
  <si>
    <t>Hvad sker der med rumfanget, hvis man gør højden 3 gange større, og den lille og den store radius er uændret?</t>
  </si>
  <si>
    <t>Hvad sker der med rumfanget, hvis man fordobler både r og R, og h er uændret?</t>
  </si>
  <si>
    <t>Hvad sker der med rumfanget, hvis man gør både r og R 3 gange større, og h er uændret?</t>
  </si>
  <si>
    <t>Hvad sker der med rumfanget, hvis man fordobler højden, og både lille og store G er uændret?</t>
  </si>
  <si>
    <t>Hvad sker der med rumfanget, hvis man gør højden 3 gange større, og både lille og store G er uændret?</t>
  </si>
  <si>
    <t>Hvad sker der med rumfanget, hvis både den lille og den store grundflade fordobles, og højden er uændret?</t>
  </si>
  <si>
    <t>Hvad sker der med rumfanget, hvis både den lille og den store grundflade gøres 3 gange større, og højden er uændret?</t>
  </si>
  <si>
    <t>Hvad sker der med rumfanget, hvis man fordobler højden, og G er uændret?</t>
  </si>
  <si>
    <t>Hvad sker der med rumfanget, hvis hman gør øjden 3 gange større, og G er uændret?</t>
  </si>
  <si>
    <t>Hvad sker der med rumfanget, hvis man fordobler G, og h er uændret?</t>
  </si>
  <si>
    <t>Hvad sker der med rumfanget, hvis man gør G 3 gange større og h er uændret?</t>
  </si>
  <si>
    <t>I celle K9 kan du se et eksempel på en formel som udregner hvor mange gange større rumfanget er blevet.</t>
  </si>
  <si>
    <t>Indtast en formel i kolonne I, som udregner rumfanget af de forskellige kasser. I celle I8 og I9 kan du se to eksempler på indtastede formler.</t>
  </si>
  <si>
    <t>Opgave 3a)</t>
  </si>
  <si>
    <t>Beregn rumfanget af disse kegler.</t>
  </si>
  <si>
    <t>Opgave 4a)</t>
  </si>
  <si>
    <t>Beregn rumfanget af disse pyramider.</t>
  </si>
  <si>
    <t>Beregn rumfanget af disse keglestubbe.</t>
  </si>
  <si>
    <t>Beregn rumfanget af disse cylindre.</t>
  </si>
  <si>
    <r>
      <t>Find højden i en cylinder, som har radius 5 cm og et rumfang på 706,9 cm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</si>
  <si>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radius i en kugle, hvor rumfanget er 4200 dm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</si>
  <si>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radius i en kegle, som har højden 12 cm og et rumfang på 201 cm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</si>
  <si>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højden i en pyramide, hvor grundfladen G er 600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 xml:space="preserve"> og rumfanget 1000 liter.</t>
    </r>
  </si>
  <si>
    <t>Find grundfladen G i et prisme, hvor højden er 5 dm, og rumfanget er 1000 liter.</t>
  </si>
  <si>
    <r>
      <t>Find bredden af en kasse med en længde på 8 cm, en højde på 3 cm og et rumfang på 96 cm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</si>
  <si>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højden i en keglestub, hvor R = 6 m og r = 3 m og rumfanget 300 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</si>
  <si>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 store radius R i en keglestub, hvor r = 3 m, h = 4 m og rumfanget er 500 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</si>
  <si>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 lille radius r i en keglestub, hvor R = 4 m, h = 6 m og rumfanget er 200 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</si>
  <si>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 højden i en pyramidestub, hvor den store grundflade G = 25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>, den lille grundflade g = 15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 xml:space="preserve"> og rumfanget er 100 dm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</si>
  <si>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 den lille grundflade g i en pyramidestub, hvor den store grundflade G = 50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>, h = 5 dm, og rumfanget er 200 dm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</si>
  <si>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r>
      <t>Find  den store grundflade G i en pyramidestub, hvor den lille grundflade g = 25 dm</t>
    </r>
    <r>
      <rPr>
        <vertAlign val="superscript"/>
        <sz val="11"/>
        <color theme="1"/>
        <rFont val="Comic Sans MS"/>
        <family val="4"/>
      </rPr>
      <t>2</t>
    </r>
    <r>
      <rPr>
        <sz val="11"/>
        <color theme="1"/>
        <rFont val="Comic Sans MS"/>
        <family val="4"/>
      </rPr>
      <t>, h = 2 dm, og rumfanget er 100 dm</t>
    </r>
    <r>
      <rPr>
        <vertAlign val="superscript"/>
        <sz val="11"/>
        <color theme="1"/>
        <rFont val="Comic Sans MS"/>
        <family val="4"/>
      </rPr>
      <t>3</t>
    </r>
    <r>
      <rPr>
        <sz val="11"/>
        <color theme="1"/>
        <rFont val="Comic Sans MS"/>
        <family val="4"/>
      </rPr>
      <t>.</t>
    </r>
  </si>
  <si>
    <t>Hvor mange gange så stor er rumfanget blevet?</t>
  </si>
  <si>
    <t>Rumfanget bliver 4 gange så stor</t>
  </si>
  <si>
    <t>Rumfanget bliver 8 gange så stor</t>
  </si>
  <si>
    <t>Rumfanget bliver 27 gange så stor</t>
  </si>
  <si>
    <t>Rumfanget bliver 9 gange så stor</t>
  </si>
  <si>
    <t>Rumfanget bliver 3 gange så stor</t>
  </si>
  <si>
    <t>Hvis højden bliver 3 gange så stor, så bliver rumfanget også 3 gange så stor</t>
  </si>
  <si>
    <t>Hvis højden ikke ændres og både r og R fordobles, så bliver rumfanget 4 gange så stor</t>
  </si>
  <si>
    <t>Hvis højden ikke ændres og både r og R gøres 3 gange større, så bliver rumfanget 9 gange så stor</t>
  </si>
  <si>
    <t>Hvis højden ikke ændres og både r og R gøres 3 gange så stor, så bliver rumfanget også 3 gange så stor</t>
  </si>
  <si>
    <t>Hvis både den lille og den store grundflade gøres 3 gange så stor og højden er uændret, så bliver rumfanget også 3 gange så stor</t>
  </si>
  <si>
    <t>Hvis højden gøres 3 gange så stor, så bliver rumfanget også 3 gange så stor</t>
  </si>
  <si>
    <t>Hvis grundfladen G gøres 3 gange så stor, så bliver rumfanget også 3 gange så stor</t>
  </si>
  <si>
    <t>Opgave 10</t>
  </si>
  <si>
    <t>Opgave 10a)</t>
  </si>
  <si>
    <t>Beregn vægten.</t>
  </si>
  <si>
    <t>Materiale</t>
  </si>
  <si>
    <t>Massefylde</t>
  </si>
  <si>
    <t>Vægt</t>
  </si>
  <si>
    <t>Jern</t>
  </si>
  <si>
    <t>Fast stof</t>
  </si>
  <si>
    <t>Bly</t>
  </si>
  <si>
    <r>
      <t>CO</t>
    </r>
    <r>
      <rPr>
        <b/>
        <vertAlign val="subscript"/>
        <sz val="11"/>
        <color theme="1"/>
        <rFont val="Comic Sans MS"/>
        <family val="4"/>
      </rPr>
      <t>2</t>
    </r>
  </si>
  <si>
    <t>Luftart</t>
  </si>
  <si>
    <t>Ilt</t>
  </si>
  <si>
    <t>Guld</t>
  </si>
  <si>
    <t>Messing</t>
  </si>
  <si>
    <t>sølv</t>
  </si>
  <si>
    <t>Benzin</t>
  </si>
  <si>
    <t>Flydende</t>
  </si>
  <si>
    <t>Aluminium</t>
  </si>
  <si>
    <t>Sprit</t>
  </si>
  <si>
    <t>Vand</t>
  </si>
  <si>
    <t>Beton</t>
  </si>
  <si>
    <t>Opgave 10b)</t>
  </si>
  <si>
    <t>Beregn rumfanget.</t>
  </si>
  <si>
    <t>kg</t>
  </si>
  <si>
    <t>tons</t>
  </si>
  <si>
    <t>Opgave 10c)</t>
  </si>
  <si>
    <t>Beregn massefylden, og skriv hvilket stof det er.</t>
  </si>
  <si>
    <t>Massefyldetabel</t>
  </si>
  <si>
    <t>Atmosfærisk luft</t>
  </si>
  <si>
    <t>Bronze</t>
  </si>
  <si>
    <t>Glas</t>
  </si>
  <si>
    <t>Kobber</t>
  </si>
  <si>
    <t>Kviksølv</t>
  </si>
  <si>
    <t>Ler</t>
  </si>
  <si>
    <t>Marmor</t>
  </si>
  <si>
    <t>Mursten</t>
  </si>
  <si>
    <t>Platin</t>
  </si>
  <si>
    <t>Svovl</t>
  </si>
  <si>
    <t>Tin</t>
  </si>
  <si>
    <t>Zink</t>
  </si>
  <si>
    <t>Beregn vægten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</si>
  <si>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</si>
  <si>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</si>
  <si>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r>
      <t>dm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</si>
  <si>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</si>
  <si>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Beregn rumfanget</t>
  </si>
  <si>
    <t>Beregn massefylden og skriv hvilket stof det er</t>
  </si>
  <si>
    <r>
      <t>g/cm</t>
    </r>
    <r>
      <rPr>
        <vertAlign val="superscript"/>
        <sz val="11"/>
        <color theme="1"/>
        <rFont val="Comic Sans MS"/>
        <family val="4"/>
      </rPr>
      <t>3</t>
    </r>
  </si>
  <si>
    <r>
      <t>kg/dm</t>
    </r>
    <r>
      <rPr>
        <vertAlign val="superscript"/>
        <sz val="11"/>
        <color theme="1"/>
        <rFont val="Comic Sans MS"/>
        <family val="4"/>
      </rPr>
      <t>3</t>
    </r>
  </si>
  <si>
    <r>
      <t>t/m</t>
    </r>
    <r>
      <rPr>
        <vertAlign val="superscript"/>
        <sz val="11"/>
        <color theme="1"/>
        <rFont val="Comic Sans MS"/>
        <family val="4"/>
      </rPr>
      <t>3</t>
    </r>
  </si>
  <si>
    <r>
      <t>g/cm</t>
    </r>
    <r>
      <rPr>
        <b/>
        <vertAlign val="superscript"/>
        <sz val="11"/>
        <color theme="1"/>
        <rFont val="Comic Sans MS"/>
        <family val="4"/>
      </rPr>
      <t>3</t>
    </r>
  </si>
  <si>
    <r>
      <t>cm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</si>
  <si>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dm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</si>
  <si>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</si>
  <si>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kg/dm</t>
    </r>
    <r>
      <rPr>
        <b/>
        <vertAlign val="superscript"/>
        <sz val="11"/>
        <color theme="1"/>
        <rFont val="Comic Sans MS"/>
        <family val="4"/>
      </rPr>
      <t>3</t>
    </r>
  </si>
  <si>
    <r>
      <t>t/m</t>
    </r>
    <r>
      <rPr>
        <b/>
        <vertAlign val="superscript"/>
        <sz val="11"/>
        <color theme="1"/>
        <rFont val="Comic Sans MS"/>
        <family val="4"/>
      </rPr>
      <t>3</t>
    </r>
  </si>
  <si>
    <r>
      <t>kg/m</t>
    </r>
    <r>
      <rPr>
        <b/>
        <vertAlign val="superscript"/>
        <sz val="11"/>
        <color theme="1"/>
        <rFont val="Comic Sans MS"/>
        <family val="4"/>
      </rPr>
      <t>3</t>
    </r>
  </si>
  <si>
    <r>
      <t>kg/m</t>
    </r>
    <r>
      <rPr>
        <vertAlign val="superscript"/>
        <sz val="11"/>
        <color theme="1"/>
        <rFont val="Comic Sans MS"/>
        <family val="4"/>
      </rPr>
      <t>3</t>
    </r>
  </si>
  <si>
    <t>g/cm3</t>
  </si>
  <si>
    <t>hpir^2</t>
  </si>
  <si>
    <r>
      <t>V = 4/3·π·r</t>
    </r>
    <r>
      <rPr>
        <vertAlign val="superscript"/>
        <sz val="11"/>
        <color rgb="FF222222"/>
        <rFont val="Arial"/>
        <family val="2"/>
      </rPr>
      <t>3</t>
    </r>
  </si>
  <si>
    <t>1/3hg</t>
  </si>
  <si>
    <t>g=pir2</t>
  </si>
  <si>
    <t>v=h*g</t>
  </si>
  <si>
    <t>1/3*h*g</t>
  </si>
  <si>
    <t>kg/dm3</t>
  </si>
  <si>
    <t>kg/m3</t>
  </si>
  <si>
    <t>t/m3</t>
  </si>
  <si>
    <t>Kviksløv</t>
  </si>
  <si>
    <t>Atomsfærisk luft</t>
  </si>
  <si>
    <t>Sv. Den bliver dobbelt så stor</t>
  </si>
  <si>
    <t>Sv. Den bliver 4 gange så stor.</t>
  </si>
  <si>
    <t>Sv. Den bliver 8 gange så stor</t>
  </si>
  <si>
    <t>Sv. Den bliver 27 gange så stor</t>
  </si>
  <si>
    <t>Sv. Rumfanget bliver 4 gange så stor.</t>
  </si>
  <si>
    <t>Sv. Rumfanget bliver 9 gange så stor.</t>
  </si>
  <si>
    <t>Sv. Rumfanget bliver 2 gange så stor.</t>
  </si>
  <si>
    <t>Sv. Rumfanget bliver 3 gange så stor.</t>
  </si>
  <si>
    <t>Sv. Rumfanget bliver 2 gange så stor hvis højden er fordobles.</t>
  </si>
  <si>
    <t>Sv. Rumfanget bliver 3 gange så stor hvis højden er 3 gange større.</t>
  </si>
  <si>
    <t>Sv. Hvis r og R fordobles og højden ændres ikke så bliver rumfanget 4 gange så stor</t>
  </si>
  <si>
    <t>Sv. Hvis r og R er 3 gange så stor og højden ændres ikke så bliver rumfanget 9 gange så stor</t>
  </si>
  <si>
    <t>Sv. Rumfanget bliver 2 gange så stor når højden fordobles</t>
  </si>
  <si>
    <t>Sv. Hvis r og R er 3 gange så stor og højden ikke ændres så bliver rumfanget 3 gange så stor</t>
  </si>
  <si>
    <t>Sv.Hvis højden er uændret og både den lile og den store grundflade fordobles, så bliver rumfagnet ofså fordobelt.</t>
  </si>
  <si>
    <t>Sv. Hvis både den lille og den store grundflade gøres 3 gange større, og højden er uændret, så bliver rumfanget også 3 gange så stor.</t>
  </si>
  <si>
    <t>Hvis man fordobler højden, så bliver rumfanget også fordoblet.</t>
  </si>
  <si>
    <t>Hvis man gør højden 3 gange så store, så bliver rumfanget også 3 gange store.</t>
  </si>
  <si>
    <t>Sv. Hvis man fordobler G så rumfanget bliver også fordobelt.</t>
  </si>
  <si>
    <t>Sv. Hvis G er 3 gange så store, så rumfanget bliver også 3 gange større.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</si>
</sst>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1"/>
      <color theme="1"/>
      <name val="Comic Sans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sz val="11"/>
      <name val="Comic Sans MS"/>
      <family val="4"/>
    </font>
    <font>
      <b/>
      <sz val="14"/>
      <color theme="1"/>
      <name val="Comic Sans MS"/>
      <family val="4"/>
    </font>
    <font>
      <sz val="11"/>
      <name val="Comic Sans MS"/>
      <family val="2"/>
    </font>
    <font>
      <vertAlign val="superscript"/>
      <sz val="11"/>
      <color theme="1"/>
      <name val="Comic Sans MS"/>
      <family val="4"/>
    </font>
    <font>
      <sz val="14"/>
      <color theme="1"/>
      <name val="Comic Sans MS"/>
      <family val="4"/>
    </font>
    <font>
      <sz val="11"/>
      <color rgb="FFFF0000"/>
      <name val="Comic Sans MS"/>
      <family val="2"/>
    </font>
    <font>
      <b/>
      <vertAlign val="superscript"/>
      <sz val="11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omic Sans MS"/>
      <family val="4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omic Sans MS"/>
      <family val="2"/>
    </font>
    <font>
      <b/>
      <vertAlign val="superscript"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vertAlign val="superscript"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ont="1"/>
    <xf numFmtId="3" fontId="4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64" fontId="0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Fill="1" applyBorder="1"/>
    <xf numFmtId="164" fontId="0" fillId="0" borderId="1" xfId="0" applyNumberForma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3" fillId="0" borderId="6" xfId="0" applyFont="1" applyBorder="1"/>
    <xf numFmtId="0" fontId="0" fillId="0" borderId="6" xfId="0" applyBorder="1"/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6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1" fontId="4" fillId="0" borderId="1" xfId="0" applyNumberFormat="1" applyFont="1" applyBorder="1"/>
    <xf numFmtId="1" fontId="0" fillId="0" borderId="1" xfId="0" applyNumberForma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0" fillId="0" borderId="0" xfId="0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1" applyFont="1"/>
    <xf numFmtId="0" fontId="3" fillId="0" borderId="0" xfId="1" applyFont="1"/>
    <xf numFmtId="0" fontId="3" fillId="3" borderId="1" xfId="1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horizontal="right" vertical="center"/>
    </xf>
    <xf numFmtId="0" fontId="3" fillId="0" borderId="7" xfId="1" applyFont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9" xfId="1" applyFont="1" applyBorder="1" applyAlignment="1">
      <alignment horizontal="right" vertical="center"/>
    </xf>
    <xf numFmtId="164" fontId="3" fillId="0" borderId="11" xfId="1" applyNumberFormat="1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164" fontId="3" fillId="0" borderId="9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vertical="center"/>
    </xf>
    <xf numFmtId="164" fontId="3" fillId="0" borderId="9" xfId="1" applyNumberFormat="1" applyFont="1" applyBorder="1" applyAlignment="1">
      <alignment horizontal="right" vertical="center"/>
    </xf>
    <xf numFmtId="164" fontId="3" fillId="0" borderId="1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horizontal="left" vertical="center"/>
    </xf>
    <xf numFmtId="164" fontId="4" fillId="0" borderId="11" xfId="1" applyNumberFormat="1" applyFont="1" applyBorder="1" applyAlignment="1">
      <alignment horizontal="right" vertical="center"/>
    </xf>
    <xf numFmtId="0" fontId="4" fillId="0" borderId="11" xfId="1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165" fontId="12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165" fontId="12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165" fontId="12" fillId="0" borderId="11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0" fontId="12" fillId="0" borderId="8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164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164" fontId="4" fillId="0" borderId="11" xfId="0" applyNumberFormat="1" applyFont="1" applyBorder="1" applyAlignment="1">
      <alignment horizontal="right" vertical="center"/>
    </xf>
    <xf numFmtId="164" fontId="0" fillId="0" borderId="1" xfId="0" applyNumberFormat="1" applyFont="1" applyBorder="1" applyAlignment="1">
      <alignment horizontal="left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4" fillId="0" borderId="11" xfId="0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4" fillId="0" borderId="8" xfId="1" applyFont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164" fontId="16" fillId="0" borderId="1" xfId="0" applyNumberFormat="1" applyFont="1" applyBorder="1" applyAlignment="1">
      <alignment vertical="center"/>
    </xf>
    <xf numFmtId="164" fontId="16" fillId="0" borderId="8" xfId="0" applyNumberFormat="1" applyFont="1" applyBorder="1" applyAlignment="1">
      <alignment vertical="center"/>
    </xf>
    <xf numFmtId="164" fontId="16" fillId="0" borderId="1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4" fillId="0" borderId="1" xfId="1" applyFont="1" applyBorder="1"/>
    <xf numFmtId="1" fontId="3" fillId="0" borderId="1" xfId="0" applyNumberFormat="1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/>
    <xf numFmtId="2" fontId="0" fillId="0" borderId="0" xfId="0" applyNumberFormat="1"/>
    <xf numFmtId="0" fontId="0" fillId="2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left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3" borderId="2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6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57150</xdr:rowOff>
    </xdr:from>
    <xdr:to>
      <xdr:col>1</xdr:col>
      <xdr:colOff>678505</xdr:colOff>
      <xdr:row>14</xdr:row>
      <xdr:rowOff>120908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4550"/>
          <a:ext cx="1659580" cy="959108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31</xdr:row>
      <xdr:rowOff>66673</xdr:rowOff>
    </xdr:from>
    <xdr:to>
      <xdr:col>12</xdr:col>
      <xdr:colOff>19050</xdr:colOff>
      <xdr:row>39</xdr:row>
      <xdr:rowOff>95250</xdr:rowOff>
    </xdr:to>
    <xdr:sp macro="" textlink="">
      <xdr:nvSpPr>
        <xdr:cNvPr id="5" name="Tekstbok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181350" y="7324723"/>
          <a:ext cx="4695825" cy="1781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>
              <a:latin typeface="Comic Sans MS" pitchFamily="66" charset="0"/>
            </a:rPr>
            <a:t>De oplysninger som jeg kender, taster jeg ind i regnearket. </a:t>
          </a:r>
          <a:br>
            <a:rPr lang="da-DK" sz="1100">
              <a:latin typeface="Comic Sans MS" pitchFamily="66" charset="0"/>
            </a:rPr>
          </a:br>
          <a:r>
            <a:rPr lang="da-DK" sz="1100">
              <a:latin typeface="Comic Sans MS" pitchFamily="66" charset="0"/>
            </a:rPr>
            <a:t>Højden på  5 cm er mit gæt. </a:t>
          </a:r>
          <a:br>
            <a:rPr lang="da-DK" sz="1100">
              <a:latin typeface="Comic Sans MS" pitchFamily="66" charset="0"/>
            </a:rPr>
          </a:br>
          <a:r>
            <a:rPr lang="da-DK" sz="1100">
              <a:latin typeface="Comic Sans MS" pitchFamily="66" charset="0"/>
            </a:rPr>
            <a:t>I celle B36 har jeg indtastet en formel, som kan udregne rumfanget af kassen. </a:t>
          </a:r>
        </a:p>
        <a:p>
          <a:r>
            <a:rPr lang="da-DK" sz="1100">
              <a:latin typeface="Comic Sans MS" pitchFamily="66" charset="0"/>
            </a:rPr>
            <a:t>Jeg gættede på, at højden skulle være 5 cm. Det viser sig nu, at det ikke var rigtigt, for rumfanget bliver 160 cm</a:t>
          </a:r>
          <a:r>
            <a:rPr lang="da-DK" sz="1100" baseline="30000">
              <a:latin typeface="Comic Sans MS" pitchFamily="66" charset="0"/>
            </a:rPr>
            <a:t>3. </a:t>
          </a:r>
          <a:r>
            <a:rPr lang="da-DK" sz="1100" baseline="0">
              <a:latin typeface="Comic Sans MS" pitchFamily="66" charset="0"/>
            </a:rPr>
            <a:t> </a:t>
          </a:r>
        </a:p>
        <a:p>
          <a:r>
            <a:rPr lang="da-DK" sz="1100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Ved at anvende målsøgning kan jeg få Excel til at ‘prøve sig frem’ med forskellige værdier for højden - indtil rumfanget bliver 64 cm</a:t>
          </a:r>
          <a:r>
            <a:rPr lang="da-DK" sz="1100" baseline="30000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3</a:t>
          </a:r>
          <a:endParaRPr lang="da-DK" sz="1100" baseline="30000">
            <a:latin typeface="Comic Sans MS" pitchFamily="66" charset="0"/>
          </a:endParaRPr>
        </a:p>
        <a:p>
          <a:endParaRPr lang="da-DK" sz="1100" baseline="30000"/>
        </a:p>
      </xdr:txBody>
    </xdr:sp>
    <xdr:clientData/>
  </xdr:twoCellAnchor>
  <xdr:twoCellAnchor>
    <xdr:from>
      <xdr:col>4</xdr:col>
      <xdr:colOff>323850</xdr:colOff>
      <xdr:row>41</xdr:row>
      <xdr:rowOff>28575</xdr:rowOff>
    </xdr:from>
    <xdr:to>
      <xdr:col>12</xdr:col>
      <xdr:colOff>19050</xdr:colOff>
      <xdr:row>48</xdr:row>
      <xdr:rowOff>161925</xdr:rowOff>
    </xdr:to>
    <xdr:sp macro="" textlink="">
      <xdr:nvSpPr>
        <xdr:cNvPr id="6" name="Tekstbok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200400" y="9420225"/>
          <a:ext cx="4676775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sz="1100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Jeg bruger fra fanen </a:t>
          </a:r>
          <a:r>
            <a:rPr lang="da-DK" sz="1100" b="1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Data</a:t>
          </a:r>
          <a:r>
            <a:rPr lang="da-DK" sz="1100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 – </a:t>
          </a:r>
          <a:r>
            <a:rPr lang="da-DK" sz="1100" b="1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Hvad hvis-analyse</a:t>
          </a:r>
          <a:r>
            <a:rPr lang="da-DK" sz="1100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 – </a:t>
          </a:r>
          <a:r>
            <a:rPr lang="da-DK" sz="1100" b="1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Målsøgning…</a:t>
          </a:r>
        </a:p>
        <a:p>
          <a:r>
            <a:rPr lang="da-DK" sz="1100" b="1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Angiv celle:</a:t>
          </a:r>
          <a:r>
            <a:rPr lang="da-DK" sz="1100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 Jeg skal angive, hvilken celle jeg vil finde en bestemt værdi i. I dette tilfælde er det celle B36. </a:t>
          </a:r>
        </a:p>
        <a:p>
          <a:r>
            <a:rPr lang="da-DK" sz="1100" b="1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Til værdi: </a:t>
          </a:r>
          <a:r>
            <a:rPr lang="da-DK" sz="1100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Den værdi Excel skal finde i B36 – altså 64 i dette tilfælde.</a:t>
          </a:r>
        </a:p>
        <a:p>
          <a:r>
            <a:rPr lang="da-DK" sz="1100" b="1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Ved ændring af celle:</a:t>
          </a:r>
          <a:r>
            <a:rPr lang="da-DK" sz="1100">
              <a:solidFill>
                <a:schemeClr val="dk1"/>
              </a:solidFill>
              <a:effectLst/>
              <a:latin typeface="Comic Sans MS" pitchFamily="66" charset="0"/>
              <a:ea typeface="+mn-ea"/>
              <a:cs typeface="+mn-cs"/>
            </a:rPr>
            <a:t> Ved at ændre på højden, som står i celle B33.</a:t>
          </a:r>
        </a:p>
        <a:p>
          <a:endParaRPr lang="da-DK" sz="1100">
            <a:solidFill>
              <a:schemeClr val="dk1"/>
            </a:solidFill>
            <a:effectLst/>
            <a:latin typeface="Comic Sans MS" pitchFamily="66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a-DK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da-DK" sz="1100"/>
        </a:p>
      </xdr:txBody>
    </xdr:sp>
    <xdr:clientData/>
  </xdr:twoCellAnchor>
  <xdr:twoCellAnchor>
    <xdr:from>
      <xdr:col>4</xdr:col>
      <xdr:colOff>333374</xdr:colOff>
      <xdr:row>57</xdr:row>
      <xdr:rowOff>123826</xdr:rowOff>
    </xdr:from>
    <xdr:to>
      <xdr:col>12</xdr:col>
      <xdr:colOff>31799</xdr:colOff>
      <xdr:row>59</xdr:row>
      <xdr:rowOff>95250</xdr:rowOff>
    </xdr:to>
    <xdr:sp macro="" textlink="">
      <xdr:nvSpPr>
        <xdr:cNvPr id="13" name="Tekstbok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209924" y="12868276"/>
          <a:ext cx="4680000" cy="390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>
              <a:latin typeface="Comic Sans MS" pitchFamily="66" charset="0"/>
            </a:rPr>
            <a:t>Excel finder højden til 2 cm.</a:t>
          </a:r>
        </a:p>
      </xdr:txBody>
    </xdr:sp>
    <xdr:clientData/>
  </xdr:twoCellAnchor>
  <xdr:twoCellAnchor>
    <xdr:from>
      <xdr:col>0</xdr:col>
      <xdr:colOff>47625</xdr:colOff>
      <xdr:row>24</xdr:row>
      <xdr:rowOff>19050</xdr:rowOff>
    </xdr:from>
    <xdr:to>
      <xdr:col>2</xdr:col>
      <xdr:colOff>419100</xdr:colOff>
      <xdr:row>30</xdr:row>
      <xdr:rowOff>200025</xdr:rowOff>
    </xdr:to>
    <xdr:sp macro="" textlink="">
      <xdr:nvSpPr>
        <xdr:cNvPr id="13314" name="Text Box 2">
          <a:extLst>
            <a:ext uri="{FF2B5EF4-FFF2-40B4-BE49-F238E27FC236}">
              <a16:creationId xmlns:a16="http://schemas.microsoft.com/office/drawing/2014/main" id="{00000000-0008-0000-0100-000002340000}"/>
            </a:ext>
          </a:extLst>
        </xdr:cNvPr>
        <xdr:cNvSpPr txBox="1">
          <a:spLocks noChangeArrowheads="1"/>
        </xdr:cNvSpPr>
      </xdr:nvSpPr>
      <xdr:spPr bwMode="auto">
        <a:xfrm>
          <a:off x="47625" y="5810250"/>
          <a:ext cx="2114550" cy="1438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a-DK" sz="1100" b="0" i="0" u="none" strike="noStrike" baseline="0">
              <a:solidFill>
                <a:srgbClr val="000000"/>
              </a:solidFill>
              <a:latin typeface="Comic Sans MS"/>
            </a:rPr>
            <a:t>I en opgave skal jeg finde højden i en kasse, når jeg ved, at rumfanget er 64 cm</a:t>
          </a:r>
          <a:r>
            <a:rPr lang="da-DK" sz="1100" b="0" i="0" u="none" strike="noStrike" baseline="30000">
              <a:solidFill>
                <a:srgbClr val="000000"/>
              </a:solidFill>
              <a:latin typeface="Comic Sans MS"/>
            </a:rPr>
            <a:t>3</a:t>
          </a:r>
          <a:r>
            <a:rPr lang="da-DK" sz="1100" b="0" i="0" u="none" strike="noStrike" baseline="0">
              <a:solidFill>
                <a:srgbClr val="000000"/>
              </a:solidFill>
              <a:latin typeface="Comic Sans MS"/>
            </a:rPr>
            <a:t> og længden og bredden af kassen er henholdsvis 8 cm og 4 cm.</a:t>
          </a:r>
          <a:endParaRPr lang="da-DK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da-DK"/>
        </a:p>
      </xdr:txBody>
    </xdr:sp>
    <xdr:clientData/>
  </xdr:twoCellAnchor>
  <xdr:twoCellAnchor editAs="oneCell">
    <xdr:from>
      <xdr:col>0</xdr:col>
      <xdr:colOff>85725</xdr:colOff>
      <xdr:row>39</xdr:row>
      <xdr:rowOff>180975</xdr:rowOff>
    </xdr:from>
    <xdr:to>
      <xdr:col>4</xdr:col>
      <xdr:colOff>17175</xdr:colOff>
      <xdr:row>52</xdr:row>
      <xdr:rowOff>39434</xdr:rowOff>
    </xdr:to>
    <xdr:pic>
      <xdr:nvPicPr>
        <xdr:cNvPr id="14" name="Billed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9191625"/>
          <a:ext cx="2808000" cy="258260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54</xdr:row>
      <xdr:rowOff>9525</xdr:rowOff>
    </xdr:from>
    <xdr:to>
      <xdr:col>3</xdr:col>
      <xdr:colOff>350550</xdr:colOff>
      <xdr:row>66</xdr:row>
      <xdr:rowOff>12128</xdr:rowOff>
    </xdr:to>
    <xdr:pic>
      <xdr:nvPicPr>
        <xdr:cNvPr id="15" name="Billed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2163425"/>
          <a:ext cx="2808000" cy="25172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225425</xdr:colOff>
      <xdr:row>7</xdr:row>
      <xdr:rowOff>0</xdr:rowOff>
    </xdr:from>
    <xdr:to>
      <xdr:col>11</xdr:col>
      <xdr:colOff>365504</xdr:colOff>
      <xdr:row>13</xdr:row>
      <xdr:rowOff>171797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1825" y="1568450"/>
          <a:ext cx="1632329" cy="1524347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25</xdr:row>
      <xdr:rowOff>190500</xdr:rowOff>
    </xdr:from>
    <xdr:to>
      <xdr:col>11</xdr:col>
      <xdr:colOff>273429</xdr:colOff>
      <xdr:row>32</xdr:row>
      <xdr:rowOff>152747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5867400"/>
          <a:ext cx="1664079" cy="15243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352425</xdr:colOff>
      <xdr:row>31</xdr:row>
      <xdr:rowOff>95250</xdr:rowOff>
    </xdr:from>
    <xdr:to>
      <xdr:col>10</xdr:col>
      <xdr:colOff>723900</xdr:colOff>
      <xdr:row>37</xdr:row>
      <xdr:rowOff>67398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6924675"/>
          <a:ext cx="1133475" cy="1305648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9</xdr:row>
      <xdr:rowOff>209550</xdr:rowOff>
    </xdr:from>
    <xdr:to>
      <xdr:col>11</xdr:col>
      <xdr:colOff>66675</xdr:colOff>
      <xdr:row>15</xdr:row>
      <xdr:rowOff>181698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2133600"/>
          <a:ext cx="1133475" cy="13056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133350</xdr:colOff>
      <xdr:row>30</xdr:row>
      <xdr:rowOff>123825</xdr:rowOff>
    </xdr:from>
    <xdr:to>
      <xdr:col>11</xdr:col>
      <xdr:colOff>104775</xdr:colOff>
      <xdr:row>36</xdr:row>
      <xdr:rowOff>114300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7000875"/>
          <a:ext cx="1495425" cy="1343025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9</xdr:row>
      <xdr:rowOff>133350</xdr:rowOff>
    </xdr:from>
    <xdr:to>
      <xdr:col>11</xdr:col>
      <xdr:colOff>485775</xdr:colOff>
      <xdr:row>15</xdr:row>
      <xdr:rowOff>142875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0" y="2219325"/>
          <a:ext cx="1495425" cy="1343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409575</xdr:colOff>
      <xdr:row>6</xdr:row>
      <xdr:rowOff>400049</xdr:rowOff>
    </xdr:from>
    <xdr:to>
      <xdr:col>9</xdr:col>
      <xdr:colOff>219075</xdr:colOff>
      <xdr:row>12</xdr:row>
      <xdr:rowOff>199158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86550" y="1847849"/>
          <a:ext cx="1333500" cy="12469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581026</xdr:colOff>
      <xdr:row>6</xdr:row>
      <xdr:rowOff>173679</xdr:rowOff>
    </xdr:from>
    <xdr:to>
      <xdr:col>14</xdr:col>
      <xdr:colOff>209550</xdr:colOff>
      <xdr:row>13</xdr:row>
      <xdr:rowOff>114299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5676" y="1316679"/>
          <a:ext cx="1914524" cy="1502720"/>
        </a:xfrm>
        <a:prstGeom prst="rect">
          <a:avLst/>
        </a:prstGeom>
      </xdr:spPr>
    </xdr:pic>
    <xdr:clientData/>
  </xdr:twoCellAnchor>
  <xdr:twoCellAnchor editAs="oneCell">
    <xdr:from>
      <xdr:col>11</xdr:col>
      <xdr:colOff>466725</xdr:colOff>
      <xdr:row>28</xdr:row>
      <xdr:rowOff>342900</xdr:rowOff>
    </xdr:from>
    <xdr:to>
      <xdr:col>14</xdr:col>
      <xdr:colOff>95249</xdr:colOff>
      <xdr:row>35</xdr:row>
      <xdr:rowOff>35870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6515100"/>
          <a:ext cx="1914524" cy="15027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95250</xdr:rowOff>
    </xdr:to>
    <xdr:sp macro="" textlink="">
      <xdr:nvSpPr>
        <xdr:cNvPr id="6145" name="AutoShape 1" descr="V=frac{h}{3}*(G+g+sqrt{G*g})">
          <a:extLst>
            <a:ext uri="{FF2B5EF4-FFF2-40B4-BE49-F238E27FC236}">
              <a16:creationId xmlns:a16="http://schemas.microsoft.com/office/drawing/2014/main" id="{4E13C56B-ECBE-48D6-B582-30CA45FC758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10</xdr:row>
      <xdr:rowOff>85725</xdr:rowOff>
    </xdr:from>
    <xdr:to>
      <xdr:col>11</xdr:col>
      <xdr:colOff>266700</xdr:colOff>
      <xdr:row>15</xdr:row>
      <xdr:rowOff>76200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2390775"/>
          <a:ext cx="1495425" cy="107632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39</xdr:row>
      <xdr:rowOff>171450</xdr:rowOff>
    </xdr:from>
    <xdr:to>
      <xdr:col>11</xdr:col>
      <xdr:colOff>276225</xdr:colOff>
      <xdr:row>44</xdr:row>
      <xdr:rowOff>123825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3875" y="8858250"/>
          <a:ext cx="1495425" cy="10763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38100</xdr:rowOff>
    </xdr:from>
    <xdr:to>
      <xdr:col>1</xdr:col>
      <xdr:colOff>606804</xdr:colOff>
      <xdr:row>11</xdr:row>
      <xdr:rowOff>67022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57325"/>
          <a:ext cx="1664079" cy="1524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38100</xdr:rowOff>
    </xdr:from>
    <xdr:to>
      <xdr:col>1</xdr:col>
      <xdr:colOff>606804</xdr:colOff>
      <xdr:row>11</xdr:row>
      <xdr:rowOff>162272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8300"/>
          <a:ext cx="1664079" cy="1524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133350</xdr:rowOff>
    </xdr:from>
    <xdr:to>
      <xdr:col>1</xdr:col>
      <xdr:colOff>400380</xdr:colOff>
      <xdr:row>55</xdr:row>
      <xdr:rowOff>203524</xdr:rowOff>
    </xdr:to>
    <xdr:pic>
      <xdr:nvPicPr>
        <xdr:cNvPr id="8" name="Billed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0300"/>
          <a:ext cx="1448130" cy="1422724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78</xdr:row>
      <xdr:rowOff>57150</xdr:rowOff>
    </xdr:from>
    <xdr:to>
      <xdr:col>1</xdr:col>
      <xdr:colOff>238125</xdr:colOff>
      <xdr:row>83</xdr:row>
      <xdr:rowOff>213448</xdr:rowOff>
    </xdr:to>
    <xdr:pic>
      <xdr:nvPicPr>
        <xdr:cNvPr id="9" name="Billed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838325"/>
          <a:ext cx="1133475" cy="130564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96</xdr:row>
      <xdr:rowOff>85725</xdr:rowOff>
    </xdr:from>
    <xdr:to>
      <xdr:col>1</xdr:col>
      <xdr:colOff>123825</xdr:colOff>
      <xdr:row>104</xdr:row>
      <xdr:rowOff>48348</xdr:rowOff>
    </xdr:to>
    <xdr:pic>
      <xdr:nvPicPr>
        <xdr:cNvPr id="10" name="Billede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6257925"/>
          <a:ext cx="1133475" cy="130564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168</xdr:row>
      <xdr:rowOff>123825</xdr:rowOff>
    </xdr:from>
    <xdr:to>
      <xdr:col>1</xdr:col>
      <xdr:colOff>533400</xdr:colOff>
      <xdr:row>172</xdr:row>
      <xdr:rowOff>142875</xdr:rowOff>
    </xdr:to>
    <xdr:pic>
      <xdr:nvPicPr>
        <xdr:cNvPr id="12" name="Billed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35528250"/>
          <a:ext cx="1419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542925</xdr:colOff>
      <xdr:row>128</xdr:row>
      <xdr:rowOff>161925</xdr:rowOff>
    </xdr:to>
    <xdr:pic>
      <xdr:nvPicPr>
        <xdr:cNvPr id="13" name="Billede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74650"/>
          <a:ext cx="1495425" cy="1343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542925</xdr:colOff>
      <xdr:row>146</xdr:row>
      <xdr:rowOff>161925</xdr:rowOff>
    </xdr:to>
    <xdr:pic>
      <xdr:nvPicPr>
        <xdr:cNvPr id="14" name="Billede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0"/>
          <a:ext cx="1495425" cy="134302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123826</xdr:colOff>
      <xdr:row>208</xdr:row>
      <xdr:rowOff>49854</xdr:rowOff>
    </xdr:from>
    <xdr:to>
      <xdr:col>1</xdr:col>
      <xdr:colOff>990600</xdr:colOff>
      <xdr:row>214</xdr:row>
      <xdr:rowOff>152399</xdr:rowOff>
    </xdr:to>
    <xdr:pic>
      <xdr:nvPicPr>
        <xdr:cNvPr id="15" name="Billede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1669104"/>
          <a:ext cx="1914524" cy="150272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225</xdr:row>
      <xdr:rowOff>600075</xdr:rowOff>
    </xdr:from>
    <xdr:to>
      <xdr:col>1</xdr:col>
      <xdr:colOff>895349</xdr:colOff>
      <xdr:row>232</xdr:row>
      <xdr:rowOff>178745</xdr:rowOff>
    </xdr:to>
    <xdr:pic>
      <xdr:nvPicPr>
        <xdr:cNvPr id="16" name="Billede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9596675"/>
          <a:ext cx="1819274" cy="15503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47625</xdr:rowOff>
    </xdr:from>
    <xdr:to>
      <xdr:col>1</xdr:col>
      <xdr:colOff>542925</xdr:colOff>
      <xdr:row>255</xdr:row>
      <xdr:rowOff>0</xdr:rowOff>
    </xdr:to>
    <xdr:pic>
      <xdr:nvPicPr>
        <xdr:cNvPr id="17" name="Billede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24075"/>
          <a:ext cx="149542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1</xdr:col>
      <xdr:colOff>542925</xdr:colOff>
      <xdr:row>280</xdr:row>
      <xdr:rowOff>161925</xdr:rowOff>
    </xdr:to>
    <xdr:pic>
      <xdr:nvPicPr>
        <xdr:cNvPr id="18" name="Billede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58200"/>
          <a:ext cx="1495425" cy="1076325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21</xdr:row>
      <xdr:rowOff>190500</xdr:rowOff>
    </xdr:from>
    <xdr:to>
      <xdr:col>12</xdr:col>
      <xdr:colOff>273429</xdr:colOff>
      <xdr:row>28</xdr:row>
      <xdr:rowOff>190847</xdr:rowOff>
    </xdr:to>
    <xdr:pic>
      <xdr:nvPicPr>
        <xdr:cNvPr id="21" name="Billede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5867400"/>
          <a:ext cx="1664079" cy="1524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A1"/>
  <sheetViews>
    <sheetView workbookViewId="0"/>
  </sheetViews>
  <sheetFormatPr defaultRowHeight="16.5" x14ac:dyDescent="0.45"/>
  <sheetData>
    <row r="1" spans="1:1" x14ac:dyDescent="0.45">
      <c r="A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topLeftCell="A70" workbookViewId="0">
      <selection activeCell="A88" sqref="A88"/>
    </sheetView>
  </sheetViews>
  <sheetFormatPr defaultRowHeight="16.5" x14ac:dyDescent="0.45"/>
  <cols>
    <col min="1" max="1" width="11.4609375" bestFit="1" customWidth="1"/>
    <col min="4" max="4" width="4.3046875" bestFit="1" customWidth="1"/>
    <col min="5" max="5" width="6.53515625" bestFit="1" customWidth="1"/>
    <col min="6" max="6" width="4.3046875" customWidth="1"/>
    <col min="7" max="7" width="3.765625" customWidth="1"/>
    <col min="9" max="9" width="7.84375" bestFit="1" customWidth="1"/>
  </cols>
  <sheetData>
    <row r="1" spans="1:13" ht="21.5" x14ac:dyDescent="0.6">
      <c r="A1" s="178" t="s">
        <v>9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</row>
    <row r="2" spans="1:13" ht="21.5" x14ac:dyDescent="0.6">
      <c r="A2" s="178" t="s">
        <v>108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</row>
    <row r="3" spans="1:13" x14ac:dyDescent="0.45">
      <c r="A3" t="s">
        <v>148</v>
      </c>
    </row>
    <row r="4" spans="1:13" x14ac:dyDescent="0.45">
      <c r="A4" t="s">
        <v>147</v>
      </c>
      <c r="C4" s="3"/>
      <c r="D4" s="4"/>
      <c r="E4" s="4"/>
      <c r="F4" s="4"/>
      <c r="G4" s="2"/>
      <c r="H4" s="10"/>
      <c r="I4" s="4"/>
    </row>
    <row r="5" spans="1:13" x14ac:dyDescent="0.45">
      <c r="C5" s="3"/>
      <c r="D5" s="4"/>
      <c r="E5" s="4"/>
      <c r="F5" s="4"/>
      <c r="G5" s="44"/>
      <c r="H5" s="10"/>
      <c r="I5" s="4"/>
    </row>
    <row r="6" spans="1:13" ht="17" x14ac:dyDescent="0.5">
      <c r="A6" s="1" t="s">
        <v>105</v>
      </c>
      <c r="C6" t="s">
        <v>104</v>
      </c>
    </row>
    <row r="7" spans="1:13" ht="55.5" customHeight="1" x14ac:dyDescent="0.5">
      <c r="A7" s="1"/>
      <c r="C7" s="14" t="s">
        <v>58</v>
      </c>
      <c r="D7" s="15"/>
      <c r="E7" s="14" t="s">
        <v>59</v>
      </c>
      <c r="F7" s="15"/>
      <c r="G7" s="14" t="s">
        <v>17</v>
      </c>
      <c r="H7" s="15"/>
      <c r="I7" s="14" t="s">
        <v>9</v>
      </c>
      <c r="J7" s="16"/>
      <c r="K7" s="179" t="s">
        <v>167</v>
      </c>
      <c r="L7" s="179"/>
    </row>
    <row r="8" spans="1:13" ht="18" x14ac:dyDescent="0.45">
      <c r="A8" s="20"/>
      <c r="B8" s="3"/>
      <c r="C8" s="13">
        <v>2</v>
      </c>
      <c r="D8" t="s">
        <v>2</v>
      </c>
      <c r="E8">
        <v>2</v>
      </c>
      <c r="F8" t="s">
        <v>2</v>
      </c>
      <c r="G8" s="13">
        <v>2</v>
      </c>
      <c r="H8" t="s">
        <v>2</v>
      </c>
      <c r="I8" s="35">
        <f>C8*E8*G8</f>
        <v>8</v>
      </c>
      <c r="J8" t="s">
        <v>13</v>
      </c>
      <c r="K8" s="176"/>
      <c r="L8" s="176"/>
      <c r="M8" s="4"/>
    </row>
    <row r="9" spans="1:13" ht="18" x14ac:dyDescent="0.45">
      <c r="A9" s="20"/>
      <c r="B9" s="3"/>
      <c r="C9" s="13">
        <v>2</v>
      </c>
      <c r="D9" t="s">
        <v>2</v>
      </c>
      <c r="E9">
        <v>2</v>
      </c>
      <c r="F9" t="s">
        <v>2</v>
      </c>
      <c r="G9" s="20">
        <v>4</v>
      </c>
      <c r="H9" t="s">
        <v>2</v>
      </c>
      <c r="I9" s="35">
        <f>C9*E9*G9</f>
        <v>16</v>
      </c>
      <c r="J9" t="s">
        <v>13</v>
      </c>
      <c r="K9" s="177">
        <f>I9/I8</f>
        <v>2</v>
      </c>
      <c r="L9" s="177"/>
      <c r="M9" s="4"/>
    </row>
    <row r="10" spans="1:13" ht="18" x14ac:dyDescent="0.45">
      <c r="A10" s="20"/>
      <c r="B10" s="3"/>
      <c r="C10" s="13">
        <v>2</v>
      </c>
      <c r="D10" t="s">
        <v>2</v>
      </c>
      <c r="E10">
        <v>2</v>
      </c>
      <c r="F10" t="s">
        <v>2</v>
      </c>
      <c r="G10" s="20">
        <v>8</v>
      </c>
      <c r="H10" t="s">
        <v>2</v>
      </c>
      <c r="I10" s="12"/>
      <c r="J10" t="s">
        <v>13</v>
      </c>
      <c r="K10" s="180"/>
      <c r="L10" s="180"/>
      <c r="M10" s="4"/>
    </row>
    <row r="12" spans="1:13" ht="18" x14ac:dyDescent="0.45">
      <c r="C12" s="13">
        <v>2</v>
      </c>
      <c r="D12" t="s">
        <v>2</v>
      </c>
      <c r="E12">
        <v>2</v>
      </c>
      <c r="F12" t="s">
        <v>2</v>
      </c>
      <c r="G12" s="20">
        <v>2</v>
      </c>
      <c r="H12" t="s">
        <v>2</v>
      </c>
      <c r="I12" s="12"/>
      <c r="J12" t="s">
        <v>13</v>
      </c>
      <c r="K12" s="176"/>
      <c r="L12" s="176"/>
    </row>
    <row r="13" spans="1:13" ht="18" x14ac:dyDescent="0.45">
      <c r="C13" s="13">
        <v>2</v>
      </c>
      <c r="D13" t="s">
        <v>2</v>
      </c>
      <c r="E13">
        <v>4</v>
      </c>
      <c r="F13" t="s">
        <v>2</v>
      </c>
      <c r="G13" s="20">
        <v>4</v>
      </c>
      <c r="H13" t="s">
        <v>2</v>
      </c>
      <c r="I13" s="12"/>
      <c r="J13" t="s">
        <v>13</v>
      </c>
      <c r="K13" s="177"/>
      <c r="L13" s="177"/>
    </row>
    <row r="14" spans="1:13" ht="18" x14ac:dyDescent="0.45">
      <c r="C14" s="13">
        <v>2</v>
      </c>
      <c r="D14" t="s">
        <v>2</v>
      </c>
      <c r="E14">
        <v>8</v>
      </c>
      <c r="F14" t="s">
        <v>2</v>
      </c>
      <c r="G14" s="20">
        <v>8</v>
      </c>
      <c r="H14" t="s">
        <v>2</v>
      </c>
      <c r="I14" s="12"/>
      <c r="J14" t="s">
        <v>13</v>
      </c>
      <c r="K14" s="177"/>
      <c r="L14" s="177"/>
    </row>
    <row r="16" spans="1:13" ht="18" x14ac:dyDescent="0.45">
      <c r="C16" s="13">
        <v>2</v>
      </c>
      <c r="D16" t="s">
        <v>2</v>
      </c>
      <c r="E16">
        <v>2</v>
      </c>
      <c r="F16" t="s">
        <v>2</v>
      </c>
      <c r="G16" s="20">
        <v>2</v>
      </c>
      <c r="H16" t="s">
        <v>2</v>
      </c>
      <c r="I16" s="12"/>
      <c r="J16" t="s">
        <v>13</v>
      </c>
      <c r="K16" s="176"/>
      <c r="L16" s="176"/>
    </row>
    <row r="17" spans="1:12" ht="18" x14ac:dyDescent="0.45">
      <c r="C17" s="13">
        <v>4</v>
      </c>
      <c r="D17" t="s">
        <v>2</v>
      </c>
      <c r="E17">
        <v>4</v>
      </c>
      <c r="F17" t="s">
        <v>2</v>
      </c>
      <c r="G17" s="20">
        <v>4</v>
      </c>
      <c r="H17" t="s">
        <v>2</v>
      </c>
      <c r="I17" s="12"/>
      <c r="J17" t="s">
        <v>13</v>
      </c>
      <c r="K17" s="177"/>
      <c r="L17" s="177"/>
    </row>
    <row r="18" spans="1:12" ht="18" x14ac:dyDescent="0.45">
      <c r="C18" s="13">
        <v>8</v>
      </c>
      <c r="D18" t="s">
        <v>2</v>
      </c>
      <c r="E18">
        <v>8</v>
      </c>
      <c r="F18" t="s">
        <v>2</v>
      </c>
      <c r="G18" s="20">
        <v>8</v>
      </c>
      <c r="H18" t="s">
        <v>2</v>
      </c>
      <c r="I18" s="12"/>
      <c r="J18" t="s">
        <v>13</v>
      </c>
      <c r="K18" s="177"/>
      <c r="L18" s="177"/>
    </row>
    <row r="22" spans="1:12" ht="21.5" x14ac:dyDescent="0.6">
      <c r="A22" s="184" t="s">
        <v>106</v>
      </c>
      <c r="B22" s="185"/>
      <c r="C22" s="185"/>
      <c r="D22" s="185"/>
      <c r="E22" s="185"/>
      <c r="F22" s="185"/>
      <c r="G22" s="185"/>
      <c r="H22" s="185"/>
      <c r="I22" s="185"/>
      <c r="J22" s="185"/>
      <c r="K22" s="185"/>
    </row>
    <row r="23" spans="1:12" ht="21.5" x14ac:dyDescent="0.6">
      <c r="A23" s="186" t="s">
        <v>107</v>
      </c>
      <c r="B23" s="187"/>
      <c r="C23" s="187"/>
      <c r="D23" s="187"/>
      <c r="E23" s="187"/>
      <c r="F23" s="187"/>
      <c r="G23" s="187"/>
      <c r="H23" s="187"/>
      <c r="I23" s="187"/>
      <c r="J23" s="187"/>
      <c r="K23" s="187"/>
    </row>
    <row r="25" spans="1:12" ht="17" x14ac:dyDescent="0.5">
      <c r="H25" s="181" t="s">
        <v>62</v>
      </c>
      <c r="I25" s="182"/>
      <c r="J25" s="183"/>
    </row>
    <row r="26" spans="1:12" x14ac:dyDescent="0.45">
      <c r="H26" s="27" t="s">
        <v>17</v>
      </c>
      <c r="I26" s="36">
        <v>5</v>
      </c>
      <c r="J26" s="27" t="s">
        <v>2</v>
      </c>
    </row>
    <row r="27" spans="1:12" x14ac:dyDescent="0.45">
      <c r="H27" s="27" t="s">
        <v>109</v>
      </c>
      <c r="I27" s="27">
        <v>8</v>
      </c>
      <c r="J27" s="27" t="s">
        <v>2</v>
      </c>
    </row>
    <row r="28" spans="1:12" x14ac:dyDescent="0.45">
      <c r="H28" s="27" t="s">
        <v>110</v>
      </c>
      <c r="I28" s="27">
        <v>4</v>
      </c>
      <c r="J28" s="27" t="s">
        <v>2</v>
      </c>
    </row>
    <row r="29" spans="1:12" ht="18" x14ac:dyDescent="0.45">
      <c r="H29" s="27" t="s">
        <v>9</v>
      </c>
      <c r="I29" s="27">
        <f>I26*I27*I28</f>
        <v>160</v>
      </c>
      <c r="J29" s="27" t="s">
        <v>13</v>
      </c>
    </row>
    <row r="33" spans="1:3" ht="17" x14ac:dyDescent="0.5">
      <c r="A33" s="181" t="s">
        <v>62</v>
      </c>
      <c r="B33" s="182"/>
      <c r="C33" s="183"/>
    </row>
    <row r="34" spans="1:3" x14ac:dyDescent="0.45">
      <c r="A34" s="27" t="s">
        <v>17</v>
      </c>
      <c r="B34" s="36">
        <v>5</v>
      </c>
      <c r="C34" s="27" t="s">
        <v>2</v>
      </c>
    </row>
    <row r="35" spans="1:3" x14ac:dyDescent="0.45">
      <c r="A35" s="27" t="s">
        <v>109</v>
      </c>
      <c r="B35" s="27">
        <v>8</v>
      </c>
      <c r="C35" s="27" t="s">
        <v>2</v>
      </c>
    </row>
    <row r="36" spans="1:3" x14ac:dyDescent="0.45">
      <c r="A36" s="27" t="s">
        <v>110</v>
      </c>
      <c r="B36" s="27">
        <v>4</v>
      </c>
      <c r="C36" s="27" t="s">
        <v>2</v>
      </c>
    </row>
    <row r="37" spans="1:3" ht="18" x14ac:dyDescent="0.45">
      <c r="A37" s="27" t="s">
        <v>9</v>
      </c>
      <c r="B37" s="27">
        <f>B34*B35*B36</f>
        <v>160</v>
      </c>
      <c r="C37" s="27" t="s">
        <v>13</v>
      </c>
    </row>
  </sheetData>
  <mergeCells count="17">
    <mergeCell ref="A33:C33"/>
    <mergeCell ref="K13:L13"/>
    <mergeCell ref="K14:L14"/>
    <mergeCell ref="A22:K22"/>
    <mergeCell ref="A23:K23"/>
    <mergeCell ref="K18:L18"/>
    <mergeCell ref="H25:J25"/>
    <mergeCell ref="K12:L12"/>
    <mergeCell ref="K16:L16"/>
    <mergeCell ref="K17:L17"/>
    <mergeCell ref="A1:K1"/>
    <mergeCell ref="K7:L7"/>
    <mergeCell ref="K8:L8"/>
    <mergeCell ref="K9:L9"/>
    <mergeCell ref="K10:L10"/>
    <mergeCell ref="A2:K2"/>
    <mergeCell ref="L2:M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tabSelected="1" topLeftCell="A35" workbookViewId="0">
      <selection activeCell="B35" sqref="B35"/>
    </sheetView>
  </sheetViews>
  <sheetFormatPr defaultRowHeight="16.5" x14ac:dyDescent="0.45"/>
  <cols>
    <col min="1" max="1" width="9.53515625" customWidth="1"/>
    <col min="3" max="5" width="8.84375" customWidth="1"/>
    <col min="9" max="9" width="8.84375" customWidth="1"/>
    <col min="11" max="11" width="8.84375" customWidth="1"/>
  </cols>
  <sheetData>
    <row r="1" spans="1:13" ht="21.5" x14ac:dyDescent="0.6">
      <c r="A1" s="178" t="s">
        <v>6</v>
      </c>
      <c r="B1" s="178"/>
      <c r="C1" s="178"/>
      <c r="D1" s="178"/>
      <c r="E1" s="178"/>
      <c r="F1" s="178"/>
      <c r="G1" s="178"/>
      <c r="H1" s="178"/>
      <c r="I1" s="178"/>
      <c r="J1" s="66"/>
      <c r="K1" s="66"/>
      <c r="L1" s="66"/>
      <c r="M1" s="66"/>
    </row>
    <row r="2" spans="1:13" s="16" customFormat="1" ht="16.5" customHeight="1" x14ac:dyDescent="0.45">
      <c r="A2" s="190" t="s">
        <v>63</v>
      </c>
      <c r="B2" s="190"/>
      <c r="C2" s="190"/>
      <c r="D2" s="190"/>
      <c r="E2" s="190"/>
      <c r="F2" s="190"/>
      <c r="G2" s="190"/>
      <c r="H2" s="190"/>
      <c r="I2" s="190"/>
      <c r="J2" s="67"/>
      <c r="K2" s="67" t="s">
        <v>239</v>
      </c>
      <c r="L2" s="67"/>
      <c r="M2" s="67"/>
    </row>
    <row r="3" spans="1:13" ht="17" x14ac:dyDescent="0.5">
      <c r="A3" s="1" t="s">
        <v>1</v>
      </c>
      <c r="B3" t="s">
        <v>154</v>
      </c>
    </row>
    <row r="4" spans="1:13" ht="17" x14ac:dyDescent="0.5">
      <c r="A4" s="1"/>
      <c r="H4" s="189" t="s">
        <v>167</v>
      </c>
      <c r="I4" s="189"/>
    </row>
    <row r="5" spans="1:13" ht="17" x14ac:dyDescent="0.5">
      <c r="A5" s="1"/>
      <c r="H5" s="189"/>
      <c r="I5" s="189"/>
    </row>
    <row r="6" spans="1:13" ht="16.5" customHeight="1" x14ac:dyDescent="0.45">
      <c r="B6" s="14" t="s">
        <v>16</v>
      </c>
      <c r="C6" s="15"/>
      <c r="D6" s="14" t="s">
        <v>17</v>
      </c>
      <c r="E6" s="15"/>
      <c r="F6" s="14" t="s">
        <v>9</v>
      </c>
      <c r="G6" s="16"/>
      <c r="H6" s="189"/>
      <c r="I6" s="189"/>
    </row>
    <row r="7" spans="1:13" ht="18" x14ac:dyDescent="0.45">
      <c r="A7" s="2"/>
      <c r="B7" s="11">
        <v>2</v>
      </c>
      <c r="C7" t="s">
        <v>2</v>
      </c>
      <c r="D7" s="11">
        <v>2</v>
      </c>
      <c r="E7" t="s">
        <v>2</v>
      </c>
      <c r="F7" s="12">
        <f>B7^2*D7*PI()</f>
        <v>25.132741228718345</v>
      </c>
      <c r="G7" t="s">
        <v>13</v>
      </c>
      <c r="H7" s="176"/>
      <c r="I7" s="176"/>
    </row>
    <row r="8" spans="1:13" ht="18" x14ac:dyDescent="0.45">
      <c r="A8" s="2"/>
      <c r="B8" s="11">
        <v>2</v>
      </c>
      <c r="C8" t="s">
        <v>2</v>
      </c>
      <c r="D8" s="2">
        <v>4</v>
      </c>
      <c r="E8" t="s">
        <v>2</v>
      </c>
      <c r="F8" s="12">
        <f t="shared" ref="F8:F17" si="0">B8^2*D8*PI()</f>
        <v>50.26548245743669</v>
      </c>
      <c r="G8" t="s">
        <v>13</v>
      </c>
      <c r="H8" s="188">
        <f>F8/F7</f>
        <v>2</v>
      </c>
      <c r="I8" s="188"/>
      <c r="J8" s="4"/>
      <c r="K8" s="2"/>
      <c r="M8" s="4"/>
    </row>
    <row r="9" spans="1:13" ht="18" x14ac:dyDescent="0.45">
      <c r="A9" s="2"/>
      <c r="B9" s="11">
        <v>2</v>
      </c>
      <c r="C9" t="s">
        <v>2</v>
      </c>
      <c r="D9" s="2">
        <v>8</v>
      </c>
      <c r="E9" t="s">
        <v>2</v>
      </c>
      <c r="F9" s="12">
        <f t="shared" si="0"/>
        <v>100.53096491487338</v>
      </c>
      <c r="G9" t="s">
        <v>13</v>
      </c>
      <c r="H9" s="188">
        <f>F9/F8</f>
        <v>2</v>
      </c>
      <c r="I9" s="188"/>
      <c r="J9" s="4"/>
      <c r="K9" s="2"/>
      <c r="M9" s="4"/>
    </row>
    <row r="10" spans="1:13" x14ac:dyDescent="0.45">
      <c r="A10" s="2"/>
      <c r="F10" s="12"/>
      <c r="H10" s="188"/>
      <c r="I10" s="188"/>
      <c r="J10" s="4"/>
      <c r="K10" s="2"/>
      <c r="M10" s="4"/>
    </row>
    <row r="11" spans="1:13" ht="18" x14ac:dyDescent="0.45">
      <c r="A11" s="2"/>
      <c r="B11" s="11">
        <v>4</v>
      </c>
      <c r="C11" t="s">
        <v>2</v>
      </c>
      <c r="D11" s="2">
        <v>2</v>
      </c>
      <c r="E11" t="s">
        <v>2</v>
      </c>
      <c r="F11" s="12">
        <f t="shared" si="0"/>
        <v>100.53096491487338</v>
      </c>
      <c r="G11" t="s">
        <v>13</v>
      </c>
      <c r="H11" s="176"/>
      <c r="I11" s="176"/>
      <c r="J11" s="4"/>
      <c r="K11" s="2"/>
      <c r="M11" s="4"/>
    </row>
    <row r="12" spans="1:13" ht="18" x14ac:dyDescent="0.45">
      <c r="A12" s="2"/>
      <c r="B12" s="11">
        <v>4</v>
      </c>
      <c r="C12" t="s">
        <v>2</v>
      </c>
      <c r="D12" s="2">
        <v>4</v>
      </c>
      <c r="E12" t="s">
        <v>2</v>
      </c>
      <c r="F12" s="12">
        <f t="shared" si="0"/>
        <v>201.06192982974676</v>
      </c>
      <c r="G12" t="s">
        <v>13</v>
      </c>
      <c r="H12" s="188">
        <f>F12/F11</f>
        <v>2</v>
      </c>
      <c r="I12" s="188"/>
      <c r="J12" s="4"/>
      <c r="K12" s="2"/>
      <c r="M12" s="4"/>
    </row>
    <row r="13" spans="1:13" ht="18" x14ac:dyDescent="0.45">
      <c r="A13" s="2"/>
      <c r="B13" s="11">
        <v>4</v>
      </c>
      <c r="C13" t="s">
        <v>2</v>
      </c>
      <c r="D13" s="2">
        <v>8</v>
      </c>
      <c r="E13" t="s">
        <v>2</v>
      </c>
      <c r="F13" s="12">
        <f t="shared" si="0"/>
        <v>402.12385965949352</v>
      </c>
      <c r="G13" t="s">
        <v>13</v>
      </c>
      <c r="H13" s="188">
        <f>F13/F12</f>
        <v>2</v>
      </c>
      <c r="I13" s="188"/>
      <c r="J13" s="4"/>
      <c r="K13" s="2"/>
      <c r="M13" s="4"/>
    </row>
    <row r="14" spans="1:13" x14ac:dyDescent="0.45">
      <c r="A14" s="2"/>
      <c r="F14" s="12"/>
      <c r="H14" s="188"/>
      <c r="I14" s="188"/>
      <c r="J14" s="4"/>
      <c r="K14" s="2"/>
      <c r="M14" s="4"/>
    </row>
    <row r="15" spans="1:13" ht="18" x14ac:dyDescent="0.45">
      <c r="B15" s="11">
        <v>8</v>
      </c>
      <c r="C15" t="s">
        <v>2</v>
      </c>
      <c r="D15" s="2">
        <v>2</v>
      </c>
      <c r="E15" t="s">
        <v>2</v>
      </c>
      <c r="F15" s="12">
        <f t="shared" si="0"/>
        <v>402.12385965949352</v>
      </c>
      <c r="G15" t="s">
        <v>13</v>
      </c>
      <c r="H15" s="176"/>
      <c r="I15" s="176"/>
    </row>
    <row r="16" spans="1:13" ht="18" x14ac:dyDescent="0.45">
      <c r="B16" s="11">
        <v>8</v>
      </c>
      <c r="C16" t="s">
        <v>2</v>
      </c>
      <c r="D16" s="2">
        <v>4</v>
      </c>
      <c r="E16" t="s">
        <v>2</v>
      </c>
      <c r="F16" s="12">
        <f t="shared" si="0"/>
        <v>804.24771931898704</v>
      </c>
      <c r="G16" t="s">
        <v>13</v>
      </c>
      <c r="H16" s="188">
        <f>F16/F15</f>
        <v>2</v>
      </c>
      <c r="I16" s="188"/>
    </row>
    <row r="17" spans="1:13" ht="18" x14ac:dyDescent="0.45">
      <c r="B17" s="11">
        <v>8</v>
      </c>
      <c r="C17" t="s">
        <v>2</v>
      </c>
      <c r="D17" s="2">
        <v>8</v>
      </c>
      <c r="E17" t="s">
        <v>2</v>
      </c>
      <c r="F17" s="12">
        <f t="shared" si="0"/>
        <v>1608.4954386379741</v>
      </c>
      <c r="G17" t="s">
        <v>13</v>
      </c>
      <c r="H17" s="188">
        <f>F17/F16</f>
        <v>2</v>
      </c>
      <c r="I17" s="188"/>
    </row>
    <row r="18" spans="1:13" ht="17" x14ac:dyDescent="0.5">
      <c r="A18" s="1"/>
    </row>
    <row r="19" spans="1:13" ht="17" x14ac:dyDescent="0.5">
      <c r="A19" s="1"/>
    </row>
    <row r="20" spans="1:13" ht="17" x14ac:dyDescent="0.5">
      <c r="A20" s="1"/>
    </row>
    <row r="21" spans="1:13" ht="17" x14ac:dyDescent="0.5">
      <c r="A21" s="1" t="s">
        <v>3</v>
      </c>
      <c r="B21" t="s">
        <v>154</v>
      </c>
    </row>
    <row r="22" spans="1:13" ht="17" x14ac:dyDescent="0.5">
      <c r="A22" s="1"/>
      <c r="H22" s="189" t="s">
        <v>167</v>
      </c>
      <c r="I22" s="189"/>
    </row>
    <row r="23" spans="1:13" ht="17" x14ac:dyDescent="0.5">
      <c r="A23" s="1"/>
      <c r="H23" s="189"/>
      <c r="I23" s="189"/>
    </row>
    <row r="24" spans="1:13" ht="16.5" customHeight="1" x14ac:dyDescent="0.45">
      <c r="B24" s="14" t="s">
        <v>16</v>
      </c>
      <c r="C24" s="15"/>
      <c r="D24" s="14" t="s">
        <v>17</v>
      </c>
      <c r="E24" s="15"/>
      <c r="F24" s="14" t="s">
        <v>9</v>
      </c>
      <c r="G24" s="16"/>
      <c r="H24" s="189"/>
      <c r="I24" s="189"/>
      <c r="J24" s="5"/>
      <c r="K24" s="5"/>
      <c r="M24" s="5"/>
    </row>
    <row r="25" spans="1:13" ht="18" x14ac:dyDescent="0.45">
      <c r="B25" s="11">
        <v>2</v>
      </c>
      <c r="C25" t="s">
        <v>2</v>
      </c>
      <c r="D25" s="11">
        <v>2</v>
      </c>
      <c r="E25" t="s">
        <v>2</v>
      </c>
      <c r="F25" s="12">
        <f>D25*B25^2*PI()</f>
        <v>25.132741228718345</v>
      </c>
      <c r="G25" t="s">
        <v>13</v>
      </c>
      <c r="H25" s="176"/>
      <c r="I25" s="176"/>
      <c r="J25" s="5"/>
      <c r="K25" s="5"/>
      <c r="M25" s="5"/>
    </row>
    <row r="26" spans="1:13" ht="18" x14ac:dyDescent="0.45">
      <c r="B26" s="11">
        <v>4</v>
      </c>
      <c r="C26" t="s">
        <v>2</v>
      </c>
      <c r="D26" s="11">
        <v>2</v>
      </c>
      <c r="E26" t="s">
        <v>2</v>
      </c>
      <c r="F26" s="12">
        <f t="shared" ref="F26:F39" si="1">D26*B26^2*PI()</f>
        <v>100.53096491487338</v>
      </c>
      <c r="G26" t="s">
        <v>13</v>
      </c>
      <c r="H26" s="188">
        <f>F26/F25</f>
        <v>4</v>
      </c>
      <c r="I26" s="188"/>
      <c r="J26" s="5"/>
      <c r="K26" s="5"/>
      <c r="M26" s="5"/>
    </row>
    <row r="27" spans="1:13" ht="18" x14ac:dyDescent="0.45">
      <c r="B27" s="11">
        <v>8</v>
      </c>
      <c r="C27" t="s">
        <v>2</v>
      </c>
      <c r="D27" s="11">
        <v>2</v>
      </c>
      <c r="E27" t="s">
        <v>2</v>
      </c>
      <c r="F27" s="12">
        <f t="shared" si="1"/>
        <v>402.12385965949352</v>
      </c>
      <c r="G27" t="s">
        <v>13</v>
      </c>
      <c r="H27" s="188">
        <f>F27/F26</f>
        <v>4</v>
      </c>
      <c r="I27" s="188"/>
      <c r="J27" s="5"/>
      <c r="K27" s="5"/>
      <c r="M27" s="5"/>
    </row>
    <row r="28" spans="1:13" x14ac:dyDescent="0.45">
      <c r="F28" s="12"/>
      <c r="H28" s="188"/>
      <c r="I28" s="188"/>
      <c r="J28" s="5"/>
      <c r="K28" s="5"/>
      <c r="M28" s="5"/>
    </row>
    <row r="29" spans="1:13" ht="18" x14ac:dyDescent="0.45">
      <c r="B29" s="11">
        <v>2</v>
      </c>
      <c r="C29" t="s">
        <v>2</v>
      </c>
      <c r="D29" s="2">
        <v>4</v>
      </c>
      <c r="E29" t="s">
        <v>2</v>
      </c>
      <c r="F29" s="12">
        <f t="shared" si="1"/>
        <v>50.26548245743669</v>
      </c>
      <c r="G29" t="s">
        <v>13</v>
      </c>
      <c r="H29" s="176"/>
      <c r="I29" s="176"/>
      <c r="J29" s="5"/>
      <c r="K29" s="5"/>
      <c r="M29" s="5"/>
    </row>
    <row r="30" spans="1:13" ht="18" x14ac:dyDescent="0.45">
      <c r="B30" s="11">
        <v>4</v>
      </c>
      <c r="C30" t="s">
        <v>2</v>
      </c>
      <c r="D30" s="2">
        <v>4</v>
      </c>
      <c r="E30" t="s">
        <v>2</v>
      </c>
      <c r="F30" s="12">
        <f t="shared" si="1"/>
        <v>201.06192982974676</v>
      </c>
      <c r="G30" t="s">
        <v>13</v>
      </c>
      <c r="H30" s="188">
        <f>F30/F29</f>
        <v>4</v>
      </c>
      <c r="I30" s="188"/>
    </row>
    <row r="31" spans="1:13" ht="18" x14ac:dyDescent="0.45">
      <c r="B31" s="11">
        <v>8</v>
      </c>
      <c r="C31" t="s">
        <v>2</v>
      </c>
      <c r="D31" s="2">
        <v>4</v>
      </c>
      <c r="E31" t="s">
        <v>2</v>
      </c>
      <c r="F31" s="12">
        <f t="shared" si="1"/>
        <v>804.24771931898704</v>
      </c>
      <c r="G31" t="s">
        <v>13</v>
      </c>
      <c r="H31" s="188">
        <f>F31/F30</f>
        <v>4</v>
      </c>
      <c r="I31" s="188"/>
    </row>
    <row r="32" spans="1:13" x14ac:dyDescent="0.45">
      <c r="F32" s="12"/>
      <c r="H32" s="188"/>
      <c r="I32" s="188"/>
    </row>
    <row r="33" spans="1:13" ht="18" x14ac:dyDescent="0.45">
      <c r="B33" s="11">
        <v>2</v>
      </c>
      <c r="C33" t="s">
        <v>2</v>
      </c>
      <c r="D33" s="2">
        <v>2</v>
      </c>
      <c r="E33" t="s">
        <v>2</v>
      </c>
      <c r="F33" s="12">
        <f t="shared" si="1"/>
        <v>25.132741228718345</v>
      </c>
      <c r="G33" t="s">
        <v>13</v>
      </c>
      <c r="H33" s="176"/>
      <c r="I33" s="176"/>
      <c r="J33" s="5"/>
      <c r="K33" s="5"/>
      <c r="M33" s="5"/>
    </row>
    <row r="34" spans="1:13" ht="18" x14ac:dyDescent="0.45">
      <c r="B34" s="11">
        <v>6</v>
      </c>
      <c r="C34" t="s">
        <v>2</v>
      </c>
      <c r="D34" s="2">
        <v>2</v>
      </c>
      <c r="E34" t="s">
        <v>2</v>
      </c>
      <c r="F34" s="12">
        <f t="shared" si="1"/>
        <v>226.1946710584651</v>
      </c>
      <c r="G34" t="s">
        <v>13</v>
      </c>
      <c r="H34" s="188">
        <f>F34/F33</f>
        <v>9</v>
      </c>
      <c r="I34" s="188"/>
      <c r="J34" s="5"/>
      <c r="K34" s="5"/>
      <c r="M34" s="5"/>
    </row>
    <row r="35" spans="1:13" ht="18" x14ac:dyDescent="0.45">
      <c r="B35" s="11">
        <v>18</v>
      </c>
      <c r="C35" t="s">
        <v>2</v>
      </c>
      <c r="D35" s="2">
        <v>2</v>
      </c>
      <c r="E35" t="s">
        <v>2</v>
      </c>
      <c r="F35" s="12">
        <f t="shared" si="1"/>
        <v>2035.7520395261859</v>
      </c>
      <c r="G35" t="s">
        <v>13</v>
      </c>
      <c r="H35" s="188">
        <f>F35/F34</f>
        <v>9</v>
      </c>
      <c r="I35" s="188"/>
      <c r="J35" s="5"/>
      <c r="K35" s="5"/>
      <c r="M35" s="5"/>
    </row>
    <row r="36" spans="1:13" x14ac:dyDescent="0.45">
      <c r="B36" s="11"/>
      <c r="D36" s="2"/>
      <c r="F36" s="12"/>
      <c r="H36" s="188"/>
      <c r="I36" s="188"/>
      <c r="J36" s="5"/>
      <c r="K36" s="5"/>
      <c r="M36" s="5"/>
    </row>
    <row r="37" spans="1:13" ht="18" x14ac:dyDescent="0.45">
      <c r="B37" s="11">
        <v>2</v>
      </c>
      <c r="C37" t="s">
        <v>2</v>
      </c>
      <c r="D37" s="2">
        <v>4</v>
      </c>
      <c r="E37" t="s">
        <v>2</v>
      </c>
      <c r="F37" s="12">
        <f t="shared" si="1"/>
        <v>50.26548245743669</v>
      </c>
      <c r="G37" t="s">
        <v>13</v>
      </c>
      <c r="H37" s="176"/>
      <c r="I37" s="176"/>
      <c r="J37" s="5"/>
      <c r="K37" s="5"/>
      <c r="M37" s="5"/>
    </row>
    <row r="38" spans="1:13" ht="18" x14ac:dyDescent="0.45">
      <c r="B38" s="11">
        <v>6</v>
      </c>
      <c r="C38" t="s">
        <v>2</v>
      </c>
      <c r="D38" s="2">
        <v>4</v>
      </c>
      <c r="E38" t="s">
        <v>2</v>
      </c>
      <c r="F38" s="12">
        <f t="shared" si="1"/>
        <v>452.38934211693021</v>
      </c>
      <c r="G38" t="s">
        <v>13</v>
      </c>
      <c r="H38" s="188">
        <f>F38/F37</f>
        <v>9</v>
      </c>
      <c r="I38" s="188"/>
      <c r="J38" s="5"/>
      <c r="K38" s="5"/>
      <c r="M38" s="5"/>
    </row>
    <row r="39" spans="1:13" ht="18" x14ac:dyDescent="0.45">
      <c r="B39" s="11">
        <v>18</v>
      </c>
      <c r="C39" t="s">
        <v>2</v>
      </c>
      <c r="D39" s="2">
        <v>4</v>
      </c>
      <c r="E39" t="s">
        <v>2</v>
      </c>
      <c r="F39" s="12">
        <f t="shared" si="1"/>
        <v>4071.5040790523717</v>
      </c>
      <c r="G39" t="s">
        <v>13</v>
      </c>
      <c r="H39" s="188">
        <f>F39/F38</f>
        <v>9</v>
      </c>
      <c r="I39" s="188"/>
      <c r="J39" s="5"/>
      <c r="K39" s="5"/>
      <c r="M39" s="5"/>
    </row>
    <row r="40" spans="1:13" x14ac:dyDescent="0.45">
      <c r="B40" s="11"/>
      <c r="C40" s="5"/>
      <c r="D40" s="5"/>
      <c r="E40" s="5"/>
      <c r="G40" s="5"/>
      <c r="I40" s="5"/>
      <c r="J40" s="5"/>
      <c r="K40" s="5"/>
      <c r="M40" s="5"/>
    </row>
    <row r="41" spans="1:13" x14ac:dyDescent="0.45">
      <c r="B41" s="11"/>
      <c r="C41" s="5"/>
      <c r="D41" s="5"/>
      <c r="E41" s="5"/>
      <c r="G41" s="5"/>
      <c r="I41" s="5"/>
      <c r="J41" s="5"/>
      <c r="K41" s="5"/>
      <c r="M41" s="5"/>
    </row>
    <row r="42" spans="1:13" x14ac:dyDescent="0.45">
      <c r="B42" s="11"/>
      <c r="C42" s="5"/>
      <c r="D42" s="5"/>
      <c r="E42" s="5"/>
      <c r="G42" s="5"/>
      <c r="I42" s="5"/>
      <c r="J42" s="5"/>
      <c r="K42" s="5"/>
      <c r="M42" s="5"/>
    </row>
    <row r="43" spans="1:13" ht="17" x14ac:dyDescent="0.5">
      <c r="A43" s="1" t="s">
        <v>4</v>
      </c>
      <c r="B43" t="s">
        <v>126</v>
      </c>
    </row>
    <row r="45" spans="1:13" x14ac:dyDescent="0.45">
      <c r="B45" t="s">
        <v>250</v>
      </c>
    </row>
    <row r="47" spans="1:13" ht="17" x14ac:dyDescent="0.5">
      <c r="A47" s="1" t="s">
        <v>18</v>
      </c>
      <c r="B47" t="s">
        <v>125</v>
      </c>
    </row>
    <row r="49" spans="2:2" x14ac:dyDescent="0.45">
      <c r="B49" t="s">
        <v>251</v>
      </c>
    </row>
  </sheetData>
  <mergeCells count="30">
    <mergeCell ref="H35:I35"/>
    <mergeCell ref="H36:I36"/>
    <mergeCell ref="H37:I37"/>
    <mergeCell ref="H38:I38"/>
    <mergeCell ref="H39:I39"/>
    <mergeCell ref="H31:I31"/>
    <mergeCell ref="H32:I32"/>
    <mergeCell ref="H33:I33"/>
    <mergeCell ref="H34:I34"/>
    <mergeCell ref="H26:I26"/>
    <mergeCell ref="H27:I27"/>
    <mergeCell ref="H28:I28"/>
    <mergeCell ref="H29:I29"/>
    <mergeCell ref="H30:I30"/>
    <mergeCell ref="H15:I15"/>
    <mergeCell ref="H16:I16"/>
    <mergeCell ref="H17:I17"/>
    <mergeCell ref="H25:I25"/>
    <mergeCell ref="H22:I24"/>
    <mergeCell ref="H10:I10"/>
    <mergeCell ref="H11:I11"/>
    <mergeCell ref="H12:I12"/>
    <mergeCell ref="H13:I13"/>
    <mergeCell ref="H14:I14"/>
    <mergeCell ref="H7:I7"/>
    <mergeCell ref="H8:I8"/>
    <mergeCell ref="H9:I9"/>
    <mergeCell ref="H4:I6"/>
    <mergeCell ref="A1:I1"/>
    <mergeCell ref="A2:I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opLeftCell="A16" workbookViewId="0">
      <selection activeCell="B32" sqref="B32"/>
    </sheetView>
  </sheetViews>
  <sheetFormatPr defaultRowHeight="16.5" x14ac:dyDescent="0.45"/>
  <cols>
    <col min="1" max="1" width="10" bestFit="1" customWidth="1"/>
    <col min="4" max="4" width="10.84375" bestFit="1" customWidth="1"/>
    <col min="5" max="5" width="9.23046875" bestFit="1" customWidth="1"/>
  </cols>
  <sheetData>
    <row r="1" spans="1:12" ht="21.5" x14ac:dyDescent="0.6">
      <c r="A1" s="178" t="s">
        <v>7</v>
      </c>
      <c r="B1" s="178"/>
      <c r="C1" s="178"/>
      <c r="D1" s="178"/>
      <c r="E1" s="178"/>
      <c r="F1" s="178"/>
      <c r="G1" s="178"/>
      <c r="H1" s="178"/>
    </row>
    <row r="2" spans="1:12" ht="16.5" customHeight="1" x14ac:dyDescent="0.45">
      <c r="A2" s="190" t="s">
        <v>71</v>
      </c>
      <c r="B2" s="190"/>
      <c r="C2" s="190"/>
      <c r="D2" s="190"/>
      <c r="E2" s="190"/>
      <c r="F2" s="190"/>
      <c r="G2" s="190"/>
      <c r="H2" s="190"/>
    </row>
    <row r="3" spans="1:12" ht="16.5" customHeight="1" x14ac:dyDescent="0.5">
      <c r="A3" s="1" t="s">
        <v>5</v>
      </c>
      <c r="B3" s="65" t="s">
        <v>20</v>
      </c>
      <c r="I3" s="174" t="s">
        <v>240</v>
      </c>
    </row>
    <row r="4" spans="1:12" ht="16.5" customHeight="1" x14ac:dyDescent="0.5">
      <c r="A4" s="1"/>
      <c r="B4" s="65"/>
      <c r="C4" s="65"/>
      <c r="D4" s="65"/>
      <c r="E4" s="51"/>
      <c r="F4" s="189" t="s">
        <v>167</v>
      </c>
      <c r="G4" s="189"/>
    </row>
    <row r="5" spans="1:12" ht="16.5" customHeight="1" x14ac:dyDescent="0.5">
      <c r="A5" s="1"/>
      <c r="B5" s="65"/>
      <c r="C5" s="65"/>
      <c r="D5" s="65"/>
      <c r="E5" s="51"/>
      <c r="F5" s="189"/>
      <c r="G5" s="189"/>
    </row>
    <row r="6" spans="1:12" ht="16.5" customHeight="1" x14ac:dyDescent="0.45">
      <c r="B6" s="48" t="s">
        <v>16</v>
      </c>
      <c r="D6" s="48" t="s">
        <v>9</v>
      </c>
      <c r="F6" s="189"/>
      <c r="G6" s="189"/>
    </row>
    <row r="7" spans="1:12" ht="18" x14ac:dyDescent="0.45">
      <c r="B7" s="6">
        <v>1</v>
      </c>
      <c r="C7" s="6" t="s">
        <v>2</v>
      </c>
      <c r="D7" s="25">
        <f>(4/3)*PI()*B7^3</f>
        <v>4.1887902047863905</v>
      </c>
      <c r="E7" t="s">
        <v>13</v>
      </c>
      <c r="F7" s="176"/>
      <c r="G7" s="176"/>
    </row>
    <row r="8" spans="1:12" ht="18" x14ac:dyDescent="0.45">
      <c r="B8">
        <v>2</v>
      </c>
      <c r="C8" s="6" t="s">
        <v>2</v>
      </c>
      <c r="D8" s="25">
        <f t="shared" ref="D8:D21" si="0">(4/3)*PI()*B8^3</f>
        <v>33.510321638291124</v>
      </c>
      <c r="E8" t="s">
        <v>13</v>
      </c>
      <c r="F8" s="188">
        <f>D8/D7</f>
        <v>8</v>
      </c>
      <c r="G8" s="188"/>
    </row>
    <row r="9" spans="1:12" ht="18" x14ac:dyDescent="0.45">
      <c r="B9" s="6">
        <v>4</v>
      </c>
      <c r="C9" s="6" t="s">
        <v>2</v>
      </c>
      <c r="D9" s="25">
        <f t="shared" si="0"/>
        <v>268.08257310632899</v>
      </c>
      <c r="E9" t="s">
        <v>13</v>
      </c>
      <c r="F9" s="188">
        <f>D9/D8</f>
        <v>8</v>
      </c>
      <c r="G9" s="188"/>
    </row>
    <row r="10" spans="1:12" x14ac:dyDescent="0.45">
      <c r="B10" s="6"/>
      <c r="C10" s="6"/>
      <c r="D10" s="25"/>
      <c r="F10" s="188"/>
      <c r="G10" s="188"/>
    </row>
    <row r="11" spans="1:12" ht="18" x14ac:dyDescent="0.45">
      <c r="B11" s="6">
        <v>2</v>
      </c>
      <c r="C11" s="6" t="s">
        <v>2</v>
      </c>
      <c r="D11" s="25">
        <f t="shared" si="0"/>
        <v>33.510321638291124</v>
      </c>
      <c r="E11" t="s">
        <v>13</v>
      </c>
      <c r="F11" s="176"/>
      <c r="G11" s="176"/>
      <c r="H11" s="6"/>
      <c r="I11" s="6"/>
      <c r="J11" s="6"/>
      <c r="L11" s="6"/>
    </row>
    <row r="12" spans="1:12" ht="18" x14ac:dyDescent="0.45">
      <c r="B12" s="6">
        <v>4</v>
      </c>
      <c r="C12" s="6" t="s">
        <v>2</v>
      </c>
      <c r="D12" s="25">
        <f t="shared" si="0"/>
        <v>268.08257310632899</v>
      </c>
      <c r="E12" t="s">
        <v>13</v>
      </c>
      <c r="F12" s="188">
        <f>D12/D11</f>
        <v>8</v>
      </c>
      <c r="G12" s="188"/>
    </row>
    <row r="13" spans="1:12" ht="18" x14ac:dyDescent="0.45">
      <c r="B13" s="6">
        <v>8</v>
      </c>
      <c r="C13" s="6" t="s">
        <v>2</v>
      </c>
      <c r="D13" s="25">
        <f t="shared" si="0"/>
        <v>2144.6605848506319</v>
      </c>
      <c r="E13" t="s">
        <v>13</v>
      </c>
      <c r="F13" s="188">
        <f>D13/D12</f>
        <v>8</v>
      </c>
      <c r="G13" s="188"/>
      <c r="H13" s="6"/>
      <c r="I13" s="6"/>
      <c r="J13" s="6"/>
      <c r="L13" s="6"/>
    </row>
    <row r="14" spans="1:12" x14ac:dyDescent="0.45">
      <c r="B14" s="6"/>
      <c r="C14" s="6"/>
      <c r="D14" s="25"/>
      <c r="F14" s="188"/>
      <c r="G14" s="188"/>
      <c r="H14" s="6"/>
      <c r="I14" s="6"/>
      <c r="J14" s="6"/>
      <c r="L14" s="6"/>
    </row>
    <row r="15" spans="1:12" ht="18" x14ac:dyDescent="0.45">
      <c r="B15" s="6">
        <v>1</v>
      </c>
      <c r="C15" s="6" t="s">
        <v>2</v>
      </c>
      <c r="D15" s="25">
        <f t="shared" si="0"/>
        <v>4.1887902047863905</v>
      </c>
      <c r="E15" t="s">
        <v>13</v>
      </c>
      <c r="F15" s="176"/>
      <c r="G15" s="176"/>
      <c r="H15" s="6"/>
      <c r="I15" s="6"/>
      <c r="J15" s="6"/>
      <c r="L15" s="6"/>
    </row>
    <row r="16" spans="1:12" ht="18" x14ac:dyDescent="0.45">
      <c r="B16" s="6">
        <v>3</v>
      </c>
      <c r="C16" s="6" t="s">
        <v>2</v>
      </c>
      <c r="D16" s="25">
        <f t="shared" si="0"/>
        <v>113.09733552923254</v>
      </c>
      <c r="E16" t="s">
        <v>13</v>
      </c>
      <c r="F16" s="188">
        <f>D16/D15</f>
        <v>27</v>
      </c>
      <c r="G16" s="188"/>
      <c r="H16" s="6"/>
      <c r="I16" s="6"/>
      <c r="J16" s="6"/>
      <c r="L16" s="6"/>
    </row>
    <row r="17" spans="1:12" ht="18" x14ac:dyDescent="0.45">
      <c r="B17" s="6">
        <v>9</v>
      </c>
      <c r="C17" s="6" t="s">
        <v>2</v>
      </c>
      <c r="D17" s="25">
        <f t="shared" si="0"/>
        <v>3053.6280592892786</v>
      </c>
      <c r="E17" t="s">
        <v>13</v>
      </c>
      <c r="F17" s="188">
        <f>D17/D16</f>
        <v>27</v>
      </c>
      <c r="G17" s="188"/>
      <c r="H17" s="6"/>
      <c r="I17" s="6"/>
      <c r="J17" s="6"/>
      <c r="L17" s="6"/>
    </row>
    <row r="18" spans="1:12" x14ac:dyDescent="0.45">
      <c r="B18" s="6"/>
      <c r="C18" s="6"/>
      <c r="D18" s="25"/>
      <c r="F18" s="188"/>
      <c r="G18" s="188"/>
      <c r="H18" s="6"/>
      <c r="I18" s="188"/>
      <c r="J18" s="188"/>
      <c r="L18" s="6"/>
    </row>
    <row r="19" spans="1:12" ht="18" x14ac:dyDescent="0.45">
      <c r="B19" s="6">
        <v>2</v>
      </c>
      <c r="C19" s="6" t="s">
        <v>2</v>
      </c>
      <c r="D19" s="25">
        <f t="shared" si="0"/>
        <v>33.510321638291124</v>
      </c>
      <c r="E19" t="s">
        <v>13</v>
      </c>
      <c r="F19" s="176"/>
      <c r="G19" s="176"/>
      <c r="H19" s="6"/>
      <c r="I19" s="6"/>
      <c r="J19" s="6"/>
      <c r="L19" s="6"/>
    </row>
    <row r="20" spans="1:12" ht="18" x14ac:dyDescent="0.45">
      <c r="B20" s="6">
        <v>6</v>
      </c>
      <c r="C20" s="6" t="s">
        <v>2</v>
      </c>
      <c r="D20" s="25">
        <f t="shared" si="0"/>
        <v>904.7786842338603</v>
      </c>
      <c r="E20" t="s">
        <v>13</v>
      </c>
      <c r="F20" s="188">
        <f>D20/D19</f>
        <v>27</v>
      </c>
      <c r="G20" s="188"/>
      <c r="H20" s="6"/>
      <c r="I20" s="6"/>
      <c r="J20" s="6"/>
      <c r="L20" s="6"/>
    </row>
    <row r="21" spans="1:12" ht="18" x14ac:dyDescent="0.45">
      <c r="B21" s="6">
        <v>18</v>
      </c>
      <c r="C21" s="6" t="s">
        <v>2</v>
      </c>
      <c r="D21" s="25">
        <f t="shared" si="0"/>
        <v>24429.024474314228</v>
      </c>
      <c r="E21" t="s">
        <v>13</v>
      </c>
      <c r="F21" s="188">
        <f>D21/D20</f>
        <v>27</v>
      </c>
      <c r="G21" s="188"/>
      <c r="H21" s="6"/>
      <c r="I21" s="6"/>
      <c r="J21" s="6"/>
      <c r="L21" s="6"/>
    </row>
    <row r="22" spans="1:12" x14ac:dyDescent="0.45">
      <c r="B22" s="6"/>
      <c r="C22" s="6"/>
      <c r="D22" s="6"/>
      <c r="E22" s="6"/>
      <c r="F22" s="6"/>
      <c r="H22" s="6"/>
      <c r="I22" s="6"/>
      <c r="J22" s="6"/>
      <c r="L22" s="6"/>
    </row>
    <row r="23" spans="1:12" x14ac:dyDescent="0.45">
      <c r="B23" s="6"/>
      <c r="C23" s="6"/>
      <c r="D23" s="6"/>
      <c r="E23" s="6"/>
      <c r="F23" s="6"/>
      <c r="H23" s="6"/>
      <c r="I23" s="6"/>
      <c r="J23" s="6"/>
      <c r="L23" s="6"/>
    </row>
    <row r="24" spans="1:12" x14ac:dyDescent="0.45">
      <c r="B24" s="6"/>
      <c r="C24" s="6"/>
      <c r="D24" s="6"/>
      <c r="E24" s="6"/>
      <c r="F24" s="6"/>
      <c r="H24" s="6"/>
      <c r="I24" s="6"/>
      <c r="J24" s="6"/>
      <c r="L24" s="6"/>
    </row>
    <row r="25" spans="1:12" ht="17" x14ac:dyDescent="0.5">
      <c r="A25" s="1" t="s">
        <v>21</v>
      </c>
      <c r="B25" s="6" t="s">
        <v>127</v>
      </c>
      <c r="D25" s="6"/>
      <c r="E25" s="6"/>
      <c r="F25" s="6"/>
      <c r="H25" s="6"/>
      <c r="I25" s="6"/>
      <c r="J25" s="6"/>
      <c r="L25" s="6"/>
    </row>
    <row r="26" spans="1:12" x14ac:dyDescent="0.45">
      <c r="E26" s="6"/>
      <c r="F26" s="6"/>
      <c r="H26" s="6"/>
      <c r="I26" s="6"/>
      <c r="J26" s="6"/>
      <c r="L26" s="6"/>
    </row>
    <row r="27" spans="1:12" x14ac:dyDescent="0.45">
      <c r="B27" s="6" t="s">
        <v>252</v>
      </c>
      <c r="C27" s="6"/>
      <c r="D27" s="6"/>
      <c r="E27" s="6"/>
      <c r="F27" s="6"/>
      <c r="H27" s="6"/>
      <c r="I27" s="6"/>
      <c r="J27" s="6"/>
      <c r="L27" s="6"/>
    </row>
    <row r="28" spans="1:12" x14ac:dyDescent="0.45">
      <c r="B28" s="6"/>
      <c r="C28" s="6"/>
      <c r="D28" s="6"/>
      <c r="E28" s="6"/>
      <c r="F28" s="6"/>
      <c r="H28" s="6"/>
      <c r="I28" s="6"/>
      <c r="J28" s="6"/>
      <c r="L28" s="6"/>
    </row>
    <row r="29" spans="1:12" ht="17" x14ac:dyDescent="0.5">
      <c r="A29" s="1" t="s">
        <v>36</v>
      </c>
      <c r="B29" s="6" t="s">
        <v>128</v>
      </c>
      <c r="D29" s="6"/>
      <c r="E29" s="6"/>
      <c r="F29" s="6"/>
      <c r="H29" s="6"/>
      <c r="I29" s="6"/>
      <c r="J29" s="6"/>
      <c r="L29" s="6"/>
    </row>
    <row r="31" spans="1:12" x14ac:dyDescent="0.45">
      <c r="B31" t="s">
        <v>253</v>
      </c>
    </row>
  </sheetData>
  <mergeCells count="19">
    <mergeCell ref="F19:G19"/>
    <mergeCell ref="F20:G20"/>
    <mergeCell ref="F21:G21"/>
    <mergeCell ref="I18:J18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A1:H1"/>
    <mergeCell ref="F7:G7"/>
    <mergeCell ref="F8:G8"/>
    <mergeCell ref="A2:H2"/>
    <mergeCell ref="F4:G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2"/>
  <sheetViews>
    <sheetView topLeftCell="A37" workbookViewId="0">
      <selection activeCell="B53" sqref="B53"/>
    </sheetView>
  </sheetViews>
  <sheetFormatPr defaultRowHeight="16.5" x14ac:dyDescent="0.45"/>
  <cols>
    <col min="1" max="1" width="10.07421875" bestFit="1" customWidth="1"/>
  </cols>
  <sheetData>
    <row r="1" spans="1:11" ht="21.5" x14ac:dyDescent="0.6">
      <c r="A1" s="178" t="s">
        <v>0</v>
      </c>
      <c r="B1" s="178"/>
      <c r="C1" s="178"/>
      <c r="D1" s="178"/>
      <c r="E1" s="178"/>
      <c r="F1" s="178"/>
      <c r="G1" s="178"/>
      <c r="H1" s="178"/>
    </row>
    <row r="2" spans="1:11" ht="21.5" x14ac:dyDescent="0.6">
      <c r="A2" s="178" t="s">
        <v>66</v>
      </c>
      <c r="B2" s="178"/>
      <c r="C2" s="178"/>
      <c r="D2" s="178"/>
      <c r="E2" s="178"/>
      <c r="F2" s="178"/>
      <c r="G2" s="178"/>
      <c r="H2" s="178"/>
    </row>
    <row r="3" spans="1:11" ht="16.5" customHeight="1" x14ac:dyDescent="0.6">
      <c r="A3" s="49"/>
      <c r="B3" s="49"/>
      <c r="C3" s="49"/>
      <c r="D3" s="49"/>
      <c r="E3" s="49"/>
      <c r="F3" s="49"/>
      <c r="G3" s="49"/>
      <c r="H3" s="49"/>
    </row>
    <row r="4" spans="1:11" ht="17" x14ac:dyDescent="0.5">
      <c r="A4" s="1" t="s">
        <v>149</v>
      </c>
      <c r="B4" t="s">
        <v>150</v>
      </c>
    </row>
    <row r="5" spans="1:11" ht="17" x14ac:dyDescent="0.5">
      <c r="A5" s="1"/>
      <c r="H5" s="191" t="s">
        <v>167</v>
      </c>
      <c r="I5" s="191"/>
      <c r="K5" t="s">
        <v>241</v>
      </c>
    </row>
    <row r="6" spans="1:11" ht="17" x14ac:dyDescent="0.5">
      <c r="A6" s="1"/>
      <c r="H6" s="191"/>
      <c r="I6" s="191"/>
      <c r="K6" t="s">
        <v>242</v>
      </c>
    </row>
    <row r="7" spans="1:11" ht="16.5" customHeight="1" x14ac:dyDescent="0.45">
      <c r="B7" s="14" t="s">
        <v>16</v>
      </c>
      <c r="C7" s="15"/>
      <c r="D7" s="14" t="s">
        <v>17</v>
      </c>
      <c r="E7" s="15"/>
      <c r="F7" s="14" t="s">
        <v>9</v>
      </c>
      <c r="G7" s="16"/>
      <c r="H7" s="191"/>
      <c r="I7" s="191"/>
    </row>
    <row r="8" spans="1:11" ht="18" x14ac:dyDescent="0.45">
      <c r="B8" s="11">
        <v>2</v>
      </c>
      <c r="C8" t="s">
        <v>2</v>
      </c>
      <c r="D8" s="11">
        <v>2</v>
      </c>
      <c r="E8" t="s">
        <v>2</v>
      </c>
      <c r="F8" s="12">
        <f>(1/3)*D8*(PI()*B8^2)</f>
        <v>8.3775804095727811</v>
      </c>
      <c r="G8" t="s">
        <v>13</v>
      </c>
      <c r="H8" s="176"/>
      <c r="I8" s="176"/>
    </row>
    <row r="9" spans="1:11" ht="18" x14ac:dyDescent="0.45">
      <c r="B9" s="11">
        <v>2</v>
      </c>
      <c r="C9" t="s">
        <v>2</v>
      </c>
      <c r="D9" s="2">
        <v>4</v>
      </c>
      <c r="E9" t="s">
        <v>2</v>
      </c>
      <c r="F9" s="12">
        <f>(1/3)*D9*(PI()*B9^2)</f>
        <v>16.755160819145562</v>
      </c>
      <c r="G9" t="s">
        <v>13</v>
      </c>
      <c r="H9" s="188">
        <f>F9/F8</f>
        <v>2</v>
      </c>
      <c r="I9" s="188"/>
    </row>
    <row r="10" spans="1:11" ht="18" x14ac:dyDescent="0.45">
      <c r="B10" s="11">
        <v>2</v>
      </c>
      <c r="C10" t="s">
        <v>2</v>
      </c>
      <c r="D10" s="2">
        <v>8</v>
      </c>
      <c r="E10" t="s">
        <v>2</v>
      </c>
      <c r="F10" s="12">
        <f t="shared" ref="F10:F22" si="0">(1/3)*D10*(PI()*B10^2)</f>
        <v>33.510321638291124</v>
      </c>
      <c r="G10" t="s">
        <v>13</v>
      </c>
      <c r="H10" s="188">
        <f>F10/F9</f>
        <v>2</v>
      </c>
      <c r="I10" s="188"/>
    </row>
    <row r="11" spans="1:11" x14ac:dyDescent="0.45">
      <c r="F11" s="12"/>
    </row>
    <row r="12" spans="1:11" ht="18" x14ac:dyDescent="0.45">
      <c r="B12" s="11">
        <v>4</v>
      </c>
      <c r="C12" t="s">
        <v>2</v>
      </c>
      <c r="D12" s="2">
        <v>2</v>
      </c>
      <c r="E12" t="s">
        <v>2</v>
      </c>
      <c r="F12" s="12">
        <f t="shared" si="0"/>
        <v>33.510321638291124</v>
      </c>
      <c r="G12" t="s">
        <v>13</v>
      </c>
      <c r="H12" s="176"/>
      <c r="I12" s="176"/>
    </row>
    <row r="13" spans="1:11" ht="18" x14ac:dyDescent="0.45">
      <c r="B13" s="11">
        <v>4</v>
      </c>
      <c r="C13" t="s">
        <v>2</v>
      </c>
      <c r="D13" s="2">
        <v>4</v>
      </c>
      <c r="E13" t="s">
        <v>2</v>
      </c>
      <c r="F13" s="12">
        <f t="shared" si="0"/>
        <v>67.020643276582248</v>
      </c>
      <c r="G13" t="s">
        <v>13</v>
      </c>
      <c r="H13" s="188">
        <f>F13/F12</f>
        <v>2</v>
      </c>
      <c r="I13" s="188"/>
    </row>
    <row r="14" spans="1:11" ht="18" x14ac:dyDescent="0.45">
      <c r="B14" s="11">
        <v>4</v>
      </c>
      <c r="C14" t="s">
        <v>2</v>
      </c>
      <c r="D14" s="2">
        <v>8</v>
      </c>
      <c r="E14" t="s">
        <v>2</v>
      </c>
      <c r="F14" s="12">
        <f t="shared" si="0"/>
        <v>134.0412865531645</v>
      </c>
      <c r="G14" t="s">
        <v>13</v>
      </c>
      <c r="H14" s="188">
        <f>F14/F13</f>
        <v>2</v>
      </c>
      <c r="I14" s="188"/>
    </row>
    <row r="15" spans="1:11" x14ac:dyDescent="0.45">
      <c r="F15" s="12"/>
    </row>
    <row r="16" spans="1:11" ht="18" x14ac:dyDescent="0.45">
      <c r="B16" s="11">
        <v>2</v>
      </c>
      <c r="C16" t="s">
        <v>2</v>
      </c>
      <c r="D16" s="2">
        <v>2</v>
      </c>
      <c r="E16" t="s">
        <v>2</v>
      </c>
      <c r="F16" s="12">
        <f t="shared" si="0"/>
        <v>8.3775804095727811</v>
      </c>
      <c r="G16" t="s">
        <v>13</v>
      </c>
      <c r="H16" s="176"/>
      <c r="I16" s="176"/>
    </row>
    <row r="17" spans="1:9" ht="18" x14ac:dyDescent="0.45">
      <c r="B17" s="11">
        <v>2</v>
      </c>
      <c r="C17" t="s">
        <v>2</v>
      </c>
      <c r="D17" s="2">
        <v>6</v>
      </c>
      <c r="E17" t="s">
        <v>2</v>
      </c>
      <c r="F17" s="12">
        <f t="shared" si="0"/>
        <v>25.132741228718345</v>
      </c>
      <c r="G17" t="s">
        <v>13</v>
      </c>
      <c r="H17" s="188">
        <f>F17/F16</f>
        <v>3</v>
      </c>
      <c r="I17" s="188"/>
    </row>
    <row r="18" spans="1:9" ht="18" x14ac:dyDescent="0.45">
      <c r="B18" s="11">
        <v>2</v>
      </c>
      <c r="C18" t="s">
        <v>2</v>
      </c>
      <c r="D18" s="2">
        <v>18</v>
      </c>
      <c r="E18" t="s">
        <v>2</v>
      </c>
      <c r="F18" s="12">
        <f t="shared" si="0"/>
        <v>75.398223686155035</v>
      </c>
      <c r="G18" t="s">
        <v>13</v>
      </c>
      <c r="H18" s="188">
        <f>F18/F17</f>
        <v>3</v>
      </c>
      <c r="I18" s="188"/>
    </row>
    <row r="19" spans="1:9" x14ac:dyDescent="0.45">
      <c r="B19" s="11"/>
      <c r="D19" s="2"/>
      <c r="F19" s="12"/>
    </row>
    <row r="20" spans="1:9" ht="18" x14ac:dyDescent="0.45">
      <c r="B20" s="11">
        <v>4</v>
      </c>
      <c r="C20" t="s">
        <v>2</v>
      </c>
      <c r="D20" s="2">
        <v>2</v>
      </c>
      <c r="E20" t="s">
        <v>2</v>
      </c>
      <c r="F20" s="12">
        <f t="shared" si="0"/>
        <v>33.510321638291124</v>
      </c>
      <c r="G20" t="s">
        <v>13</v>
      </c>
      <c r="H20" s="176"/>
      <c r="I20" s="176"/>
    </row>
    <row r="21" spans="1:9" ht="18" x14ac:dyDescent="0.45">
      <c r="B21" s="11">
        <v>4</v>
      </c>
      <c r="C21" t="s">
        <v>2</v>
      </c>
      <c r="D21" s="2">
        <v>6</v>
      </c>
      <c r="E21" t="s">
        <v>2</v>
      </c>
      <c r="F21" s="12">
        <f t="shared" si="0"/>
        <v>100.53096491487338</v>
      </c>
      <c r="G21" t="s">
        <v>13</v>
      </c>
      <c r="H21" s="188">
        <f>F21/F20</f>
        <v>3</v>
      </c>
      <c r="I21" s="188"/>
    </row>
    <row r="22" spans="1:9" ht="18" x14ac:dyDescent="0.45">
      <c r="B22" s="11">
        <v>4</v>
      </c>
      <c r="C22" t="s">
        <v>2</v>
      </c>
      <c r="D22" s="2">
        <v>18</v>
      </c>
      <c r="E22" t="s">
        <v>2</v>
      </c>
      <c r="F22" s="12">
        <f t="shared" si="0"/>
        <v>301.59289474462014</v>
      </c>
      <c r="G22" t="s">
        <v>13</v>
      </c>
      <c r="H22" s="188">
        <f>F22/F21</f>
        <v>3</v>
      </c>
      <c r="I22" s="188"/>
    </row>
    <row r="23" spans="1:9" x14ac:dyDescent="0.45">
      <c r="B23" s="11"/>
      <c r="F23" s="12"/>
    </row>
    <row r="24" spans="1:9" x14ac:dyDescent="0.45">
      <c r="B24" s="48"/>
    </row>
    <row r="25" spans="1:9" x14ac:dyDescent="0.45">
      <c r="B25" s="48"/>
    </row>
    <row r="26" spans="1:9" ht="17" x14ac:dyDescent="0.5">
      <c r="A26" s="1" t="s">
        <v>26</v>
      </c>
      <c r="B26" t="s">
        <v>150</v>
      </c>
    </row>
    <row r="27" spans="1:9" ht="17" x14ac:dyDescent="0.5">
      <c r="A27" s="1"/>
      <c r="H27" s="191" t="s">
        <v>167</v>
      </c>
      <c r="I27" s="191"/>
    </row>
    <row r="28" spans="1:9" ht="17" x14ac:dyDescent="0.5">
      <c r="A28" s="1"/>
      <c r="H28" s="191"/>
      <c r="I28" s="191"/>
    </row>
    <row r="29" spans="1:9" ht="16.5" customHeight="1" x14ac:dyDescent="0.45">
      <c r="B29" s="14" t="s">
        <v>16</v>
      </c>
      <c r="C29" s="15"/>
      <c r="D29" s="14" t="s">
        <v>17</v>
      </c>
      <c r="E29" s="15"/>
      <c r="F29" s="14" t="s">
        <v>9</v>
      </c>
      <c r="G29" s="16"/>
      <c r="H29" s="191"/>
      <c r="I29" s="191"/>
    </row>
    <row r="30" spans="1:9" ht="18" x14ac:dyDescent="0.45">
      <c r="B30" s="11">
        <v>2</v>
      </c>
      <c r="C30" t="s">
        <v>2</v>
      </c>
      <c r="D30" s="11">
        <v>2</v>
      </c>
      <c r="E30" t="s">
        <v>2</v>
      </c>
      <c r="F30" s="12">
        <f>(1/3)*D30*(PI()*B30^2)</f>
        <v>8.3775804095727811</v>
      </c>
      <c r="G30" t="s">
        <v>13</v>
      </c>
      <c r="H30" s="176"/>
      <c r="I30" s="176"/>
    </row>
    <row r="31" spans="1:9" ht="18" x14ac:dyDescent="0.45">
      <c r="B31" s="11">
        <v>4</v>
      </c>
      <c r="C31" t="s">
        <v>2</v>
      </c>
      <c r="D31" s="2">
        <v>2</v>
      </c>
      <c r="E31" t="s">
        <v>2</v>
      </c>
      <c r="F31" s="12">
        <f t="shared" ref="F31:F44" si="1">(1/3)*D31*(PI()*B31^2)</f>
        <v>33.510321638291124</v>
      </c>
      <c r="G31" t="s">
        <v>13</v>
      </c>
      <c r="H31" s="188">
        <f>F31/F30</f>
        <v>4</v>
      </c>
      <c r="I31" s="188"/>
    </row>
    <row r="32" spans="1:9" ht="18" x14ac:dyDescent="0.45">
      <c r="B32" s="11">
        <v>8</v>
      </c>
      <c r="C32" t="s">
        <v>2</v>
      </c>
      <c r="D32" s="2">
        <v>2</v>
      </c>
      <c r="E32" t="s">
        <v>2</v>
      </c>
      <c r="F32" s="12">
        <f t="shared" si="1"/>
        <v>134.0412865531645</v>
      </c>
      <c r="G32" t="s">
        <v>13</v>
      </c>
      <c r="H32" s="188">
        <f>F32/F31</f>
        <v>4</v>
      </c>
      <c r="I32" s="188"/>
    </row>
    <row r="33" spans="1:9" x14ac:dyDescent="0.45">
      <c r="F33" s="12"/>
    </row>
    <row r="34" spans="1:9" ht="18" x14ac:dyDescent="0.45">
      <c r="B34" s="11">
        <v>2</v>
      </c>
      <c r="C34" t="s">
        <v>2</v>
      </c>
      <c r="D34" s="2">
        <v>4</v>
      </c>
      <c r="E34" t="s">
        <v>2</v>
      </c>
      <c r="F34" s="12">
        <f t="shared" si="1"/>
        <v>16.755160819145562</v>
      </c>
      <c r="G34" t="s">
        <v>13</v>
      </c>
      <c r="H34" s="176"/>
      <c r="I34" s="176"/>
    </row>
    <row r="35" spans="1:9" ht="18" x14ac:dyDescent="0.45">
      <c r="B35" s="11">
        <v>4</v>
      </c>
      <c r="C35" t="s">
        <v>2</v>
      </c>
      <c r="D35" s="2">
        <v>4</v>
      </c>
      <c r="E35" t="s">
        <v>2</v>
      </c>
      <c r="F35" s="12">
        <f t="shared" si="1"/>
        <v>67.020643276582248</v>
      </c>
      <c r="G35" t="s">
        <v>13</v>
      </c>
      <c r="H35" s="188">
        <f>F35/F34</f>
        <v>4</v>
      </c>
      <c r="I35" s="188"/>
    </row>
    <row r="36" spans="1:9" ht="18" x14ac:dyDescent="0.45">
      <c r="B36" s="11">
        <v>8</v>
      </c>
      <c r="C36" t="s">
        <v>2</v>
      </c>
      <c r="D36" s="2">
        <v>4</v>
      </c>
      <c r="E36" t="s">
        <v>2</v>
      </c>
      <c r="F36" s="12">
        <f t="shared" si="1"/>
        <v>268.08257310632899</v>
      </c>
      <c r="G36" t="s">
        <v>13</v>
      </c>
      <c r="H36" s="188">
        <f>F36/F35</f>
        <v>4</v>
      </c>
      <c r="I36" s="188"/>
    </row>
    <row r="37" spans="1:9" x14ac:dyDescent="0.45">
      <c r="F37" s="12"/>
    </row>
    <row r="38" spans="1:9" ht="18" x14ac:dyDescent="0.45">
      <c r="B38" s="11">
        <v>2</v>
      </c>
      <c r="C38" t="s">
        <v>2</v>
      </c>
      <c r="D38" s="2">
        <v>2</v>
      </c>
      <c r="E38" t="s">
        <v>2</v>
      </c>
      <c r="F38" s="12">
        <f t="shared" si="1"/>
        <v>8.3775804095727811</v>
      </c>
      <c r="G38" t="s">
        <v>13</v>
      </c>
      <c r="H38" s="176"/>
      <c r="I38" s="176"/>
    </row>
    <row r="39" spans="1:9" ht="18" x14ac:dyDescent="0.45">
      <c r="B39" s="11">
        <v>6</v>
      </c>
      <c r="C39" t="s">
        <v>2</v>
      </c>
      <c r="D39" s="2">
        <v>2</v>
      </c>
      <c r="E39" t="s">
        <v>2</v>
      </c>
      <c r="F39" s="12">
        <f t="shared" si="1"/>
        <v>75.398223686155035</v>
      </c>
      <c r="G39" t="s">
        <v>13</v>
      </c>
      <c r="H39" s="188">
        <f>F39/F38</f>
        <v>9</v>
      </c>
      <c r="I39" s="188"/>
    </row>
    <row r="40" spans="1:9" ht="18" x14ac:dyDescent="0.45">
      <c r="B40" s="11">
        <v>18</v>
      </c>
      <c r="C40" t="s">
        <v>2</v>
      </c>
      <c r="D40" s="2">
        <v>2</v>
      </c>
      <c r="E40" t="s">
        <v>2</v>
      </c>
      <c r="F40" s="12">
        <f t="shared" si="1"/>
        <v>678.58401317539528</v>
      </c>
      <c r="G40" t="s">
        <v>13</v>
      </c>
      <c r="H40" s="188">
        <f>F40/F39</f>
        <v>9</v>
      </c>
      <c r="I40" s="188"/>
    </row>
    <row r="41" spans="1:9" x14ac:dyDescent="0.45">
      <c r="F41" s="12"/>
    </row>
    <row r="42" spans="1:9" ht="18" x14ac:dyDescent="0.45">
      <c r="B42" s="11">
        <v>2</v>
      </c>
      <c r="C42" t="s">
        <v>2</v>
      </c>
      <c r="D42" s="2">
        <v>4</v>
      </c>
      <c r="E42" t="s">
        <v>2</v>
      </c>
      <c r="F42" s="12">
        <f t="shared" si="1"/>
        <v>16.755160819145562</v>
      </c>
      <c r="G42" t="s">
        <v>13</v>
      </c>
      <c r="H42" s="176"/>
      <c r="I42" s="176"/>
    </row>
    <row r="43" spans="1:9" ht="18" x14ac:dyDescent="0.45">
      <c r="B43" s="11">
        <v>6</v>
      </c>
      <c r="C43" t="s">
        <v>2</v>
      </c>
      <c r="D43" s="2">
        <v>4</v>
      </c>
      <c r="E43" t="s">
        <v>2</v>
      </c>
      <c r="F43" s="12">
        <f t="shared" si="1"/>
        <v>150.79644737231007</v>
      </c>
      <c r="G43" t="s">
        <v>13</v>
      </c>
      <c r="H43" s="188">
        <f>F43/F42</f>
        <v>9</v>
      </c>
      <c r="I43" s="188"/>
    </row>
    <row r="44" spans="1:9" ht="18" x14ac:dyDescent="0.45">
      <c r="B44" s="11">
        <v>18</v>
      </c>
      <c r="C44" t="s">
        <v>2</v>
      </c>
      <c r="D44" s="2">
        <v>4</v>
      </c>
      <c r="E44" t="s">
        <v>2</v>
      </c>
      <c r="F44" s="12">
        <f t="shared" si="1"/>
        <v>1357.1680263507906</v>
      </c>
      <c r="G44" t="s">
        <v>13</v>
      </c>
      <c r="H44" s="188">
        <f>F44/F43</f>
        <v>9</v>
      </c>
      <c r="I44" s="188"/>
    </row>
    <row r="46" spans="1:9" ht="17" x14ac:dyDescent="0.5">
      <c r="A46" s="1" t="s">
        <v>112</v>
      </c>
      <c r="B46" s="6" t="s">
        <v>130</v>
      </c>
      <c r="C46" s="6"/>
      <c r="D46" s="6"/>
      <c r="F46" s="6"/>
    </row>
    <row r="47" spans="1:9" x14ac:dyDescent="0.45">
      <c r="F47" s="6"/>
    </row>
    <row r="48" spans="1:9" x14ac:dyDescent="0.45">
      <c r="B48" s="6" t="s">
        <v>254</v>
      </c>
      <c r="C48" s="6"/>
      <c r="D48" s="6"/>
      <c r="F48" s="6"/>
    </row>
    <row r="49" spans="1:6" x14ac:dyDescent="0.45">
      <c r="B49" s="6"/>
      <c r="C49" s="6"/>
      <c r="D49" s="6"/>
      <c r="F49" s="6"/>
    </row>
    <row r="50" spans="1:6" ht="17" x14ac:dyDescent="0.5">
      <c r="A50" s="1" t="s">
        <v>113</v>
      </c>
      <c r="B50" s="6" t="s">
        <v>131</v>
      </c>
      <c r="C50" s="6"/>
      <c r="D50" s="6"/>
      <c r="F50" s="6"/>
    </row>
    <row r="52" spans="1:6" x14ac:dyDescent="0.45">
      <c r="B52" t="s">
        <v>255</v>
      </c>
    </row>
  </sheetData>
  <mergeCells count="28">
    <mergeCell ref="H43:I43"/>
    <mergeCell ref="H44:I44"/>
    <mergeCell ref="H13:I13"/>
    <mergeCell ref="H14:I14"/>
    <mergeCell ref="H21:I21"/>
    <mergeCell ref="H22:I22"/>
    <mergeCell ref="H17:I17"/>
    <mergeCell ref="H18:I18"/>
    <mergeCell ref="H42:I42"/>
    <mergeCell ref="H31:I31"/>
    <mergeCell ref="H32:I32"/>
    <mergeCell ref="H35:I35"/>
    <mergeCell ref="H36:I36"/>
    <mergeCell ref="H39:I39"/>
    <mergeCell ref="H40:I40"/>
    <mergeCell ref="H16:I16"/>
    <mergeCell ref="H20:I20"/>
    <mergeCell ref="H30:I30"/>
    <mergeCell ref="H34:I34"/>
    <mergeCell ref="H38:I38"/>
    <mergeCell ref="H27:I29"/>
    <mergeCell ref="H12:I12"/>
    <mergeCell ref="A1:H1"/>
    <mergeCell ref="H8:I8"/>
    <mergeCell ref="H9:I9"/>
    <mergeCell ref="H10:I10"/>
    <mergeCell ref="A2:H2"/>
    <mergeCell ref="H5:I7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2"/>
  <sheetViews>
    <sheetView topLeftCell="A36" workbookViewId="0">
      <selection activeCell="C52" sqref="C52"/>
    </sheetView>
  </sheetViews>
  <sheetFormatPr defaultRowHeight="16.5" x14ac:dyDescent="0.45"/>
  <cols>
    <col min="1" max="1" width="10" bestFit="1" customWidth="1"/>
    <col min="2" max="2" width="11.3046875" customWidth="1"/>
  </cols>
  <sheetData>
    <row r="1" spans="1:11" ht="21.5" x14ac:dyDescent="0.6">
      <c r="A1" s="178" t="s">
        <v>8</v>
      </c>
      <c r="B1" s="178"/>
      <c r="C1" s="178"/>
      <c r="D1" s="178"/>
      <c r="E1" s="178"/>
      <c r="F1" s="178"/>
      <c r="G1" s="178"/>
      <c r="H1" s="178"/>
      <c r="I1" s="178"/>
    </row>
    <row r="2" spans="1:11" ht="16.5" customHeight="1" x14ac:dyDescent="0.45">
      <c r="A2" s="190" t="s">
        <v>77</v>
      </c>
      <c r="B2" s="190"/>
      <c r="C2" s="190"/>
      <c r="D2" s="190"/>
      <c r="E2" s="190"/>
      <c r="F2" s="190"/>
      <c r="G2" s="190"/>
      <c r="H2" s="190"/>
      <c r="I2" s="190"/>
    </row>
    <row r="3" spans="1:11" ht="16.5" customHeight="1" x14ac:dyDescent="0.45">
      <c r="A3" s="50"/>
      <c r="B3" s="50"/>
      <c r="C3" s="50"/>
      <c r="D3" s="50"/>
      <c r="E3" s="50"/>
      <c r="F3" s="50"/>
      <c r="G3" s="50"/>
      <c r="H3" s="50"/>
      <c r="I3" s="50"/>
    </row>
    <row r="4" spans="1:11" ht="17" x14ac:dyDescent="0.5">
      <c r="A4" s="1" t="s">
        <v>151</v>
      </c>
      <c r="B4" t="s">
        <v>152</v>
      </c>
    </row>
    <row r="5" spans="1:11" ht="17" x14ac:dyDescent="0.5">
      <c r="A5" s="1"/>
      <c r="H5" s="189" t="s">
        <v>167</v>
      </c>
      <c r="I5" s="189"/>
      <c r="K5" t="s">
        <v>241</v>
      </c>
    </row>
    <row r="6" spans="1:11" ht="17" x14ac:dyDescent="0.5">
      <c r="A6" s="1"/>
      <c r="H6" s="189"/>
      <c r="I6" s="189"/>
    </row>
    <row r="7" spans="1:11" ht="16.5" customHeight="1" x14ac:dyDescent="0.45">
      <c r="B7" s="17" t="s">
        <v>37</v>
      </c>
      <c r="C7" s="15"/>
      <c r="D7" s="14" t="s">
        <v>17</v>
      </c>
      <c r="E7" s="15"/>
      <c r="F7" s="14" t="s">
        <v>9</v>
      </c>
      <c r="G7" s="16"/>
      <c r="H7" s="189"/>
      <c r="I7" s="189"/>
    </row>
    <row r="8" spans="1:11" ht="18" x14ac:dyDescent="0.45">
      <c r="B8" s="11">
        <v>2</v>
      </c>
      <c r="C8" t="s">
        <v>38</v>
      </c>
      <c r="D8" s="11">
        <v>2</v>
      </c>
      <c r="E8" t="s">
        <v>2</v>
      </c>
      <c r="F8" s="12">
        <f>(1/3)*D8*B8</f>
        <v>1.3333333333333333</v>
      </c>
      <c r="G8" t="s">
        <v>13</v>
      </c>
      <c r="H8" s="176"/>
      <c r="I8" s="176"/>
    </row>
    <row r="9" spans="1:11" ht="18" x14ac:dyDescent="0.45">
      <c r="B9" s="11">
        <v>2</v>
      </c>
      <c r="C9" t="s">
        <v>38</v>
      </c>
      <c r="D9" s="2">
        <v>4</v>
      </c>
      <c r="E9" t="s">
        <v>2</v>
      </c>
      <c r="F9" s="12">
        <f t="shared" ref="F9:F22" si="0">(1/3)*D9*B9</f>
        <v>2.6666666666666665</v>
      </c>
      <c r="G9" t="s">
        <v>13</v>
      </c>
      <c r="H9" s="188">
        <f>F9/F8</f>
        <v>2</v>
      </c>
      <c r="I9" s="188"/>
    </row>
    <row r="10" spans="1:11" ht="18" x14ac:dyDescent="0.45">
      <c r="B10" s="11">
        <v>2</v>
      </c>
      <c r="C10" t="s">
        <v>38</v>
      </c>
      <c r="D10" s="2">
        <v>8</v>
      </c>
      <c r="E10" t="s">
        <v>2</v>
      </c>
      <c r="F10" s="12">
        <f t="shared" si="0"/>
        <v>5.333333333333333</v>
      </c>
      <c r="G10" t="s">
        <v>13</v>
      </c>
      <c r="H10" s="188">
        <f>F10/F9</f>
        <v>2</v>
      </c>
      <c r="I10" s="188"/>
    </row>
    <row r="11" spans="1:11" x14ac:dyDescent="0.45">
      <c r="F11" s="12"/>
    </row>
    <row r="12" spans="1:11" ht="18" x14ac:dyDescent="0.45">
      <c r="B12" s="11">
        <v>4</v>
      </c>
      <c r="C12" t="s">
        <v>38</v>
      </c>
      <c r="D12" s="2">
        <v>2</v>
      </c>
      <c r="E12" t="s">
        <v>2</v>
      </c>
      <c r="F12" s="12">
        <f t="shared" si="0"/>
        <v>2.6666666666666665</v>
      </c>
      <c r="G12" t="s">
        <v>13</v>
      </c>
      <c r="H12" s="176"/>
      <c r="I12" s="176"/>
    </row>
    <row r="13" spans="1:11" ht="18" x14ac:dyDescent="0.45">
      <c r="B13" s="11">
        <v>4</v>
      </c>
      <c r="C13" t="s">
        <v>38</v>
      </c>
      <c r="D13" s="2">
        <v>4</v>
      </c>
      <c r="E13" t="s">
        <v>2</v>
      </c>
      <c r="F13" s="12">
        <f t="shared" si="0"/>
        <v>5.333333333333333</v>
      </c>
      <c r="G13" t="s">
        <v>13</v>
      </c>
      <c r="H13" s="188">
        <f>F13/F12</f>
        <v>2</v>
      </c>
      <c r="I13" s="188"/>
    </row>
    <row r="14" spans="1:11" ht="18" x14ac:dyDescent="0.45">
      <c r="B14" s="11">
        <v>4</v>
      </c>
      <c r="C14" t="s">
        <v>38</v>
      </c>
      <c r="D14" s="2">
        <v>8</v>
      </c>
      <c r="E14" t="s">
        <v>2</v>
      </c>
      <c r="F14" s="12">
        <f t="shared" si="0"/>
        <v>10.666666666666666</v>
      </c>
      <c r="G14" t="s">
        <v>13</v>
      </c>
      <c r="H14" s="188">
        <f>F14/F13</f>
        <v>2</v>
      </c>
      <c r="I14" s="188"/>
    </row>
    <row r="15" spans="1:11" x14ac:dyDescent="0.45">
      <c r="F15" s="12"/>
    </row>
    <row r="16" spans="1:11" ht="18" x14ac:dyDescent="0.45">
      <c r="B16" s="11">
        <v>2</v>
      </c>
      <c r="C16" t="s">
        <v>38</v>
      </c>
      <c r="D16" s="2">
        <v>2</v>
      </c>
      <c r="E16" t="s">
        <v>2</v>
      </c>
      <c r="F16" s="12">
        <f t="shared" si="0"/>
        <v>1.3333333333333333</v>
      </c>
      <c r="G16" t="s">
        <v>13</v>
      </c>
      <c r="H16" s="176"/>
      <c r="I16" s="176"/>
    </row>
    <row r="17" spans="1:10" ht="18" x14ac:dyDescent="0.45">
      <c r="B17" s="11">
        <v>2</v>
      </c>
      <c r="C17" t="s">
        <v>38</v>
      </c>
      <c r="D17" s="2">
        <v>6</v>
      </c>
      <c r="E17" t="s">
        <v>2</v>
      </c>
      <c r="F17" s="12">
        <f t="shared" si="0"/>
        <v>4</v>
      </c>
      <c r="G17" t="s">
        <v>13</v>
      </c>
      <c r="H17" s="188">
        <f>F17/F16</f>
        <v>3</v>
      </c>
      <c r="I17" s="188"/>
    </row>
    <row r="18" spans="1:10" ht="18" x14ac:dyDescent="0.45">
      <c r="B18" s="11">
        <v>2</v>
      </c>
      <c r="C18" t="s">
        <v>38</v>
      </c>
      <c r="D18" s="2">
        <v>18</v>
      </c>
      <c r="E18" t="s">
        <v>2</v>
      </c>
      <c r="F18" s="12">
        <f t="shared" si="0"/>
        <v>12</v>
      </c>
      <c r="G18" t="s">
        <v>13</v>
      </c>
      <c r="H18" s="188">
        <f>F18/F17</f>
        <v>3</v>
      </c>
      <c r="I18" s="188"/>
    </row>
    <row r="19" spans="1:10" x14ac:dyDescent="0.45">
      <c r="B19" s="11"/>
      <c r="D19" s="2"/>
      <c r="F19" s="12"/>
    </row>
    <row r="20" spans="1:10" ht="18" x14ac:dyDescent="0.45">
      <c r="B20" s="11">
        <v>4</v>
      </c>
      <c r="C20" t="s">
        <v>38</v>
      </c>
      <c r="D20" s="2">
        <v>2</v>
      </c>
      <c r="E20" t="s">
        <v>2</v>
      </c>
      <c r="F20" s="12">
        <f t="shared" si="0"/>
        <v>2.6666666666666665</v>
      </c>
      <c r="G20" t="s">
        <v>13</v>
      </c>
      <c r="H20" s="176"/>
      <c r="I20" s="176"/>
    </row>
    <row r="21" spans="1:10" ht="18" x14ac:dyDescent="0.45">
      <c r="B21" s="11">
        <v>4</v>
      </c>
      <c r="C21" t="s">
        <v>38</v>
      </c>
      <c r="D21" s="2">
        <v>6</v>
      </c>
      <c r="E21" t="s">
        <v>2</v>
      </c>
      <c r="F21" s="12">
        <f t="shared" si="0"/>
        <v>8</v>
      </c>
      <c r="G21" t="s">
        <v>13</v>
      </c>
      <c r="H21" s="188">
        <f>F21/F20</f>
        <v>3</v>
      </c>
      <c r="I21" s="188"/>
    </row>
    <row r="22" spans="1:10" ht="18" x14ac:dyDescent="0.45">
      <c r="B22" s="11">
        <v>4</v>
      </c>
      <c r="C22" t="s">
        <v>38</v>
      </c>
      <c r="D22" s="2">
        <v>18</v>
      </c>
      <c r="E22" t="s">
        <v>2</v>
      </c>
      <c r="F22" s="12">
        <f t="shared" si="0"/>
        <v>24</v>
      </c>
      <c r="G22" t="s">
        <v>13</v>
      </c>
      <c r="H22" s="188">
        <f>F22/F21</f>
        <v>3</v>
      </c>
      <c r="I22" s="188"/>
    </row>
    <row r="23" spans="1:10" x14ac:dyDescent="0.45">
      <c r="B23" s="6"/>
      <c r="C23" s="6"/>
      <c r="E23" s="6"/>
      <c r="F23" s="6"/>
      <c r="H23" s="6"/>
    </row>
    <row r="24" spans="1:10" x14ac:dyDescent="0.45">
      <c r="B24" s="6"/>
      <c r="C24" s="6"/>
      <c r="E24" s="6"/>
      <c r="F24" s="6"/>
      <c r="G24" s="6"/>
      <c r="H24" s="6"/>
      <c r="J24" s="6"/>
    </row>
    <row r="25" spans="1:10" x14ac:dyDescent="0.45">
      <c r="B25" s="6"/>
      <c r="C25" s="6"/>
      <c r="E25" s="6"/>
      <c r="F25" s="6"/>
      <c r="G25" s="6"/>
      <c r="H25" s="6"/>
      <c r="J25" s="6"/>
    </row>
    <row r="26" spans="1:10" ht="17" x14ac:dyDescent="0.5">
      <c r="A26" s="1" t="s">
        <v>46</v>
      </c>
      <c r="B26" t="s">
        <v>152</v>
      </c>
    </row>
    <row r="27" spans="1:10" ht="17" x14ac:dyDescent="0.5">
      <c r="A27" s="1"/>
      <c r="H27" s="189" t="s">
        <v>167</v>
      </c>
      <c r="I27" s="189"/>
    </row>
    <row r="28" spans="1:10" ht="17" x14ac:dyDescent="0.5">
      <c r="A28" s="1"/>
      <c r="H28" s="189"/>
      <c r="I28" s="189"/>
    </row>
    <row r="29" spans="1:10" ht="16.5" customHeight="1" x14ac:dyDescent="0.45">
      <c r="B29" s="17" t="s">
        <v>37</v>
      </c>
      <c r="C29" s="15"/>
      <c r="D29" s="14" t="s">
        <v>17</v>
      </c>
      <c r="E29" s="15"/>
      <c r="F29" s="14" t="s">
        <v>9</v>
      </c>
      <c r="G29" s="16"/>
      <c r="H29" s="189"/>
      <c r="I29" s="189"/>
    </row>
    <row r="30" spans="1:10" ht="18.5" x14ac:dyDescent="0.5">
      <c r="A30" s="1"/>
      <c r="B30" s="11">
        <v>2</v>
      </c>
      <c r="C30" t="s">
        <v>38</v>
      </c>
      <c r="D30" s="11">
        <v>2</v>
      </c>
      <c r="E30" t="s">
        <v>2</v>
      </c>
      <c r="F30" s="12">
        <f>(1/3)*D30*B30</f>
        <v>1.3333333333333333</v>
      </c>
      <c r="G30" t="s">
        <v>13</v>
      </c>
      <c r="H30" s="176"/>
      <c r="I30" s="176"/>
    </row>
    <row r="31" spans="1:10" ht="18" x14ac:dyDescent="0.45">
      <c r="B31" s="11">
        <v>4</v>
      </c>
      <c r="C31" t="s">
        <v>38</v>
      </c>
      <c r="D31" s="11">
        <v>2</v>
      </c>
      <c r="E31" t="s">
        <v>2</v>
      </c>
      <c r="F31" s="12">
        <f t="shared" ref="F31:F44" si="1">(1/3)*D31*B31</f>
        <v>2.6666666666666665</v>
      </c>
      <c r="G31" t="s">
        <v>13</v>
      </c>
      <c r="H31" s="188">
        <f>F31/F30</f>
        <v>2</v>
      </c>
      <c r="I31" s="188"/>
    </row>
    <row r="32" spans="1:10" ht="18" x14ac:dyDescent="0.45">
      <c r="B32" s="11">
        <v>8</v>
      </c>
      <c r="C32" t="s">
        <v>38</v>
      </c>
      <c r="D32" s="11">
        <v>2</v>
      </c>
      <c r="E32" t="s">
        <v>2</v>
      </c>
      <c r="F32" s="12">
        <f t="shared" si="1"/>
        <v>5.333333333333333</v>
      </c>
      <c r="G32" t="s">
        <v>13</v>
      </c>
      <c r="H32" s="188">
        <f>F32/F31</f>
        <v>2</v>
      </c>
      <c r="I32" s="188"/>
    </row>
    <row r="33" spans="1:15" x14ac:dyDescent="0.45">
      <c r="F33" s="12"/>
    </row>
    <row r="34" spans="1:15" ht="18" x14ac:dyDescent="0.45">
      <c r="A34" s="5"/>
      <c r="B34" s="11">
        <v>2</v>
      </c>
      <c r="C34" t="s">
        <v>38</v>
      </c>
      <c r="D34" s="2">
        <v>4</v>
      </c>
      <c r="E34" t="s">
        <v>2</v>
      </c>
      <c r="F34" s="12">
        <f t="shared" si="1"/>
        <v>2.6666666666666665</v>
      </c>
      <c r="G34" t="s">
        <v>13</v>
      </c>
      <c r="H34" s="176"/>
      <c r="I34" s="176"/>
    </row>
    <row r="35" spans="1:15" ht="18" x14ac:dyDescent="0.45">
      <c r="A35" s="5"/>
      <c r="B35" s="11">
        <v>4</v>
      </c>
      <c r="C35" t="s">
        <v>38</v>
      </c>
      <c r="D35" s="2">
        <v>4</v>
      </c>
      <c r="E35" t="s">
        <v>2</v>
      </c>
      <c r="F35" s="12">
        <f t="shared" si="1"/>
        <v>5.333333333333333</v>
      </c>
      <c r="G35" t="s">
        <v>13</v>
      </c>
      <c r="H35" s="188">
        <f>F35/F34</f>
        <v>2</v>
      </c>
      <c r="I35" s="188"/>
      <c r="J35" s="5"/>
      <c r="K35" s="5"/>
      <c r="M35" s="5"/>
      <c r="O35" s="5"/>
    </row>
    <row r="36" spans="1:15" ht="18" x14ac:dyDescent="0.45">
      <c r="A36" s="5"/>
      <c r="B36" s="11">
        <v>8</v>
      </c>
      <c r="C36" t="s">
        <v>38</v>
      </c>
      <c r="D36" s="2">
        <v>4</v>
      </c>
      <c r="E36" t="s">
        <v>2</v>
      </c>
      <c r="F36" s="12">
        <f t="shared" si="1"/>
        <v>10.666666666666666</v>
      </c>
      <c r="G36" t="s">
        <v>13</v>
      </c>
      <c r="H36" s="188">
        <f>F36/F35</f>
        <v>2</v>
      </c>
      <c r="I36" s="188"/>
      <c r="J36" s="5"/>
      <c r="K36" s="5"/>
      <c r="M36" s="5"/>
      <c r="O36" s="5"/>
    </row>
    <row r="37" spans="1:15" x14ac:dyDescent="0.45">
      <c r="A37" s="5"/>
      <c r="F37" s="12"/>
      <c r="J37" s="5"/>
      <c r="K37" s="5"/>
      <c r="M37" s="5"/>
      <c r="O37" s="5"/>
    </row>
    <row r="38" spans="1:15" ht="18" x14ac:dyDescent="0.45">
      <c r="A38" s="5"/>
      <c r="B38" s="11">
        <v>2</v>
      </c>
      <c r="C38" t="s">
        <v>38</v>
      </c>
      <c r="D38" s="2">
        <v>2</v>
      </c>
      <c r="E38" t="s">
        <v>2</v>
      </c>
      <c r="F38" s="12">
        <f t="shared" si="1"/>
        <v>1.3333333333333333</v>
      </c>
      <c r="G38" t="s">
        <v>13</v>
      </c>
      <c r="H38" s="176"/>
      <c r="I38" s="176"/>
      <c r="J38" s="5"/>
      <c r="K38" s="5"/>
      <c r="M38" s="5"/>
      <c r="O38" s="5"/>
    </row>
    <row r="39" spans="1:15" ht="18" x14ac:dyDescent="0.45">
      <c r="A39" s="5"/>
      <c r="B39" s="11">
        <v>6</v>
      </c>
      <c r="C39" t="s">
        <v>38</v>
      </c>
      <c r="D39" s="2">
        <v>2</v>
      </c>
      <c r="E39" t="s">
        <v>2</v>
      </c>
      <c r="F39" s="12">
        <f t="shared" si="1"/>
        <v>4</v>
      </c>
      <c r="G39" t="s">
        <v>13</v>
      </c>
      <c r="H39" s="188">
        <f>F39/F38</f>
        <v>3</v>
      </c>
      <c r="I39" s="188"/>
      <c r="J39" s="5"/>
      <c r="K39" s="5"/>
      <c r="M39" s="5"/>
      <c r="O39" s="5"/>
    </row>
    <row r="40" spans="1:15" ht="18" x14ac:dyDescent="0.45">
      <c r="A40" s="5"/>
      <c r="B40" s="11">
        <v>18</v>
      </c>
      <c r="C40" t="s">
        <v>38</v>
      </c>
      <c r="D40" s="2">
        <v>2</v>
      </c>
      <c r="E40" t="s">
        <v>2</v>
      </c>
      <c r="F40" s="12">
        <f t="shared" si="1"/>
        <v>12</v>
      </c>
      <c r="G40" t="s">
        <v>13</v>
      </c>
      <c r="H40" s="188">
        <f>F40/F39</f>
        <v>3</v>
      </c>
      <c r="I40" s="188"/>
      <c r="J40" s="5"/>
      <c r="K40" s="5"/>
      <c r="M40" s="5"/>
      <c r="O40" s="5"/>
    </row>
    <row r="41" spans="1:15" x14ac:dyDescent="0.45">
      <c r="A41" s="5"/>
      <c r="B41" s="11"/>
      <c r="D41" s="2"/>
      <c r="F41" s="12"/>
      <c r="H41" s="188"/>
      <c r="I41" s="188"/>
      <c r="J41" s="5"/>
      <c r="K41" s="5"/>
      <c r="M41" s="5"/>
      <c r="O41" s="5"/>
    </row>
    <row r="42" spans="1:15" ht="18" x14ac:dyDescent="0.45">
      <c r="A42" s="5"/>
      <c r="B42" s="11">
        <v>2</v>
      </c>
      <c r="C42" t="s">
        <v>38</v>
      </c>
      <c r="D42" s="2">
        <v>4</v>
      </c>
      <c r="E42" t="s">
        <v>2</v>
      </c>
      <c r="F42" s="12">
        <f t="shared" si="1"/>
        <v>2.6666666666666665</v>
      </c>
      <c r="G42" t="s">
        <v>13</v>
      </c>
      <c r="H42" s="176"/>
      <c r="I42" s="176"/>
      <c r="J42" s="5"/>
      <c r="K42" s="5"/>
      <c r="M42" s="5"/>
      <c r="O42" s="5"/>
    </row>
    <row r="43" spans="1:15" ht="18" x14ac:dyDescent="0.45">
      <c r="B43" s="11">
        <v>6</v>
      </c>
      <c r="C43" t="s">
        <v>38</v>
      </c>
      <c r="D43" s="2">
        <v>4</v>
      </c>
      <c r="E43" t="s">
        <v>2</v>
      </c>
      <c r="F43" s="12">
        <f t="shared" si="1"/>
        <v>8</v>
      </c>
      <c r="G43" t="s">
        <v>13</v>
      </c>
      <c r="H43" s="188">
        <f>F43/F42</f>
        <v>3</v>
      </c>
      <c r="I43" s="188"/>
    </row>
    <row r="44" spans="1:15" ht="18" x14ac:dyDescent="0.45">
      <c r="B44" s="11">
        <v>18</v>
      </c>
      <c r="C44" t="s">
        <v>38</v>
      </c>
      <c r="D44" s="2">
        <v>4</v>
      </c>
      <c r="E44" t="s">
        <v>2</v>
      </c>
      <c r="F44" s="12">
        <f t="shared" si="1"/>
        <v>24</v>
      </c>
      <c r="G44" t="s">
        <v>13</v>
      </c>
      <c r="H44" s="188">
        <f>F44/F43</f>
        <v>3</v>
      </c>
      <c r="I44" s="188"/>
    </row>
    <row r="46" spans="1:15" ht="17" x14ac:dyDescent="0.5">
      <c r="A46" s="1" t="s">
        <v>114</v>
      </c>
      <c r="B46" s="6" t="s">
        <v>132</v>
      </c>
      <c r="C46" s="6"/>
    </row>
    <row r="48" spans="1:15" x14ac:dyDescent="0.45">
      <c r="B48" s="6" t="s">
        <v>256</v>
      </c>
      <c r="C48" s="6"/>
    </row>
    <row r="49" spans="1:3" x14ac:dyDescent="0.45">
      <c r="B49" s="6"/>
      <c r="C49" s="6"/>
    </row>
    <row r="50" spans="1:3" ht="17" x14ac:dyDescent="0.5">
      <c r="A50" s="1" t="s">
        <v>115</v>
      </c>
      <c r="B50" s="6" t="s">
        <v>133</v>
      </c>
      <c r="C50" s="6"/>
    </row>
    <row r="52" spans="1:3" x14ac:dyDescent="0.45">
      <c r="B52" t="s">
        <v>257</v>
      </c>
    </row>
  </sheetData>
  <mergeCells count="29">
    <mergeCell ref="H27:I29"/>
    <mergeCell ref="H43:I43"/>
    <mergeCell ref="H44:I44"/>
    <mergeCell ref="H41:I41"/>
    <mergeCell ref="H36:I36"/>
    <mergeCell ref="H38:I38"/>
    <mergeCell ref="H39:I39"/>
    <mergeCell ref="H40:I40"/>
    <mergeCell ref="H42:I42"/>
    <mergeCell ref="H30:I30"/>
    <mergeCell ref="H31:I31"/>
    <mergeCell ref="H32:I32"/>
    <mergeCell ref="H34:I34"/>
    <mergeCell ref="H35:I35"/>
    <mergeCell ref="H18:I18"/>
    <mergeCell ref="H20:I20"/>
    <mergeCell ref="H21:I21"/>
    <mergeCell ref="H22:I22"/>
    <mergeCell ref="H12:I12"/>
    <mergeCell ref="H13:I13"/>
    <mergeCell ref="H14:I14"/>
    <mergeCell ref="H16:I16"/>
    <mergeCell ref="H17:I17"/>
    <mergeCell ref="H8:I8"/>
    <mergeCell ref="H9:I9"/>
    <mergeCell ref="H10:I10"/>
    <mergeCell ref="A1:I1"/>
    <mergeCell ref="A2:I2"/>
    <mergeCell ref="H5:I7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7"/>
  <sheetViews>
    <sheetView topLeftCell="A42" workbookViewId="0">
      <selection activeCell="B60" sqref="B60"/>
    </sheetView>
  </sheetViews>
  <sheetFormatPr defaultRowHeight="16.5" x14ac:dyDescent="0.45"/>
  <cols>
    <col min="1" max="1" width="10" bestFit="1" customWidth="1"/>
    <col min="2" max="2" width="8.84375" customWidth="1"/>
    <col min="3" max="3" width="9.84375" customWidth="1"/>
    <col min="4" max="11" width="8.84375" customWidth="1"/>
  </cols>
  <sheetData>
    <row r="1" spans="1:10" ht="21.5" x14ac:dyDescent="0.6">
      <c r="A1" s="178" t="s">
        <v>10</v>
      </c>
      <c r="B1" s="178"/>
      <c r="C1" s="178"/>
      <c r="D1" s="178"/>
      <c r="E1" s="178"/>
      <c r="F1" s="178"/>
      <c r="G1" s="178"/>
      <c r="H1" s="178"/>
    </row>
    <row r="2" spans="1:10" ht="16.5" customHeight="1" x14ac:dyDescent="0.45">
      <c r="A2" s="190" t="s">
        <v>79</v>
      </c>
      <c r="B2" s="190"/>
      <c r="C2" s="190"/>
      <c r="D2" s="190"/>
      <c r="E2" s="190"/>
      <c r="F2" s="190"/>
      <c r="G2" s="190"/>
      <c r="H2" s="190"/>
    </row>
    <row r="3" spans="1:10" ht="16.5" customHeight="1" x14ac:dyDescent="0.45">
      <c r="A3" s="50"/>
      <c r="B3" s="50"/>
      <c r="C3" s="50"/>
      <c r="D3" s="50"/>
      <c r="E3" s="50"/>
      <c r="F3" s="50"/>
      <c r="G3" s="50"/>
      <c r="H3" s="50"/>
    </row>
    <row r="4" spans="1:10" ht="16.5" customHeight="1" x14ac:dyDescent="0.5">
      <c r="A4" s="1" t="s">
        <v>28</v>
      </c>
      <c r="B4" s="5" t="s">
        <v>153</v>
      </c>
    </row>
    <row r="5" spans="1:10" ht="16.5" customHeight="1" x14ac:dyDescent="0.5">
      <c r="A5" s="1"/>
      <c r="B5" s="1"/>
      <c r="F5" s="189" t="s">
        <v>167</v>
      </c>
      <c r="G5" s="189"/>
    </row>
    <row r="6" spans="1:10" ht="20.25" customHeight="1" x14ac:dyDescent="0.45">
      <c r="B6" s="48" t="s">
        <v>40</v>
      </c>
      <c r="C6" s="48" t="s">
        <v>50</v>
      </c>
      <c r="D6" s="48" t="s">
        <v>60</v>
      </c>
      <c r="E6" s="48" t="s">
        <v>9</v>
      </c>
      <c r="F6" s="189"/>
      <c r="G6" s="189"/>
    </row>
    <row r="7" spans="1:10" ht="16.5" customHeight="1" x14ac:dyDescent="0.45">
      <c r="B7" s="14" t="s">
        <v>11</v>
      </c>
      <c r="C7" s="14" t="s">
        <v>39</v>
      </c>
      <c r="D7" s="14" t="s">
        <v>15</v>
      </c>
      <c r="E7" s="14" t="s">
        <v>12</v>
      </c>
      <c r="F7" s="189"/>
      <c r="G7" s="189"/>
    </row>
    <row r="8" spans="1:10" x14ac:dyDescent="0.45">
      <c r="B8" s="6">
        <v>1</v>
      </c>
      <c r="C8">
        <v>5</v>
      </c>
      <c r="D8" s="6">
        <v>2</v>
      </c>
      <c r="E8" s="24">
        <f>(1/3)*PI()*D8*(B8^2+C8^2+B8*C8)</f>
        <v>64.926248174189055</v>
      </c>
      <c r="F8" s="193"/>
      <c r="G8" s="193"/>
      <c r="J8" s="6"/>
    </row>
    <row r="9" spans="1:10" x14ac:dyDescent="0.45">
      <c r="B9" s="5">
        <v>1</v>
      </c>
      <c r="C9">
        <v>5</v>
      </c>
      <c r="D9" s="6">
        <v>4</v>
      </c>
      <c r="E9" s="24">
        <f t="shared" ref="E9:E14" si="0">(1/3)*PI()*D9*(B9^2+C9^2+B9*C9)</f>
        <v>129.85249634837811</v>
      </c>
      <c r="F9" s="192">
        <f>E9/E8</f>
        <v>2</v>
      </c>
      <c r="G9" s="192"/>
      <c r="J9" s="6"/>
    </row>
    <row r="10" spans="1:10" x14ac:dyDescent="0.45">
      <c r="B10" s="5">
        <v>1</v>
      </c>
      <c r="C10">
        <v>5</v>
      </c>
      <c r="D10">
        <v>8</v>
      </c>
      <c r="E10" s="24">
        <f t="shared" si="0"/>
        <v>259.70499269675622</v>
      </c>
      <c r="F10" s="192">
        <f>E10/E9</f>
        <v>2</v>
      </c>
      <c r="G10" s="192"/>
      <c r="J10" s="6"/>
    </row>
    <row r="11" spans="1:10" x14ac:dyDescent="0.45">
      <c r="E11" s="24"/>
      <c r="G11" s="6"/>
      <c r="J11" s="6"/>
    </row>
    <row r="12" spans="1:10" x14ac:dyDescent="0.45">
      <c r="B12" s="6">
        <v>1</v>
      </c>
      <c r="C12">
        <v>5</v>
      </c>
      <c r="D12" s="6">
        <v>2</v>
      </c>
      <c r="E12" s="24">
        <f t="shared" si="0"/>
        <v>64.926248174189055</v>
      </c>
      <c r="F12" s="194"/>
      <c r="G12" s="194"/>
      <c r="J12" s="6"/>
    </row>
    <row r="13" spans="1:10" x14ac:dyDescent="0.45">
      <c r="B13" s="6">
        <v>1</v>
      </c>
      <c r="C13">
        <v>5</v>
      </c>
      <c r="D13" s="6">
        <v>6</v>
      </c>
      <c r="E13" s="24">
        <f t="shared" si="0"/>
        <v>194.77874452256717</v>
      </c>
      <c r="F13" s="192">
        <f>E13/E12</f>
        <v>3</v>
      </c>
      <c r="G13" s="192"/>
      <c r="J13" s="6"/>
    </row>
    <row r="14" spans="1:10" x14ac:dyDescent="0.45">
      <c r="B14" s="6">
        <v>1</v>
      </c>
      <c r="C14">
        <v>5</v>
      </c>
      <c r="D14" s="6">
        <v>18</v>
      </c>
      <c r="E14" s="24">
        <f t="shared" si="0"/>
        <v>584.33623356770147</v>
      </c>
      <c r="F14" s="192">
        <f>E14/E13</f>
        <v>3</v>
      </c>
      <c r="G14" s="192"/>
      <c r="J14" s="6"/>
    </row>
    <row r="15" spans="1:10" x14ac:dyDescent="0.45">
      <c r="B15" s="6"/>
      <c r="H15" s="6"/>
      <c r="J15" s="6"/>
    </row>
    <row r="16" spans="1:10" x14ac:dyDescent="0.45">
      <c r="B16" s="6"/>
      <c r="H16" s="6"/>
      <c r="J16" s="6"/>
    </row>
    <row r="17" spans="1:10" x14ac:dyDescent="0.45">
      <c r="B17" s="5"/>
      <c r="C17" s="6"/>
      <c r="E17" s="6"/>
      <c r="F17" s="6"/>
      <c r="G17" s="5"/>
      <c r="H17" s="6"/>
      <c r="J17" s="6"/>
    </row>
    <row r="18" spans="1:10" ht="17" x14ac:dyDescent="0.5">
      <c r="A18" s="1" t="s">
        <v>41</v>
      </c>
      <c r="B18" s="195" t="s">
        <v>135</v>
      </c>
      <c r="C18" s="195"/>
      <c r="D18" s="195"/>
      <c r="E18" s="195"/>
      <c r="F18" s="195"/>
      <c r="G18" s="195"/>
      <c r="H18" s="195"/>
      <c r="I18" s="195"/>
      <c r="J18" s="6"/>
    </row>
    <row r="19" spans="1:10" x14ac:dyDescent="0.45">
      <c r="B19" s="195"/>
      <c r="C19" s="195"/>
      <c r="D19" s="195"/>
      <c r="E19" s="195"/>
      <c r="F19" s="195"/>
      <c r="G19" s="195"/>
      <c r="H19" s="195"/>
      <c r="I19" s="195"/>
      <c r="J19" s="6"/>
    </row>
    <row r="20" spans="1:10" x14ac:dyDescent="0.45">
      <c r="B20" s="6" t="s">
        <v>258</v>
      </c>
      <c r="C20" s="6"/>
      <c r="E20" s="6"/>
      <c r="F20" s="6"/>
      <c r="G20" s="6"/>
      <c r="H20" s="6"/>
      <c r="J20" s="6"/>
    </row>
    <row r="21" spans="1:10" x14ac:dyDescent="0.45">
      <c r="B21" s="5"/>
      <c r="C21" s="5"/>
      <c r="E21" s="5"/>
      <c r="G21" s="5"/>
      <c r="H21" s="6"/>
      <c r="J21" s="6"/>
    </row>
    <row r="22" spans="1:10" ht="17" x14ac:dyDescent="0.5">
      <c r="A22" s="1" t="s">
        <v>47</v>
      </c>
      <c r="B22" s="195" t="s">
        <v>136</v>
      </c>
      <c r="C22" s="195"/>
      <c r="D22" s="195"/>
      <c r="E22" s="195"/>
      <c r="F22" s="195"/>
      <c r="G22" s="195"/>
      <c r="H22" s="195"/>
      <c r="I22" s="195"/>
    </row>
    <row r="23" spans="1:10" x14ac:dyDescent="0.45">
      <c r="B23" s="195"/>
      <c r="C23" s="195"/>
      <c r="D23" s="195"/>
      <c r="E23" s="195"/>
      <c r="F23" s="195"/>
      <c r="G23" s="195"/>
      <c r="H23" s="195"/>
      <c r="I23" s="195"/>
      <c r="J23" s="6"/>
    </row>
    <row r="24" spans="1:10" x14ac:dyDescent="0.45">
      <c r="B24" t="s">
        <v>259</v>
      </c>
      <c r="C24" s="6"/>
      <c r="E24" s="6"/>
      <c r="F24" s="6"/>
      <c r="G24" s="6"/>
      <c r="H24" s="6"/>
      <c r="J24" s="6"/>
    </row>
    <row r="26" spans="1:10" ht="17" x14ac:dyDescent="0.5">
      <c r="A26" s="1" t="s">
        <v>48</v>
      </c>
      <c r="B26" s="5" t="s">
        <v>153</v>
      </c>
    </row>
    <row r="27" spans="1:10" ht="17" x14ac:dyDescent="0.5">
      <c r="A27" s="1"/>
    </row>
    <row r="28" spans="1:10" ht="17" x14ac:dyDescent="0.5">
      <c r="A28" s="1"/>
      <c r="F28" s="189" t="s">
        <v>167</v>
      </c>
      <c r="G28" s="189"/>
    </row>
    <row r="29" spans="1:10" ht="17" x14ac:dyDescent="0.5">
      <c r="A29" s="1"/>
      <c r="B29" s="48" t="s">
        <v>40</v>
      </c>
      <c r="C29" s="48" t="s">
        <v>50</v>
      </c>
      <c r="D29" s="48" t="s">
        <v>60</v>
      </c>
      <c r="E29" s="48" t="s">
        <v>9</v>
      </c>
      <c r="F29" s="189"/>
      <c r="G29" s="189"/>
    </row>
    <row r="30" spans="1:10" ht="16.5" customHeight="1" x14ac:dyDescent="0.45">
      <c r="B30" s="14" t="s">
        <v>11</v>
      </c>
      <c r="C30" s="14" t="s">
        <v>39</v>
      </c>
      <c r="D30" s="14" t="s">
        <v>15</v>
      </c>
      <c r="E30" s="14" t="s">
        <v>12</v>
      </c>
      <c r="F30" s="189"/>
      <c r="G30" s="189"/>
      <c r="H30" s="5"/>
    </row>
    <row r="31" spans="1:10" x14ac:dyDescent="0.45">
      <c r="B31" s="6">
        <v>1</v>
      </c>
      <c r="C31">
        <v>2</v>
      </c>
      <c r="D31" s="6">
        <v>5</v>
      </c>
      <c r="E31" s="24">
        <f>(1/3)*PI()*D31*(B31^2+C31^2+B31*C31)</f>
        <v>36.651914291880914</v>
      </c>
      <c r="F31" s="19"/>
      <c r="G31" s="19"/>
      <c r="H31" s="5"/>
    </row>
    <row r="32" spans="1:10" x14ac:dyDescent="0.45">
      <c r="B32" s="5">
        <v>2</v>
      </c>
      <c r="C32">
        <v>4</v>
      </c>
      <c r="D32" s="6">
        <v>5</v>
      </c>
      <c r="E32" s="24">
        <f t="shared" ref="E32:E37" si="1">(1/3)*PI()*D32*(B32^2+C32^2+B32*C32)</f>
        <v>146.60765716752366</v>
      </c>
      <c r="F32" s="192">
        <f>E32/E31</f>
        <v>4</v>
      </c>
      <c r="G32" s="192"/>
      <c r="H32" s="5"/>
    </row>
    <row r="33" spans="1:15" x14ac:dyDescent="0.45">
      <c r="A33" s="5"/>
      <c r="B33" s="5">
        <v>4</v>
      </c>
      <c r="C33">
        <v>8</v>
      </c>
      <c r="D33">
        <v>5</v>
      </c>
      <c r="E33" s="24">
        <f t="shared" si="1"/>
        <v>586.43062867009462</v>
      </c>
      <c r="F33" s="192">
        <f>E33/E32</f>
        <v>4</v>
      </c>
      <c r="G33" s="192"/>
    </row>
    <row r="34" spans="1:15" x14ac:dyDescent="0.45">
      <c r="A34" s="5"/>
      <c r="E34" s="24"/>
      <c r="G34" s="6"/>
      <c r="I34" s="5"/>
      <c r="J34" s="5"/>
      <c r="K34" s="5"/>
      <c r="M34" s="5"/>
      <c r="O34" s="5"/>
    </row>
    <row r="35" spans="1:15" x14ac:dyDescent="0.45">
      <c r="A35" s="5"/>
      <c r="B35" s="6">
        <v>1</v>
      </c>
      <c r="C35">
        <v>2</v>
      </c>
      <c r="D35" s="6">
        <v>5</v>
      </c>
      <c r="E35" s="24">
        <f t="shared" si="1"/>
        <v>36.651914291880914</v>
      </c>
      <c r="F35" s="21"/>
      <c r="G35" s="21"/>
      <c r="I35" s="5"/>
      <c r="J35" s="5"/>
      <c r="K35" s="5"/>
      <c r="M35" s="5"/>
      <c r="O35" s="5"/>
    </row>
    <row r="36" spans="1:15" x14ac:dyDescent="0.45">
      <c r="A36" s="5"/>
      <c r="B36" s="6">
        <v>3</v>
      </c>
      <c r="C36">
        <v>6</v>
      </c>
      <c r="D36" s="6">
        <v>5</v>
      </c>
      <c r="E36" s="24">
        <f t="shared" si="1"/>
        <v>329.86722862692824</v>
      </c>
      <c r="F36" s="192">
        <f>E36/E35</f>
        <v>9</v>
      </c>
      <c r="G36" s="192"/>
      <c r="I36" s="7"/>
      <c r="J36" s="5"/>
      <c r="K36" s="5"/>
      <c r="M36" s="5"/>
      <c r="O36" s="5"/>
    </row>
    <row r="37" spans="1:15" x14ac:dyDescent="0.45">
      <c r="A37" s="5"/>
      <c r="B37" s="6">
        <v>9</v>
      </c>
      <c r="C37">
        <v>18</v>
      </c>
      <c r="D37" s="6">
        <v>5</v>
      </c>
      <c r="E37" s="24">
        <f t="shared" si="1"/>
        <v>2968.8050576423543</v>
      </c>
      <c r="F37" s="192">
        <f>E37/E36</f>
        <v>9</v>
      </c>
      <c r="G37" s="192"/>
      <c r="I37" s="5"/>
      <c r="J37" s="5"/>
      <c r="K37" s="5"/>
      <c r="M37" s="5"/>
      <c r="O37" s="5"/>
    </row>
    <row r="38" spans="1:15" x14ac:dyDescent="0.45">
      <c r="A38" s="5"/>
      <c r="B38" s="5"/>
      <c r="C38" s="5"/>
      <c r="G38" s="5"/>
      <c r="I38" s="5"/>
      <c r="J38" s="5"/>
      <c r="K38" s="5"/>
      <c r="M38" s="5"/>
      <c r="O38" s="5"/>
    </row>
    <row r="39" spans="1:15" x14ac:dyDescent="0.45">
      <c r="A39" s="5"/>
      <c r="B39" s="5"/>
      <c r="C39" s="5"/>
      <c r="G39" s="5"/>
      <c r="I39" s="5"/>
      <c r="J39" s="5"/>
      <c r="K39" s="5"/>
      <c r="M39" s="5"/>
      <c r="O39" s="5"/>
    </row>
    <row r="40" spans="1:15" x14ac:dyDescent="0.45">
      <c r="B40" s="5"/>
      <c r="C40" s="5"/>
      <c r="G40" s="5"/>
      <c r="I40" s="5"/>
      <c r="J40" s="5"/>
      <c r="K40" s="5"/>
      <c r="M40" s="5"/>
      <c r="O40" s="5"/>
    </row>
    <row r="41" spans="1:15" ht="17" x14ac:dyDescent="0.5">
      <c r="A41" s="1" t="s">
        <v>49</v>
      </c>
      <c r="B41" s="6" t="s">
        <v>137</v>
      </c>
      <c r="C41" s="5"/>
      <c r="G41" s="5"/>
      <c r="I41" s="5"/>
      <c r="J41" s="5"/>
      <c r="K41" s="5"/>
      <c r="M41" s="5"/>
      <c r="O41" s="5"/>
    </row>
    <row r="42" spans="1:15" x14ac:dyDescent="0.45">
      <c r="B42" t="s">
        <v>260</v>
      </c>
    </row>
    <row r="45" spans="1:15" ht="17" x14ac:dyDescent="0.5">
      <c r="A45" s="1" t="s">
        <v>116</v>
      </c>
      <c r="B45" s="6" t="s">
        <v>138</v>
      </c>
    </row>
    <row r="47" spans="1:15" x14ac:dyDescent="0.45">
      <c r="B47" t="s">
        <v>261</v>
      </c>
    </row>
  </sheetData>
  <mergeCells count="16">
    <mergeCell ref="A1:H1"/>
    <mergeCell ref="A2:H2"/>
    <mergeCell ref="F36:G36"/>
    <mergeCell ref="F33:G33"/>
    <mergeCell ref="F5:G7"/>
    <mergeCell ref="F37:G37"/>
    <mergeCell ref="F32:G32"/>
    <mergeCell ref="F8:G8"/>
    <mergeCell ref="F9:G9"/>
    <mergeCell ref="F10:G10"/>
    <mergeCell ref="F12:G12"/>
    <mergeCell ref="F13:G13"/>
    <mergeCell ref="F14:G14"/>
    <mergeCell ref="B18:I19"/>
    <mergeCell ref="B22:I23"/>
    <mergeCell ref="F28:G30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8"/>
  <sheetViews>
    <sheetView topLeftCell="A39" workbookViewId="0">
      <selection activeCell="B46" sqref="B46"/>
    </sheetView>
  </sheetViews>
  <sheetFormatPr defaultRowHeight="16.5" x14ac:dyDescent="0.45"/>
  <cols>
    <col min="1" max="1" width="10" bestFit="1" customWidth="1"/>
    <col min="2" max="2" width="9.765625" customWidth="1"/>
    <col min="3" max="3" width="11.84375" customWidth="1"/>
    <col min="4" max="4" width="10.3046875" customWidth="1"/>
    <col min="5" max="5" width="9.765625" customWidth="1"/>
  </cols>
  <sheetData>
    <row r="1" spans="1:11" ht="21.5" x14ac:dyDescent="0.6">
      <c r="A1" s="178" t="s">
        <v>19</v>
      </c>
      <c r="B1" s="178"/>
      <c r="C1" s="178"/>
      <c r="D1" s="178"/>
      <c r="E1" s="178"/>
      <c r="F1" s="178"/>
      <c r="G1" s="178"/>
      <c r="H1" s="178"/>
      <c r="I1" s="178"/>
    </row>
    <row r="2" spans="1:11" ht="16.5" customHeight="1" x14ac:dyDescent="0.45">
      <c r="A2" s="190" t="s">
        <v>96</v>
      </c>
      <c r="B2" s="190"/>
      <c r="C2" s="190"/>
      <c r="D2" s="190"/>
      <c r="E2" s="190"/>
      <c r="F2" s="190"/>
      <c r="G2" s="190"/>
      <c r="H2" s="190"/>
      <c r="I2" s="190"/>
    </row>
    <row r="3" spans="1:11" ht="16.5" customHeight="1" x14ac:dyDescent="0.45">
      <c r="A3" s="50"/>
      <c r="B3" s="50"/>
      <c r="C3" s="50"/>
      <c r="D3" s="50"/>
      <c r="E3" s="50"/>
      <c r="F3" s="50"/>
      <c r="G3" s="50"/>
      <c r="H3" s="50"/>
      <c r="I3" s="50"/>
    </row>
    <row r="4" spans="1:11" ht="17" x14ac:dyDescent="0.5">
      <c r="A4" s="1" t="s">
        <v>29</v>
      </c>
      <c r="B4" t="s">
        <v>30</v>
      </c>
    </row>
    <row r="5" spans="1:11" x14ac:dyDescent="0.45">
      <c r="J5" s="189" t="s">
        <v>167</v>
      </c>
      <c r="K5" s="189"/>
    </row>
    <row r="6" spans="1:11" x14ac:dyDescent="0.45">
      <c r="J6" s="189"/>
      <c r="K6" s="189"/>
    </row>
    <row r="7" spans="1:11" ht="16.5" customHeight="1" x14ac:dyDescent="0.5">
      <c r="B7" s="56" t="s">
        <v>44</v>
      </c>
      <c r="C7" s="53"/>
      <c r="D7" s="56" t="s">
        <v>45</v>
      </c>
      <c r="E7" s="53"/>
      <c r="F7" s="14" t="s">
        <v>17</v>
      </c>
      <c r="G7" s="53"/>
      <c r="H7" s="14" t="s">
        <v>9</v>
      </c>
      <c r="J7" s="189"/>
      <c r="K7" s="189"/>
    </row>
    <row r="8" spans="1:11" ht="17" x14ac:dyDescent="0.5">
      <c r="B8" s="53" t="s">
        <v>42</v>
      </c>
      <c r="C8" s="53"/>
      <c r="D8" s="53" t="s">
        <v>43</v>
      </c>
      <c r="E8" s="53"/>
      <c r="F8" s="53" t="s">
        <v>15</v>
      </c>
      <c r="G8" s="53"/>
      <c r="H8" s="53" t="s">
        <v>12</v>
      </c>
    </row>
    <row r="9" spans="1:11" ht="18" x14ac:dyDescent="0.45">
      <c r="B9">
        <v>5</v>
      </c>
      <c r="C9" t="s">
        <v>38</v>
      </c>
      <c r="D9">
        <v>3</v>
      </c>
      <c r="E9" t="s">
        <v>38</v>
      </c>
      <c r="F9">
        <v>2</v>
      </c>
      <c r="G9" t="s">
        <v>2</v>
      </c>
      <c r="H9" s="175">
        <f>(F9/3)*(B9+D9+SQRT(B9*D9))</f>
        <v>7.9153222308049438</v>
      </c>
      <c r="I9" t="s">
        <v>13</v>
      </c>
      <c r="J9" s="176"/>
      <c r="K9" s="176"/>
    </row>
    <row r="10" spans="1:11" ht="18" x14ac:dyDescent="0.45">
      <c r="B10">
        <v>5</v>
      </c>
      <c r="C10" t="s">
        <v>38</v>
      </c>
      <c r="D10">
        <v>3</v>
      </c>
      <c r="E10" t="s">
        <v>38</v>
      </c>
      <c r="F10">
        <v>4</v>
      </c>
      <c r="G10" t="s">
        <v>2</v>
      </c>
      <c r="H10" s="175">
        <f t="shared" ref="H10:H15" si="0">(F10/3)*(B10+D10+SQRT(B10*D10))</f>
        <v>15.830644461609888</v>
      </c>
      <c r="I10" t="s">
        <v>13</v>
      </c>
      <c r="J10" s="188"/>
      <c r="K10" s="188"/>
    </row>
    <row r="11" spans="1:11" ht="18" x14ac:dyDescent="0.45">
      <c r="B11">
        <v>5</v>
      </c>
      <c r="C11" t="s">
        <v>38</v>
      </c>
      <c r="D11">
        <v>3</v>
      </c>
      <c r="E11" t="s">
        <v>38</v>
      </c>
      <c r="F11">
        <v>8</v>
      </c>
      <c r="G11" t="s">
        <v>2</v>
      </c>
      <c r="H11" s="175">
        <f t="shared" si="0"/>
        <v>31.661288923219775</v>
      </c>
      <c r="I11" t="s">
        <v>13</v>
      </c>
      <c r="J11" s="188"/>
      <c r="K11" s="188"/>
    </row>
    <row r="12" spans="1:11" x14ac:dyDescent="0.45">
      <c r="H12" s="175"/>
    </row>
    <row r="13" spans="1:11" ht="18" x14ac:dyDescent="0.45">
      <c r="B13">
        <v>5</v>
      </c>
      <c r="C13" t="s">
        <v>38</v>
      </c>
      <c r="D13">
        <v>3</v>
      </c>
      <c r="E13" t="s">
        <v>38</v>
      </c>
      <c r="F13">
        <v>2</v>
      </c>
      <c r="G13" t="s">
        <v>2</v>
      </c>
      <c r="H13" s="175">
        <f t="shared" si="0"/>
        <v>7.9153222308049438</v>
      </c>
      <c r="I13" t="s">
        <v>13</v>
      </c>
      <c r="J13" s="176"/>
      <c r="K13" s="176"/>
    </row>
    <row r="14" spans="1:11" ht="18" x14ac:dyDescent="0.45">
      <c r="B14">
        <v>5</v>
      </c>
      <c r="C14" t="s">
        <v>38</v>
      </c>
      <c r="D14">
        <v>3</v>
      </c>
      <c r="E14" t="s">
        <v>38</v>
      </c>
      <c r="F14">
        <v>6</v>
      </c>
      <c r="G14" t="s">
        <v>2</v>
      </c>
      <c r="H14" s="175">
        <f t="shared" si="0"/>
        <v>23.745966692414832</v>
      </c>
      <c r="I14" t="s">
        <v>13</v>
      </c>
      <c r="J14" s="188"/>
      <c r="K14" s="188"/>
    </row>
    <row r="15" spans="1:11" ht="18" x14ac:dyDescent="0.45">
      <c r="B15">
        <v>5</v>
      </c>
      <c r="C15" t="s">
        <v>38</v>
      </c>
      <c r="D15">
        <v>3</v>
      </c>
      <c r="E15" t="s">
        <v>38</v>
      </c>
      <c r="F15">
        <v>18</v>
      </c>
      <c r="G15" t="s">
        <v>2</v>
      </c>
      <c r="H15" s="175">
        <f t="shared" si="0"/>
        <v>71.23790007724449</v>
      </c>
      <c r="I15" t="s">
        <v>13</v>
      </c>
      <c r="J15" s="188"/>
      <c r="K15" s="188"/>
    </row>
    <row r="19" spans="1:11" ht="17" x14ac:dyDescent="0.5">
      <c r="A19" s="1" t="s">
        <v>51</v>
      </c>
      <c r="B19" s="6" t="s">
        <v>139</v>
      </c>
      <c r="C19" s="6"/>
    </row>
    <row r="21" spans="1:11" x14ac:dyDescent="0.45">
      <c r="B21" t="s">
        <v>262</v>
      </c>
    </row>
    <row r="22" spans="1:11" ht="17.5" thickBot="1" x14ac:dyDescent="0.55000000000000004">
      <c r="B22" s="37"/>
    </row>
    <row r="23" spans="1:11" ht="17.5" thickTop="1" x14ac:dyDescent="0.5">
      <c r="A23" s="1" t="s">
        <v>118</v>
      </c>
      <c r="B23" s="6" t="s">
        <v>140</v>
      </c>
    </row>
    <row r="24" spans="1:11" x14ac:dyDescent="0.45">
      <c r="B24" s="6" t="s">
        <v>263</v>
      </c>
    </row>
    <row r="25" spans="1:11" ht="17.5" thickBot="1" x14ac:dyDescent="0.55000000000000004">
      <c r="B25" s="37"/>
    </row>
    <row r="26" spans="1:11" ht="17" thickTop="1" x14ac:dyDescent="0.45"/>
    <row r="27" spans="1:11" ht="17" x14ac:dyDescent="0.5">
      <c r="A27" s="1" t="s">
        <v>119</v>
      </c>
      <c r="B27" t="s">
        <v>30</v>
      </c>
      <c r="J27" s="189" t="s">
        <v>167</v>
      </c>
      <c r="K27" s="189"/>
    </row>
    <row r="28" spans="1:11" ht="17" x14ac:dyDescent="0.5">
      <c r="A28" s="1"/>
      <c r="B28" s="6"/>
      <c r="J28" s="189"/>
      <c r="K28" s="189"/>
    </row>
    <row r="29" spans="1:11" ht="36" customHeight="1" x14ac:dyDescent="0.5">
      <c r="B29" s="56" t="s">
        <v>44</v>
      </c>
      <c r="C29" s="53"/>
      <c r="D29" s="56" t="s">
        <v>45</v>
      </c>
      <c r="E29" s="53"/>
      <c r="F29" s="14" t="s">
        <v>17</v>
      </c>
      <c r="G29" s="53"/>
      <c r="H29" s="14" t="s">
        <v>9</v>
      </c>
      <c r="I29" s="48"/>
      <c r="J29" s="189"/>
      <c r="K29" s="189"/>
    </row>
    <row r="30" spans="1:11" ht="17" x14ac:dyDescent="0.5">
      <c r="B30" s="9" t="s">
        <v>42</v>
      </c>
      <c r="C30" s="1"/>
      <c r="D30" s="47" t="s">
        <v>43</v>
      </c>
      <c r="E30" s="1"/>
      <c r="F30" s="47" t="s">
        <v>15</v>
      </c>
      <c r="G30" s="1"/>
      <c r="H30" s="47" t="s">
        <v>12</v>
      </c>
    </row>
    <row r="31" spans="1:11" ht="18" x14ac:dyDescent="0.45">
      <c r="B31">
        <v>5</v>
      </c>
      <c r="C31" t="s">
        <v>38</v>
      </c>
      <c r="D31">
        <v>1</v>
      </c>
      <c r="E31" t="s">
        <v>38</v>
      </c>
      <c r="F31">
        <v>5</v>
      </c>
      <c r="G31" t="s">
        <v>2</v>
      </c>
      <c r="H31" s="25">
        <f>(F31/3)*(B31+D31+SQRT(B31*D31))</f>
        <v>13.72677996249965</v>
      </c>
      <c r="I31" t="s">
        <v>13</v>
      </c>
      <c r="J31" s="41"/>
      <c r="K31" s="41"/>
    </row>
    <row r="32" spans="1:11" ht="18" x14ac:dyDescent="0.45">
      <c r="B32">
        <v>10</v>
      </c>
      <c r="C32" t="s">
        <v>38</v>
      </c>
      <c r="D32">
        <v>2</v>
      </c>
      <c r="E32" t="s">
        <v>38</v>
      </c>
      <c r="F32">
        <v>5</v>
      </c>
      <c r="G32" t="s">
        <v>2</v>
      </c>
      <c r="H32" s="25">
        <f t="shared" ref="H32:H37" si="1">(F32/3)*(B32+D32+SQRT(B32*D32))</f>
        <v>27.453559924999301</v>
      </c>
      <c r="I32" t="s">
        <v>13</v>
      </c>
      <c r="J32" s="188">
        <f>H32/H31</f>
        <v>2</v>
      </c>
      <c r="K32" s="188"/>
    </row>
    <row r="33" spans="1:11" ht="18" x14ac:dyDescent="0.45">
      <c r="B33">
        <v>20</v>
      </c>
      <c r="C33" t="s">
        <v>38</v>
      </c>
      <c r="D33">
        <v>4</v>
      </c>
      <c r="E33" t="s">
        <v>38</v>
      </c>
      <c r="F33">
        <v>5</v>
      </c>
      <c r="G33" t="s">
        <v>2</v>
      </c>
      <c r="H33" s="25">
        <f t="shared" si="1"/>
        <v>54.907119849998601</v>
      </c>
      <c r="I33" t="s">
        <v>13</v>
      </c>
      <c r="J33" s="188">
        <f>H33/H32</f>
        <v>2</v>
      </c>
      <c r="K33" s="188"/>
    </row>
    <row r="34" spans="1:11" x14ac:dyDescent="0.45">
      <c r="H34" s="25"/>
    </row>
    <row r="35" spans="1:11" ht="18" x14ac:dyDescent="0.45">
      <c r="B35">
        <v>4</v>
      </c>
      <c r="C35" t="s">
        <v>38</v>
      </c>
      <c r="D35">
        <v>1</v>
      </c>
      <c r="E35" t="s">
        <v>38</v>
      </c>
      <c r="F35">
        <v>5</v>
      </c>
      <c r="G35" t="s">
        <v>2</v>
      </c>
      <c r="H35" s="25">
        <f t="shared" si="1"/>
        <v>11.666666666666668</v>
      </c>
      <c r="I35" t="s">
        <v>13</v>
      </c>
      <c r="J35" s="41"/>
      <c r="K35" s="41"/>
    </row>
    <row r="36" spans="1:11" ht="18" x14ac:dyDescent="0.45">
      <c r="B36">
        <v>12</v>
      </c>
      <c r="C36" t="s">
        <v>38</v>
      </c>
      <c r="D36">
        <v>3</v>
      </c>
      <c r="E36" t="s">
        <v>38</v>
      </c>
      <c r="F36">
        <v>5</v>
      </c>
      <c r="G36" t="s">
        <v>2</v>
      </c>
      <c r="H36" s="25">
        <f t="shared" si="1"/>
        <v>35</v>
      </c>
      <c r="I36" t="s">
        <v>13</v>
      </c>
      <c r="J36" s="188">
        <f>H36/H35</f>
        <v>2.9999999999999996</v>
      </c>
      <c r="K36" s="188"/>
    </row>
    <row r="37" spans="1:11" ht="18" x14ac:dyDescent="0.45">
      <c r="B37">
        <v>36</v>
      </c>
      <c r="C37" t="s">
        <v>38</v>
      </c>
      <c r="D37">
        <v>9</v>
      </c>
      <c r="E37" t="s">
        <v>38</v>
      </c>
      <c r="F37">
        <v>5</v>
      </c>
      <c r="G37" t="s">
        <v>2</v>
      </c>
      <c r="H37" s="25">
        <f t="shared" si="1"/>
        <v>105</v>
      </c>
      <c r="I37" t="s">
        <v>13</v>
      </c>
      <c r="J37" s="188">
        <f>H37/H36</f>
        <v>3</v>
      </c>
      <c r="K37" s="188"/>
    </row>
    <row r="40" spans="1:11" ht="17" x14ac:dyDescent="0.5">
      <c r="A40" s="1" t="s">
        <v>120</v>
      </c>
      <c r="B40" s="6" t="s">
        <v>141</v>
      </c>
    </row>
    <row r="42" spans="1:11" x14ac:dyDescent="0.45">
      <c r="B42" t="s">
        <v>264</v>
      </c>
    </row>
    <row r="43" spans="1:11" ht="17.5" thickBot="1" x14ac:dyDescent="0.55000000000000004">
      <c r="B43" s="37"/>
    </row>
    <row r="44" spans="1:11" ht="17.5" thickTop="1" x14ac:dyDescent="0.5">
      <c r="A44" s="1" t="s">
        <v>122</v>
      </c>
      <c r="B44" s="6" t="s">
        <v>142</v>
      </c>
    </row>
    <row r="46" spans="1:11" x14ac:dyDescent="0.45">
      <c r="B46" t="s">
        <v>265</v>
      </c>
    </row>
    <row r="47" spans="1:11" ht="17.5" thickBot="1" x14ac:dyDescent="0.55000000000000004">
      <c r="B47" s="37"/>
    </row>
    <row r="48" spans="1:11" ht="17" thickTop="1" x14ac:dyDescent="0.45"/>
  </sheetData>
  <mergeCells count="14">
    <mergeCell ref="J37:K37"/>
    <mergeCell ref="A1:I1"/>
    <mergeCell ref="J9:K9"/>
    <mergeCell ref="J13:K13"/>
    <mergeCell ref="J10:K10"/>
    <mergeCell ref="J11:K11"/>
    <mergeCell ref="A2:I2"/>
    <mergeCell ref="J5:K7"/>
    <mergeCell ref="J27:K29"/>
    <mergeCell ref="J14:K14"/>
    <mergeCell ref="J15:K15"/>
    <mergeCell ref="J32:K32"/>
    <mergeCell ref="J33:K33"/>
    <mergeCell ref="J36:K36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2"/>
  <sheetViews>
    <sheetView topLeftCell="A47" workbookViewId="0">
      <selection activeCell="D60" sqref="D60"/>
    </sheetView>
  </sheetViews>
  <sheetFormatPr defaultRowHeight="16.5" x14ac:dyDescent="0.45"/>
  <cols>
    <col min="1" max="1" width="10.07421875" bestFit="1" customWidth="1"/>
    <col min="2" max="2" width="11.4609375" customWidth="1"/>
  </cols>
  <sheetData>
    <row r="1" spans="1:9" ht="21.5" x14ac:dyDescent="0.6">
      <c r="A1" s="178" t="s">
        <v>31</v>
      </c>
      <c r="B1" s="178"/>
      <c r="C1" s="178"/>
      <c r="D1" s="178"/>
      <c r="E1" s="178"/>
      <c r="F1" s="178"/>
      <c r="G1" s="178"/>
      <c r="H1" s="178"/>
      <c r="I1" s="178"/>
    </row>
    <row r="2" spans="1:9" ht="16.5" customHeight="1" x14ac:dyDescent="0.45">
      <c r="A2" s="190" t="s">
        <v>72</v>
      </c>
      <c r="B2" s="190"/>
      <c r="C2" s="190"/>
      <c r="D2" s="190"/>
      <c r="E2" s="190"/>
      <c r="F2" s="190"/>
      <c r="G2" s="190"/>
      <c r="H2" s="190"/>
      <c r="I2" s="190"/>
    </row>
    <row r="3" spans="1:9" ht="17" x14ac:dyDescent="0.5">
      <c r="A3" s="1" t="s">
        <v>32</v>
      </c>
      <c r="B3" t="s">
        <v>35</v>
      </c>
    </row>
    <row r="4" spans="1:9" x14ac:dyDescent="0.45">
      <c r="H4" s="189" t="s">
        <v>167</v>
      </c>
      <c r="I4" s="189"/>
    </row>
    <row r="5" spans="1:9" x14ac:dyDescent="0.45">
      <c r="H5" s="189"/>
      <c r="I5" s="189"/>
    </row>
    <row r="6" spans="1:9" ht="16.5" customHeight="1" x14ac:dyDescent="0.45">
      <c r="B6" s="17" t="s">
        <v>37</v>
      </c>
      <c r="C6" s="15"/>
      <c r="D6" s="14" t="s">
        <v>17</v>
      </c>
      <c r="E6" s="15"/>
      <c r="F6" s="14" t="s">
        <v>9</v>
      </c>
      <c r="G6" s="16"/>
      <c r="H6" s="189"/>
      <c r="I6" s="189"/>
    </row>
    <row r="7" spans="1:9" ht="17" x14ac:dyDescent="0.45">
      <c r="B7" s="17" t="s">
        <v>42</v>
      </c>
      <c r="C7" s="15"/>
      <c r="D7" s="14" t="s">
        <v>15</v>
      </c>
      <c r="E7" s="15"/>
      <c r="F7" s="14" t="s">
        <v>12</v>
      </c>
      <c r="G7" s="16"/>
      <c r="H7" s="18"/>
      <c r="I7" s="18"/>
    </row>
    <row r="8" spans="1:9" ht="18" x14ac:dyDescent="0.45">
      <c r="B8" s="11">
        <v>2</v>
      </c>
      <c r="C8" t="s">
        <v>38</v>
      </c>
      <c r="D8" s="11">
        <v>2</v>
      </c>
      <c r="E8" t="s">
        <v>2</v>
      </c>
      <c r="F8" s="12">
        <f>D8*B8</f>
        <v>4</v>
      </c>
      <c r="G8" t="s">
        <v>13</v>
      </c>
      <c r="H8" s="176"/>
      <c r="I8" s="176"/>
    </row>
    <row r="9" spans="1:9" ht="18" x14ac:dyDescent="0.45">
      <c r="B9" s="11">
        <v>2</v>
      </c>
      <c r="C9" t="s">
        <v>38</v>
      </c>
      <c r="D9" s="2">
        <v>4</v>
      </c>
      <c r="E9" t="s">
        <v>2</v>
      </c>
      <c r="F9" s="12">
        <f t="shared" ref="F9:F22" si="0">D9*B9</f>
        <v>8</v>
      </c>
      <c r="G9" t="s">
        <v>13</v>
      </c>
      <c r="H9" s="188">
        <f>F9/F8</f>
        <v>2</v>
      </c>
      <c r="I9" s="188"/>
    </row>
    <row r="10" spans="1:9" ht="18" x14ac:dyDescent="0.45">
      <c r="B10" s="11">
        <v>2</v>
      </c>
      <c r="C10" t="s">
        <v>38</v>
      </c>
      <c r="D10" s="2">
        <v>8</v>
      </c>
      <c r="E10" t="s">
        <v>2</v>
      </c>
      <c r="F10" s="12">
        <f t="shared" si="0"/>
        <v>16</v>
      </c>
      <c r="G10" t="s">
        <v>13</v>
      </c>
      <c r="H10" s="188">
        <f>F10/F9</f>
        <v>2</v>
      </c>
      <c r="I10" s="188"/>
    </row>
    <row r="11" spans="1:9" x14ac:dyDescent="0.45">
      <c r="F11" s="12"/>
      <c r="H11" s="188"/>
      <c r="I11" s="188"/>
    </row>
    <row r="12" spans="1:9" ht="18" x14ac:dyDescent="0.45">
      <c r="B12" s="11">
        <v>4</v>
      </c>
      <c r="C12" t="s">
        <v>38</v>
      </c>
      <c r="D12" s="2">
        <v>2</v>
      </c>
      <c r="E12" t="s">
        <v>2</v>
      </c>
      <c r="F12" s="12">
        <f t="shared" si="0"/>
        <v>8</v>
      </c>
      <c r="G12" t="s">
        <v>13</v>
      </c>
      <c r="H12" s="176"/>
      <c r="I12" s="176"/>
    </row>
    <row r="13" spans="1:9" ht="18" x14ac:dyDescent="0.45">
      <c r="B13" s="11">
        <v>4</v>
      </c>
      <c r="C13" t="s">
        <v>38</v>
      </c>
      <c r="D13" s="2">
        <v>4</v>
      </c>
      <c r="E13" t="s">
        <v>2</v>
      </c>
      <c r="F13" s="12">
        <f t="shared" si="0"/>
        <v>16</v>
      </c>
      <c r="G13" t="s">
        <v>13</v>
      </c>
      <c r="H13" s="188">
        <f>F13/F12</f>
        <v>2</v>
      </c>
      <c r="I13" s="188"/>
    </row>
    <row r="14" spans="1:9" ht="18" x14ac:dyDescent="0.45">
      <c r="B14" s="11">
        <v>4</v>
      </c>
      <c r="C14" t="s">
        <v>38</v>
      </c>
      <c r="D14" s="2">
        <v>8</v>
      </c>
      <c r="E14" t="s">
        <v>2</v>
      </c>
      <c r="F14" s="12">
        <f t="shared" si="0"/>
        <v>32</v>
      </c>
      <c r="G14" t="s">
        <v>13</v>
      </c>
      <c r="H14" s="188">
        <f>F14/F13</f>
        <v>2</v>
      </c>
      <c r="I14" s="188"/>
    </row>
    <row r="15" spans="1:9" ht="15" customHeight="1" x14ac:dyDescent="0.45">
      <c r="F15" s="12"/>
      <c r="H15" s="188"/>
      <c r="I15" s="188"/>
    </row>
    <row r="16" spans="1:9" ht="18" x14ac:dyDescent="0.45">
      <c r="B16" s="11">
        <v>2</v>
      </c>
      <c r="C16" t="s">
        <v>38</v>
      </c>
      <c r="D16" s="2">
        <v>2</v>
      </c>
      <c r="E16" t="s">
        <v>2</v>
      </c>
      <c r="F16" s="12">
        <f t="shared" si="0"/>
        <v>4</v>
      </c>
      <c r="G16" t="s">
        <v>13</v>
      </c>
      <c r="H16" s="176"/>
      <c r="I16" s="176"/>
    </row>
    <row r="17" spans="1:9" ht="18" x14ac:dyDescent="0.45">
      <c r="B17" s="11">
        <v>2</v>
      </c>
      <c r="C17" t="s">
        <v>38</v>
      </c>
      <c r="D17" s="2">
        <v>6</v>
      </c>
      <c r="E17" t="s">
        <v>2</v>
      </c>
      <c r="F17" s="12">
        <f t="shared" si="0"/>
        <v>12</v>
      </c>
      <c r="G17" t="s">
        <v>13</v>
      </c>
      <c r="H17" s="188">
        <f>F17/F16</f>
        <v>3</v>
      </c>
      <c r="I17" s="188"/>
    </row>
    <row r="18" spans="1:9" ht="18" x14ac:dyDescent="0.45">
      <c r="B18" s="11">
        <v>2</v>
      </c>
      <c r="C18" t="s">
        <v>38</v>
      </c>
      <c r="D18" s="2">
        <v>18</v>
      </c>
      <c r="E18" t="s">
        <v>2</v>
      </c>
      <c r="F18" s="12">
        <f t="shared" si="0"/>
        <v>36</v>
      </c>
      <c r="G18" t="s">
        <v>13</v>
      </c>
      <c r="H18" s="188">
        <f>F18/F17</f>
        <v>3</v>
      </c>
      <c r="I18" s="188"/>
    </row>
    <row r="19" spans="1:9" x14ac:dyDescent="0.45">
      <c r="B19" s="11"/>
      <c r="D19" s="2"/>
      <c r="F19" s="12"/>
      <c r="H19" s="188"/>
      <c r="I19" s="188"/>
    </row>
    <row r="20" spans="1:9" ht="18" x14ac:dyDescent="0.45">
      <c r="B20" s="11">
        <v>4</v>
      </c>
      <c r="C20" t="s">
        <v>38</v>
      </c>
      <c r="D20" s="2">
        <v>2</v>
      </c>
      <c r="E20" t="s">
        <v>2</v>
      </c>
      <c r="F20" s="12">
        <f t="shared" si="0"/>
        <v>8</v>
      </c>
      <c r="G20" t="s">
        <v>13</v>
      </c>
      <c r="H20" s="176"/>
      <c r="I20" s="176"/>
    </row>
    <row r="21" spans="1:9" ht="18" x14ac:dyDescent="0.45">
      <c r="B21" s="11">
        <v>4</v>
      </c>
      <c r="C21" t="s">
        <v>38</v>
      </c>
      <c r="D21" s="2">
        <v>6</v>
      </c>
      <c r="E21" t="s">
        <v>2</v>
      </c>
      <c r="F21" s="12">
        <f t="shared" si="0"/>
        <v>24</v>
      </c>
      <c r="G21" t="s">
        <v>13</v>
      </c>
      <c r="H21" s="188">
        <f>F21/F20</f>
        <v>3</v>
      </c>
      <c r="I21" s="188"/>
    </row>
    <row r="22" spans="1:9" ht="18" x14ac:dyDescent="0.45">
      <c r="B22" s="11">
        <v>4</v>
      </c>
      <c r="C22" t="s">
        <v>38</v>
      </c>
      <c r="D22" s="2">
        <v>18</v>
      </c>
      <c r="E22" t="s">
        <v>2</v>
      </c>
      <c r="F22" s="12">
        <f t="shared" si="0"/>
        <v>72</v>
      </c>
      <c r="G22" t="s">
        <v>13</v>
      </c>
      <c r="H22" s="188">
        <f>F22/F21</f>
        <v>3</v>
      </c>
      <c r="I22" s="188"/>
    </row>
    <row r="26" spans="1:9" ht="17" x14ac:dyDescent="0.5">
      <c r="A26" s="1" t="s">
        <v>53</v>
      </c>
      <c r="B26" s="6" t="s">
        <v>143</v>
      </c>
      <c r="C26" s="6"/>
    </row>
    <row r="28" spans="1:9" x14ac:dyDescent="0.45">
      <c r="B28" t="s">
        <v>266</v>
      </c>
    </row>
    <row r="30" spans="1:9" ht="17" x14ac:dyDescent="0.5">
      <c r="A30" s="1" t="s">
        <v>54</v>
      </c>
      <c r="B30" s="6" t="s">
        <v>144</v>
      </c>
    </row>
    <row r="32" spans="1:9" x14ac:dyDescent="0.45">
      <c r="B32" t="s">
        <v>267</v>
      </c>
    </row>
    <row r="34" spans="1:9" ht="17" x14ac:dyDescent="0.5">
      <c r="A34" s="1" t="s">
        <v>55</v>
      </c>
      <c r="B34" t="s">
        <v>35</v>
      </c>
      <c r="H34" s="189" t="s">
        <v>167</v>
      </c>
      <c r="I34" s="189"/>
    </row>
    <row r="35" spans="1:9" ht="17" x14ac:dyDescent="0.5">
      <c r="A35" s="1"/>
      <c r="H35" s="189"/>
      <c r="I35" s="189"/>
    </row>
    <row r="36" spans="1:9" ht="16.5" customHeight="1" x14ac:dyDescent="0.45">
      <c r="B36" s="17" t="s">
        <v>37</v>
      </c>
      <c r="C36" s="15"/>
      <c r="D36" s="14" t="s">
        <v>17</v>
      </c>
      <c r="E36" s="15"/>
      <c r="F36" s="14" t="s">
        <v>9</v>
      </c>
      <c r="G36" s="16"/>
      <c r="H36" s="189"/>
      <c r="I36" s="189"/>
    </row>
    <row r="37" spans="1:9" ht="17" x14ac:dyDescent="0.45">
      <c r="B37" s="17" t="s">
        <v>42</v>
      </c>
      <c r="C37" s="15"/>
      <c r="D37" s="14" t="s">
        <v>15</v>
      </c>
      <c r="E37" s="15"/>
      <c r="F37" s="14" t="s">
        <v>12</v>
      </c>
      <c r="G37" s="16"/>
      <c r="H37" s="18"/>
      <c r="I37" s="18"/>
    </row>
    <row r="38" spans="1:9" ht="18" x14ac:dyDescent="0.45">
      <c r="B38" s="11">
        <v>2</v>
      </c>
      <c r="C38" t="s">
        <v>38</v>
      </c>
      <c r="D38" s="11">
        <v>2</v>
      </c>
      <c r="E38" t="s">
        <v>2</v>
      </c>
      <c r="F38" s="12">
        <f>D38*B38</f>
        <v>4</v>
      </c>
      <c r="G38" t="s">
        <v>13</v>
      </c>
      <c r="H38" s="176"/>
      <c r="I38" s="176"/>
    </row>
    <row r="39" spans="1:9" ht="18" x14ac:dyDescent="0.45">
      <c r="B39" s="11">
        <v>4</v>
      </c>
      <c r="C39" t="s">
        <v>38</v>
      </c>
      <c r="D39" s="2">
        <v>2</v>
      </c>
      <c r="E39" t="s">
        <v>2</v>
      </c>
      <c r="F39" s="12">
        <f t="shared" ref="F39:F52" si="1">D39*B39</f>
        <v>8</v>
      </c>
      <c r="G39" t="s">
        <v>13</v>
      </c>
      <c r="H39" s="188">
        <f>F39/B38</f>
        <v>4</v>
      </c>
      <c r="I39" s="188"/>
    </row>
    <row r="40" spans="1:9" ht="18" x14ac:dyDescent="0.45">
      <c r="B40" s="11">
        <v>8</v>
      </c>
      <c r="C40" t="s">
        <v>38</v>
      </c>
      <c r="D40" s="2">
        <v>2</v>
      </c>
      <c r="E40" t="s">
        <v>2</v>
      </c>
      <c r="F40" s="12">
        <f t="shared" si="1"/>
        <v>16</v>
      </c>
      <c r="G40" t="s">
        <v>13</v>
      </c>
      <c r="H40" s="188">
        <f>F40/B39</f>
        <v>4</v>
      </c>
      <c r="I40" s="188"/>
    </row>
    <row r="41" spans="1:9" x14ac:dyDescent="0.45">
      <c r="F41" s="12"/>
      <c r="H41" s="188"/>
      <c r="I41" s="188"/>
    </row>
    <row r="42" spans="1:9" ht="18" x14ac:dyDescent="0.45">
      <c r="B42" s="11">
        <v>2</v>
      </c>
      <c r="C42" t="s">
        <v>38</v>
      </c>
      <c r="D42" s="2">
        <v>2</v>
      </c>
      <c r="E42" t="s">
        <v>2</v>
      </c>
      <c r="F42" s="12">
        <f t="shared" si="1"/>
        <v>4</v>
      </c>
      <c r="G42" t="s">
        <v>13</v>
      </c>
      <c r="H42" s="176"/>
      <c r="I42" s="176"/>
    </row>
    <row r="43" spans="1:9" ht="18" x14ac:dyDescent="0.45">
      <c r="B43" s="11">
        <v>4</v>
      </c>
      <c r="C43" t="s">
        <v>38</v>
      </c>
      <c r="D43" s="2">
        <v>2</v>
      </c>
      <c r="E43" t="s">
        <v>2</v>
      </c>
      <c r="F43" s="12">
        <f t="shared" si="1"/>
        <v>8</v>
      </c>
      <c r="G43" t="s">
        <v>13</v>
      </c>
      <c r="H43" s="188">
        <f>F43/F42</f>
        <v>2</v>
      </c>
      <c r="I43" s="188"/>
    </row>
    <row r="44" spans="1:9" ht="18" x14ac:dyDescent="0.45">
      <c r="B44" s="11">
        <v>8</v>
      </c>
      <c r="C44" t="s">
        <v>38</v>
      </c>
      <c r="D44" s="2">
        <v>2</v>
      </c>
      <c r="E44" t="s">
        <v>2</v>
      </c>
      <c r="F44" s="12">
        <f t="shared" si="1"/>
        <v>16</v>
      </c>
      <c r="G44" t="s">
        <v>13</v>
      </c>
      <c r="H44" s="188">
        <f>F44/F43</f>
        <v>2</v>
      </c>
      <c r="I44" s="188"/>
    </row>
    <row r="45" spans="1:9" x14ac:dyDescent="0.45">
      <c r="F45" s="12"/>
      <c r="H45" s="188"/>
      <c r="I45" s="188"/>
    </row>
    <row r="46" spans="1:9" ht="18" x14ac:dyDescent="0.45">
      <c r="B46" s="11">
        <v>2</v>
      </c>
      <c r="C46" t="s">
        <v>38</v>
      </c>
      <c r="D46" s="2">
        <v>4</v>
      </c>
      <c r="E46" t="s">
        <v>2</v>
      </c>
      <c r="F46" s="12">
        <f t="shared" si="1"/>
        <v>8</v>
      </c>
      <c r="G46" t="s">
        <v>13</v>
      </c>
      <c r="H46" s="176"/>
      <c r="I46" s="176"/>
    </row>
    <row r="47" spans="1:9" ht="18" x14ac:dyDescent="0.45">
      <c r="B47" s="11">
        <v>6</v>
      </c>
      <c r="C47" t="s">
        <v>38</v>
      </c>
      <c r="D47" s="2">
        <v>4</v>
      </c>
      <c r="E47" t="s">
        <v>2</v>
      </c>
      <c r="F47" s="12">
        <f t="shared" si="1"/>
        <v>24</v>
      </c>
      <c r="G47" t="s">
        <v>13</v>
      </c>
      <c r="H47" s="188">
        <f t="shared" ref="H47:I47" si="2">F47/F46</f>
        <v>3</v>
      </c>
      <c r="I47" s="188"/>
    </row>
    <row r="48" spans="1:9" ht="18" x14ac:dyDescent="0.45">
      <c r="B48" s="11">
        <v>18</v>
      </c>
      <c r="C48" t="s">
        <v>38</v>
      </c>
      <c r="D48" s="2">
        <v>4</v>
      </c>
      <c r="E48" t="s">
        <v>2</v>
      </c>
      <c r="F48" s="12">
        <f t="shared" si="1"/>
        <v>72</v>
      </c>
      <c r="G48" t="s">
        <v>13</v>
      </c>
      <c r="H48" s="188">
        <f t="shared" ref="H48" si="3">F48/F47</f>
        <v>3</v>
      </c>
      <c r="I48" s="188"/>
    </row>
    <row r="49" spans="1:9" x14ac:dyDescent="0.45">
      <c r="B49" s="11"/>
      <c r="D49" s="2"/>
      <c r="F49" s="12"/>
      <c r="H49" s="188"/>
      <c r="I49" s="188"/>
    </row>
    <row r="50" spans="1:9" ht="18" x14ac:dyDescent="0.45">
      <c r="B50" s="11">
        <v>2</v>
      </c>
      <c r="C50" t="s">
        <v>38</v>
      </c>
      <c r="D50" s="2">
        <v>4</v>
      </c>
      <c r="E50" t="s">
        <v>2</v>
      </c>
      <c r="F50" s="12">
        <f t="shared" si="1"/>
        <v>8</v>
      </c>
      <c r="G50" t="s">
        <v>13</v>
      </c>
      <c r="H50" s="176"/>
      <c r="I50" s="176"/>
    </row>
    <row r="51" spans="1:9" ht="18" x14ac:dyDescent="0.45">
      <c r="B51" s="11">
        <v>6</v>
      </c>
      <c r="C51" t="s">
        <v>38</v>
      </c>
      <c r="D51" s="2">
        <v>4</v>
      </c>
      <c r="E51" t="s">
        <v>2</v>
      </c>
      <c r="F51" s="12">
        <f t="shared" si="1"/>
        <v>24</v>
      </c>
      <c r="G51" t="s">
        <v>13</v>
      </c>
      <c r="H51" s="188">
        <f>F51/F50</f>
        <v>3</v>
      </c>
      <c r="I51" s="188"/>
    </row>
    <row r="52" spans="1:9" ht="18" x14ac:dyDescent="0.45">
      <c r="B52" s="11">
        <v>18</v>
      </c>
      <c r="C52" t="s">
        <v>38</v>
      </c>
      <c r="D52" s="2">
        <v>4</v>
      </c>
      <c r="E52" t="s">
        <v>2</v>
      </c>
      <c r="F52" s="12">
        <f t="shared" si="1"/>
        <v>72</v>
      </c>
      <c r="G52" t="s">
        <v>13</v>
      </c>
      <c r="H52" s="188">
        <f>F52/F51</f>
        <v>3</v>
      </c>
      <c r="I52" s="188"/>
    </row>
    <row r="56" spans="1:9" ht="17" x14ac:dyDescent="0.5">
      <c r="A56" s="1" t="s">
        <v>56</v>
      </c>
      <c r="B56" s="6" t="s">
        <v>145</v>
      </c>
    </row>
    <row r="58" spans="1:9" x14ac:dyDescent="0.45">
      <c r="B58" t="s">
        <v>268</v>
      </c>
    </row>
    <row r="60" spans="1:9" ht="17" x14ac:dyDescent="0.5">
      <c r="A60" s="1" t="s">
        <v>57</v>
      </c>
      <c r="B60" s="6" t="s">
        <v>146</v>
      </c>
    </row>
    <row r="62" spans="1:9" x14ac:dyDescent="0.45">
      <c r="B62" t="s">
        <v>269</v>
      </c>
    </row>
  </sheetData>
  <mergeCells count="34">
    <mergeCell ref="H50:I50"/>
    <mergeCell ref="H51:I51"/>
    <mergeCell ref="H52:I52"/>
    <mergeCell ref="H44:I44"/>
    <mergeCell ref="H45:I45"/>
    <mergeCell ref="H46:I46"/>
    <mergeCell ref="H47:I47"/>
    <mergeCell ref="H48:I48"/>
    <mergeCell ref="H49:I49"/>
    <mergeCell ref="H43:I43"/>
    <mergeCell ref="H18:I18"/>
    <mergeCell ref="H19:I19"/>
    <mergeCell ref="H20:I20"/>
    <mergeCell ref="H21:I21"/>
    <mergeCell ref="H22:I22"/>
    <mergeCell ref="H38:I38"/>
    <mergeCell ref="H39:I39"/>
    <mergeCell ref="H40:I40"/>
    <mergeCell ref="H41:I41"/>
    <mergeCell ref="H42:I42"/>
    <mergeCell ref="H34:I36"/>
    <mergeCell ref="A1:I1"/>
    <mergeCell ref="A2:I2"/>
    <mergeCell ref="H17:I1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4:I6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8"/>
  <sheetViews>
    <sheetView workbookViewId="0">
      <selection sqref="A1:I1"/>
    </sheetView>
  </sheetViews>
  <sheetFormatPr defaultRowHeight="16.5" x14ac:dyDescent="0.45"/>
  <cols>
    <col min="1" max="1" width="10" bestFit="1" customWidth="1"/>
    <col min="2" max="2" width="14.53515625" customWidth="1"/>
  </cols>
  <sheetData>
    <row r="1" spans="1:9" ht="21.5" x14ac:dyDescent="0.6">
      <c r="A1" s="178" t="s">
        <v>33</v>
      </c>
      <c r="B1" s="178"/>
      <c r="C1" s="178"/>
      <c r="D1" s="178"/>
      <c r="E1" s="178"/>
      <c r="F1" s="178"/>
      <c r="G1" s="178"/>
      <c r="H1" s="178"/>
      <c r="I1" s="178"/>
    </row>
    <row r="2" spans="1:9" s="16" customFormat="1" ht="16.5" customHeight="1" x14ac:dyDescent="0.45">
      <c r="A2" s="200" t="s">
        <v>61</v>
      </c>
      <c r="B2" s="200"/>
      <c r="C2" s="200"/>
      <c r="D2" s="200"/>
      <c r="E2" s="200"/>
      <c r="F2" s="200"/>
      <c r="G2" s="200"/>
      <c r="H2" s="200"/>
      <c r="I2" s="200"/>
    </row>
    <row r="4" spans="1:9" ht="18.5" x14ac:dyDescent="0.5">
      <c r="A4" s="1" t="s">
        <v>82</v>
      </c>
      <c r="B4" s="5" t="s">
        <v>160</v>
      </c>
      <c r="C4" s="5"/>
      <c r="D4" s="5"/>
    </row>
    <row r="5" spans="1:9" ht="17" x14ac:dyDescent="0.5">
      <c r="A5" s="26"/>
    </row>
    <row r="6" spans="1:9" ht="17" x14ac:dyDescent="0.5">
      <c r="A6" s="26"/>
      <c r="B6" s="198" t="s">
        <v>62</v>
      </c>
      <c r="C6" s="198"/>
      <c r="D6" s="198"/>
    </row>
    <row r="7" spans="1:9" ht="17" x14ac:dyDescent="0.5">
      <c r="A7" s="26"/>
      <c r="B7" s="27" t="s">
        <v>58</v>
      </c>
      <c r="C7" s="27">
        <v>8</v>
      </c>
      <c r="D7" s="27" t="s">
        <v>2</v>
      </c>
    </row>
    <row r="8" spans="1:9" ht="17" x14ac:dyDescent="0.5">
      <c r="A8" s="26"/>
      <c r="B8" s="27" t="s">
        <v>59</v>
      </c>
      <c r="C8" s="27">
        <v>4</v>
      </c>
      <c r="D8" s="27" t="s">
        <v>2</v>
      </c>
    </row>
    <row r="9" spans="1:9" ht="17" x14ac:dyDescent="0.5">
      <c r="A9" s="26"/>
      <c r="B9" s="27" t="s">
        <v>60</v>
      </c>
      <c r="C9" s="27">
        <v>3</v>
      </c>
      <c r="D9" s="27" t="s">
        <v>2</v>
      </c>
    </row>
    <row r="10" spans="1:9" ht="18.5" x14ac:dyDescent="0.5">
      <c r="A10" s="26"/>
      <c r="B10" s="27" t="s">
        <v>9</v>
      </c>
      <c r="C10" s="27">
        <f>C7*C8*C9</f>
        <v>96</v>
      </c>
      <c r="D10" s="27" t="s">
        <v>13</v>
      </c>
    </row>
    <row r="11" spans="1:9" ht="17" x14ac:dyDescent="0.5">
      <c r="A11" s="26"/>
    </row>
    <row r="12" spans="1:9" ht="17" x14ac:dyDescent="0.5">
      <c r="A12" s="26"/>
    </row>
    <row r="13" spans="1:9" ht="18.5" x14ac:dyDescent="0.5">
      <c r="A13" s="1" t="s">
        <v>83</v>
      </c>
      <c r="B13" s="5" t="s">
        <v>155</v>
      </c>
    </row>
    <row r="14" spans="1:9" ht="17" x14ac:dyDescent="0.5">
      <c r="A14" s="26"/>
    </row>
    <row r="15" spans="1:9" ht="17" x14ac:dyDescent="0.5">
      <c r="A15" s="26"/>
      <c r="B15" s="198" t="s">
        <v>63</v>
      </c>
      <c r="C15" s="198"/>
      <c r="D15" s="198"/>
    </row>
    <row r="16" spans="1:9" ht="17" x14ac:dyDescent="0.5">
      <c r="A16" s="26"/>
      <c r="B16" s="27" t="s">
        <v>64</v>
      </c>
      <c r="C16" s="27">
        <v>5</v>
      </c>
      <c r="D16" s="27" t="s">
        <v>2</v>
      </c>
    </row>
    <row r="17" spans="1:9" ht="17" x14ac:dyDescent="0.5">
      <c r="A17" s="26"/>
      <c r="B17" s="27" t="s">
        <v>60</v>
      </c>
      <c r="C17" s="27">
        <v>9.0005303417328655</v>
      </c>
      <c r="D17" s="27" t="s">
        <v>2</v>
      </c>
    </row>
    <row r="18" spans="1:9" ht="18.5" x14ac:dyDescent="0.5">
      <c r="A18" s="26"/>
      <c r="B18" s="27" t="s">
        <v>9</v>
      </c>
      <c r="C18" s="27">
        <f>PI()*C16^2*C17</f>
        <v>706.90000000000009</v>
      </c>
      <c r="D18" s="27" t="s">
        <v>13</v>
      </c>
    </row>
    <row r="19" spans="1:9" ht="17" x14ac:dyDescent="0.5">
      <c r="A19" s="26"/>
    </row>
    <row r="20" spans="1:9" ht="17" x14ac:dyDescent="0.5">
      <c r="A20" s="26"/>
    </row>
    <row r="21" spans="1:9" ht="18.5" x14ac:dyDescent="0.5">
      <c r="A21" s="1" t="s">
        <v>84</v>
      </c>
      <c r="B21" s="5" t="s">
        <v>157</v>
      </c>
    </row>
    <row r="22" spans="1:9" ht="17" x14ac:dyDescent="0.5">
      <c r="A22" s="26"/>
    </row>
    <row r="23" spans="1:9" ht="17" x14ac:dyDescent="0.5">
      <c r="A23" s="26"/>
      <c r="B23" s="198" t="s">
        <v>66</v>
      </c>
      <c r="C23" s="198"/>
      <c r="D23" s="198"/>
    </row>
    <row r="24" spans="1:9" ht="17" x14ac:dyDescent="0.5">
      <c r="A24" s="26"/>
      <c r="B24" s="27" t="s">
        <v>64</v>
      </c>
      <c r="C24" s="27">
        <v>3.9993839161113764</v>
      </c>
      <c r="D24" s="27" t="s">
        <v>2</v>
      </c>
    </row>
    <row r="25" spans="1:9" ht="17" x14ac:dyDescent="0.5">
      <c r="A25" s="26"/>
      <c r="B25" s="27" t="s">
        <v>60</v>
      </c>
      <c r="C25" s="27">
        <v>12</v>
      </c>
      <c r="D25" s="27" t="s">
        <v>2</v>
      </c>
    </row>
    <row r="26" spans="1:9" ht="18.5" x14ac:dyDescent="0.5">
      <c r="A26" s="26"/>
      <c r="B26" s="27" t="s">
        <v>9</v>
      </c>
      <c r="C26" s="27">
        <f>1/3*PI()*C24^2*C25</f>
        <v>200.99999909163847</v>
      </c>
      <c r="D26" s="27" t="s">
        <v>13</v>
      </c>
    </row>
    <row r="27" spans="1:9" ht="17" x14ac:dyDescent="0.5">
      <c r="A27" s="26"/>
    </row>
    <row r="28" spans="1:9" ht="17" x14ac:dyDescent="0.5">
      <c r="A28" s="26"/>
    </row>
    <row r="29" spans="1:9" ht="18" customHeight="1" x14ac:dyDescent="0.5">
      <c r="A29" s="1" t="s">
        <v>85</v>
      </c>
      <c r="B29" s="69" t="s">
        <v>156</v>
      </c>
      <c r="C29" s="69"/>
      <c r="D29" s="69"/>
      <c r="E29" s="69"/>
      <c r="F29" s="69"/>
      <c r="G29" s="69"/>
      <c r="H29" s="69"/>
      <c r="I29" s="69"/>
    </row>
    <row r="30" spans="1:9" ht="17" x14ac:dyDescent="0.5">
      <c r="A30" s="26"/>
    </row>
    <row r="31" spans="1:9" ht="17" x14ac:dyDescent="0.5">
      <c r="A31" s="26"/>
      <c r="B31" s="198" t="s">
        <v>71</v>
      </c>
      <c r="C31" s="198"/>
      <c r="D31" s="198"/>
    </row>
    <row r="32" spans="1:9" ht="17" x14ac:dyDescent="0.5">
      <c r="A32" s="26"/>
      <c r="B32" s="27" t="s">
        <v>64</v>
      </c>
      <c r="C32" s="27">
        <v>10.008912527080239</v>
      </c>
      <c r="D32" s="27" t="s">
        <v>68</v>
      </c>
    </row>
    <row r="33" spans="1:7" ht="18.5" x14ac:dyDescent="0.5">
      <c r="A33" s="26"/>
      <c r="B33" s="28" t="s">
        <v>9</v>
      </c>
      <c r="C33" s="29">
        <f>4/3*PI()*C32^3</f>
        <v>4200.0000014545567</v>
      </c>
      <c r="D33" s="27" t="s">
        <v>69</v>
      </c>
    </row>
    <row r="34" spans="1:7" ht="17" x14ac:dyDescent="0.5">
      <c r="A34" s="26"/>
    </row>
    <row r="35" spans="1:7" ht="17" x14ac:dyDescent="0.5">
      <c r="A35" s="26"/>
    </row>
    <row r="36" spans="1:7" ht="17" x14ac:dyDescent="0.5">
      <c r="A36" s="1" t="s">
        <v>86</v>
      </c>
      <c r="B36" s="5" t="s">
        <v>159</v>
      </c>
    </row>
    <row r="37" spans="1:7" ht="17" x14ac:dyDescent="0.5">
      <c r="A37" s="26"/>
    </row>
    <row r="38" spans="1:7" ht="17" x14ac:dyDescent="0.5">
      <c r="A38" s="26"/>
      <c r="B38" s="198" t="s">
        <v>72</v>
      </c>
      <c r="C38" s="198"/>
      <c r="D38" s="198"/>
      <c r="F38" t="s">
        <v>243</v>
      </c>
    </row>
    <row r="39" spans="1:7" ht="21.75" customHeight="1" x14ac:dyDescent="0.5">
      <c r="A39" s="26"/>
      <c r="B39" s="30" t="s">
        <v>73</v>
      </c>
      <c r="C39" s="31">
        <v>200</v>
      </c>
      <c r="D39" s="31" t="s">
        <v>74</v>
      </c>
    </row>
    <row r="40" spans="1:7" ht="17" x14ac:dyDescent="0.5">
      <c r="A40" s="26"/>
      <c r="B40" s="27" t="s">
        <v>60</v>
      </c>
      <c r="C40" s="27">
        <v>5</v>
      </c>
      <c r="D40" s="27" t="s">
        <v>68</v>
      </c>
    </row>
    <row r="41" spans="1:7" ht="17" x14ac:dyDescent="0.5">
      <c r="A41" s="26"/>
      <c r="B41" s="28" t="s">
        <v>9</v>
      </c>
      <c r="C41" s="29">
        <f>C40*C39</f>
        <v>1000</v>
      </c>
      <c r="D41" s="27" t="s">
        <v>75</v>
      </c>
    </row>
    <row r="42" spans="1:7" ht="17" x14ac:dyDescent="0.5">
      <c r="A42" s="26"/>
    </row>
    <row r="43" spans="1:7" ht="18.5" x14ac:dyDescent="0.5">
      <c r="A43" s="1" t="s">
        <v>87</v>
      </c>
      <c r="B43" s="5" t="s">
        <v>158</v>
      </c>
    </row>
    <row r="44" spans="1:7" ht="17" x14ac:dyDescent="0.5">
      <c r="A44" s="26"/>
    </row>
    <row r="45" spans="1:7" ht="17" x14ac:dyDescent="0.5">
      <c r="A45" s="26"/>
      <c r="B45" s="198" t="s">
        <v>77</v>
      </c>
      <c r="C45" s="198"/>
      <c r="D45" s="198"/>
      <c r="G45" t="s">
        <v>244</v>
      </c>
    </row>
    <row r="46" spans="1:7" ht="18" x14ac:dyDescent="0.5">
      <c r="A46" s="26"/>
      <c r="B46" s="30" t="s">
        <v>73</v>
      </c>
      <c r="C46" s="31">
        <v>600</v>
      </c>
      <c r="D46" s="31" t="s">
        <v>74</v>
      </c>
    </row>
    <row r="47" spans="1:7" ht="17" x14ac:dyDescent="0.5">
      <c r="A47" s="26"/>
      <c r="B47" s="27" t="s">
        <v>60</v>
      </c>
      <c r="C47" s="27">
        <v>5.0000000000000009</v>
      </c>
      <c r="D47" s="27" t="s">
        <v>68</v>
      </c>
    </row>
    <row r="48" spans="1:7" ht="17" x14ac:dyDescent="0.5">
      <c r="A48" s="26"/>
      <c r="B48" s="28" t="s">
        <v>9</v>
      </c>
      <c r="C48" s="29">
        <f>1/3*C47*C46</f>
        <v>1000.0000000000002</v>
      </c>
      <c r="D48" s="27" t="s">
        <v>75</v>
      </c>
    </row>
  </sheetData>
  <mergeCells count="8">
    <mergeCell ref="A1:I1"/>
    <mergeCell ref="B31:D31"/>
    <mergeCell ref="B38:D38"/>
    <mergeCell ref="B45:D45"/>
    <mergeCell ref="A2:I2"/>
    <mergeCell ref="B6:D6"/>
    <mergeCell ref="B15:D15"/>
    <mergeCell ref="B23:D23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3"/>
  <sheetViews>
    <sheetView workbookViewId="0">
      <selection sqref="A1:I1"/>
    </sheetView>
  </sheetViews>
  <sheetFormatPr defaultRowHeight="16.5" x14ac:dyDescent="0.45"/>
  <cols>
    <col min="1" max="1" width="10" bestFit="1" customWidth="1"/>
    <col min="2" max="2" width="16.3046875" customWidth="1"/>
  </cols>
  <sheetData>
    <row r="1" spans="1:9" ht="21.5" x14ac:dyDescent="0.6">
      <c r="A1" s="178" t="s">
        <v>34</v>
      </c>
      <c r="B1" s="178"/>
      <c r="C1" s="178"/>
      <c r="D1" s="178"/>
      <c r="E1" s="178"/>
      <c r="F1" s="178"/>
      <c r="G1" s="178"/>
      <c r="H1" s="178"/>
      <c r="I1" s="178"/>
    </row>
    <row r="2" spans="1:9" s="16" customFormat="1" ht="16.5" customHeight="1" x14ac:dyDescent="0.45">
      <c r="A2" s="200" t="s">
        <v>61</v>
      </c>
      <c r="B2" s="200"/>
      <c r="C2" s="200"/>
      <c r="D2" s="200"/>
      <c r="E2" s="200"/>
      <c r="F2" s="200"/>
      <c r="G2" s="200"/>
      <c r="H2" s="200"/>
      <c r="I2" s="200"/>
    </row>
    <row r="4" spans="1:9" ht="18.5" x14ac:dyDescent="0.5">
      <c r="A4" s="1" t="s">
        <v>88</v>
      </c>
      <c r="B4" s="5" t="s">
        <v>161</v>
      </c>
      <c r="C4" s="5"/>
      <c r="D4" s="5"/>
    </row>
    <row r="5" spans="1:9" ht="17" x14ac:dyDescent="0.5">
      <c r="A5" s="26"/>
    </row>
    <row r="6" spans="1:9" ht="17" x14ac:dyDescent="0.5">
      <c r="A6" s="26"/>
      <c r="B6" s="198" t="s">
        <v>79</v>
      </c>
      <c r="C6" s="198"/>
      <c r="D6" s="198"/>
    </row>
    <row r="7" spans="1:9" ht="17" x14ac:dyDescent="0.5">
      <c r="A7" s="26"/>
      <c r="B7" s="27" t="s">
        <v>50</v>
      </c>
      <c r="C7" s="27">
        <v>6</v>
      </c>
      <c r="D7" s="27" t="s">
        <v>80</v>
      </c>
    </row>
    <row r="8" spans="1:9" ht="17" x14ac:dyDescent="0.5">
      <c r="A8" s="26"/>
      <c r="B8" s="27" t="s">
        <v>40</v>
      </c>
      <c r="C8" s="27">
        <v>3</v>
      </c>
      <c r="D8" s="27" t="s">
        <v>80</v>
      </c>
    </row>
    <row r="9" spans="1:9" ht="17" x14ac:dyDescent="0.5">
      <c r="A9" s="26"/>
      <c r="B9" s="27" t="s">
        <v>60</v>
      </c>
      <c r="C9" s="27">
        <v>4.5472840883398673</v>
      </c>
      <c r="D9" s="27" t="s">
        <v>80</v>
      </c>
    </row>
    <row r="10" spans="1:9" ht="18.5" x14ac:dyDescent="0.5">
      <c r="A10" s="26"/>
      <c r="B10" s="27" t="s">
        <v>9</v>
      </c>
      <c r="C10" s="27">
        <f>1/3*PI()*C9*(C7^2+C8^2+C7*C8)</f>
        <v>300</v>
      </c>
      <c r="D10" s="27" t="s">
        <v>81</v>
      </c>
    </row>
    <row r="14" spans="1:9" ht="18.5" x14ac:dyDescent="0.5">
      <c r="A14" s="1" t="s">
        <v>89</v>
      </c>
      <c r="B14" s="5" t="s">
        <v>162</v>
      </c>
      <c r="C14" s="5"/>
      <c r="D14" s="5"/>
    </row>
    <row r="15" spans="1:9" ht="17" x14ac:dyDescent="0.5">
      <c r="A15" s="26"/>
    </row>
    <row r="16" spans="1:9" ht="17" x14ac:dyDescent="0.5">
      <c r="A16" s="26"/>
      <c r="B16" s="198" t="s">
        <v>79</v>
      </c>
      <c r="C16" s="198"/>
      <c r="D16" s="198"/>
    </row>
    <row r="17" spans="1:4" ht="17" x14ac:dyDescent="0.5">
      <c r="A17" s="26"/>
      <c r="B17" s="27" t="s">
        <v>50</v>
      </c>
      <c r="C17" s="27">
        <v>9.1120783114733719</v>
      </c>
      <c r="D17" s="27" t="s">
        <v>80</v>
      </c>
    </row>
    <row r="18" spans="1:4" ht="17" x14ac:dyDescent="0.5">
      <c r="A18" s="26"/>
      <c r="B18" s="27" t="s">
        <v>40</v>
      </c>
      <c r="C18" s="27">
        <v>3</v>
      </c>
      <c r="D18" s="27" t="s">
        <v>80</v>
      </c>
    </row>
    <row r="19" spans="1:4" ht="17" x14ac:dyDescent="0.5">
      <c r="A19" s="26"/>
      <c r="B19" s="27" t="s">
        <v>60</v>
      </c>
      <c r="C19" s="27">
        <v>4</v>
      </c>
      <c r="D19" s="27" t="s">
        <v>80</v>
      </c>
    </row>
    <row r="20" spans="1:4" ht="18.5" x14ac:dyDescent="0.5">
      <c r="A20" s="26"/>
      <c r="B20" s="27" t="s">
        <v>9</v>
      </c>
      <c r="C20" s="27">
        <f>1/3*PI()*C19*(C17^2+C18^2+C17*C18)</f>
        <v>499.99999484746144</v>
      </c>
      <c r="D20" s="27" t="s">
        <v>81</v>
      </c>
    </row>
    <row r="24" spans="1:4" ht="18.5" x14ac:dyDescent="0.5">
      <c r="A24" s="1" t="s">
        <v>90</v>
      </c>
      <c r="B24" s="5" t="s">
        <v>163</v>
      </c>
      <c r="C24" s="5"/>
      <c r="D24" s="5"/>
    </row>
    <row r="26" spans="1:4" ht="17" x14ac:dyDescent="0.5">
      <c r="B26" s="198" t="s">
        <v>79</v>
      </c>
      <c r="C26" s="198"/>
      <c r="D26" s="198"/>
    </row>
    <row r="27" spans="1:4" x14ac:dyDescent="0.45">
      <c r="B27" s="27" t="s">
        <v>50</v>
      </c>
      <c r="C27" s="27">
        <v>4</v>
      </c>
      <c r="D27" s="27" t="s">
        <v>80</v>
      </c>
    </row>
    <row r="28" spans="1:4" x14ac:dyDescent="0.45">
      <c r="B28" s="27" t="s">
        <v>40</v>
      </c>
      <c r="C28" s="27">
        <v>2.4532028102124306</v>
      </c>
      <c r="D28" s="27" t="s">
        <v>80</v>
      </c>
    </row>
    <row r="29" spans="1:4" x14ac:dyDescent="0.45">
      <c r="B29" s="27" t="s">
        <v>60</v>
      </c>
      <c r="C29" s="27">
        <v>6</v>
      </c>
      <c r="D29" s="27" t="s">
        <v>80</v>
      </c>
    </row>
    <row r="30" spans="1:4" ht="18" x14ac:dyDescent="0.45">
      <c r="B30" s="27" t="s">
        <v>9</v>
      </c>
      <c r="C30" s="27">
        <f>1/3*PI()*C29*(C27^2+C28^2+C27*C28)</f>
        <v>200.0001674500603</v>
      </c>
      <c r="D30" s="27" t="s">
        <v>81</v>
      </c>
    </row>
    <row r="34" spans="1:10" ht="18.75" customHeight="1" x14ac:dyDescent="0.5">
      <c r="A34" s="1" t="s">
        <v>95</v>
      </c>
      <c r="B34" s="199" t="s">
        <v>164</v>
      </c>
      <c r="C34" s="199"/>
      <c r="D34" s="199"/>
      <c r="E34" s="199"/>
      <c r="F34" s="199"/>
      <c r="G34" s="199"/>
      <c r="H34" s="199"/>
      <c r="I34" s="199"/>
    </row>
    <row r="35" spans="1:10" ht="17" x14ac:dyDescent="0.5">
      <c r="A35" s="1"/>
      <c r="B35" s="199"/>
      <c r="C35" s="199"/>
      <c r="D35" s="199"/>
      <c r="E35" s="199"/>
      <c r="F35" s="199"/>
      <c r="G35" s="199"/>
      <c r="H35" s="199"/>
      <c r="I35" s="199"/>
    </row>
    <row r="37" spans="1:10" ht="17" x14ac:dyDescent="0.5">
      <c r="B37" s="198" t="s">
        <v>96</v>
      </c>
      <c r="C37" s="198"/>
      <c r="D37" s="198"/>
    </row>
    <row r="38" spans="1:10" ht="18" x14ac:dyDescent="0.45">
      <c r="B38" s="30" t="s">
        <v>97</v>
      </c>
      <c r="C38" s="27">
        <v>25</v>
      </c>
      <c r="D38" s="27" t="s">
        <v>74</v>
      </c>
    </row>
    <row r="39" spans="1:10" ht="18" x14ac:dyDescent="0.45">
      <c r="B39" s="27" t="s">
        <v>98</v>
      </c>
      <c r="C39" s="27">
        <v>15</v>
      </c>
      <c r="D39" s="27" t="s">
        <v>74</v>
      </c>
    </row>
    <row r="40" spans="1:10" x14ac:dyDescent="0.45">
      <c r="B40" s="27" t="s">
        <v>60</v>
      </c>
      <c r="C40" s="27">
        <v>5.0534897801541803</v>
      </c>
      <c r="D40" s="27" t="s">
        <v>68</v>
      </c>
    </row>
    <row r="41" spans="1:10" ht="18" x14ac:dyDescent="0.45">
      <c r="B41" s="27" t="s">
        <v>9</v>
      </c>
      <c r="C41" s="27">
        <f>C40*1/3*(C38+C39+SQRT(C38*C39))</f>
        <v>99.999999999999929</v>
      </c>
      <c r="D41" s="27" t="s">
        <v>69</v>
      </c>
    </row>
    <row r="45" spans="1:10" ht="18.75" customHeight="1" x14ac:dyDescent="0.5">
      <c r="A45" s="1" t="s">
        <v>99</v>
      </c>
      <c r="B45" s="199" t="s">
        <v>165</v>
      </c>
      <c r="C45" s="199"/>
      <c r="D45" s="199"/>
      <c r="E45" s="199"/>
      <c r="F45" s="199"/>
      <c r="G45" s="199"/>
      <c r="H45" s="199"/>
      <c r="I45" s="199"/>
      <c r="J45" s="68"/>
    </row>
    <row r="46" spans="1:10" ht="17" x14ac:dyDescent="0.5">
      <c r="A46" s="1"/>
      <c r="B46" s="199"/>
      <c r="C46" s="199"/>
      <c r="D46" s="199"/>
      <c r="E46" s="199"/>
      <c r="F46" s="199"/>
      <c r="G46" s="199"/>
      <c r="H46" s="199"/>
      <c r="I46" s="199"/>
      <c r="J46" s="68"/>
    </row>
    <row r="48" spans="1:10" ht="17" x14ac:dyDescent="0.5">
      <c r="B48" s="198" t="s">
        <v>96</v>
      </c>
      <c r="C48" s="198"/>
      <c r="D48" s="198"/>
    </row>
    <row r="49" spans="1:9" ht="18" x14ac:dyDescent="0.45">
      <c r="B49" s="30" t="s">
        <v>97</v>
      </c>
      <c r="C49" s="27">
        <v>50</v>
      </c>
      <c r="D49" s="27" t="s">
        <v>74</v>
      </c>
    </row>
    <row r="50" spans="1:9" ht="18" x14ac:dyDescent="0.45">
      <c r="B50" s="27" t="s">
        <v>98</v>
      </c>
      <c r="C50" s="27">
        <v>30.773825815763225</v>
      </c>
      <c r="D50" s="27" t="s">
        <v>74</v>
      </c>
    </row>
    <row r="51" spans="1:9" x14ac:dyDescent="0.45">
      <c r="B51" s="27" t="s">
        <v>60</v>
      </c>
      <c r="C51" s="27">
        <v>5</v>
      </c>
      <c r="D51" s="27" t="s">
        <v>68</v>
      </c>
    </row>
    <row r="52" spans="1:9" ht="18" x14ac:dyDescent="0.45">
      <c r="B52" s="27" t="s">
        <v>9</v>
      </c>
      <c r="C52" s="27">
        <f>C51*1/3*(C49+C50+SQRT(C49*C50))</f>
        <v>199.99996918842467</v>
      </c>
      <c r="D52" s="27" t="s">
        <v>69</v>
      </c>
    </row>
    <row r="56" spans="1:9" ht="18.75" customHeight="1" x14ac:dyDescent="0.5">
      <c r="A56" s="1" t="s">
        <v>102</v>
      </c>
      <c r="B56" s="199" t="s">
        <v>166</v>
      </c>
      <c r="C56" s="199"/>
      <c r="D56" s="199"/>
      <c r="E56" s="199"/>
      <c r="F56" s="199"/>
      <c r="G56" s="199"/>
      <c r="H56" s="199"/>
      <c r="I56" s="199"/>
    </row>
    <row r="57" spans="1:9" x14ac:dyDescent="0.45">
      <c r="B57" s="199"/>
      <c r="C57" s="199"/>
      <c r="D57" s="199"/>
      <c r="E57" s="199"/>
      <c r="F57" s="199"/>
      <c r="G57" s="199"/>
      <c r="H57" s="199"/>
      <c r="I57" s="199"/>
    </row>
    <row r="58" spans="1:9" x14ac:dyDescent="0.45">
      <c r="B58" s="52"/>
      <c r="C58" s="52"/>
      <c r="D58" s="52"/>
      <c r="E58" s="52"/>
      <c r="F58" s="52"/>
      <c r="G58" s="52"/>
      <c r="H58" s="52"/>
      <c r="I58" s="52"/>
    </row>
    <row r="59" spans="1:9" ht="17" x14ac:dyDescent="0.5">
      <c r="B59" s="198" t="s">
        <v>96</v>
      </c>
      <c r="C59" s="198"/>
      <c r="D59" s="198"/>
    </row>
    <row r="60" spans="1:9" ht="18" x14ac:dyDescent="0.45">
      <c r="B60" s="30" t="s">
        <v>97</v>
      </c>
      <c r="C60" s="32"/>
      <c r="D60" s="27" t="s">
        <v>74</v>
      </c>
    </row>
    <row r="61" spans="1:9" ht="18" x14ac:dyDescent="0.45">
      <c r="B61" s="27" t="s">
        <v>98</v>
      </c>
      <c r="C61" s="27">
        <v>25</v>
      </c>
      <c r="D61" s="27" t="s">
        <v>74</v>
      </c>
    </row>
    <row r="62" spans="1:9" x14ac:dyDescent="0.45">
      <c r="B62" s="27" t="s">
        <v>60</v>
      </c>
      <c r="C62" s="27">
        <v>2</v>
      </c>
      <c r="D62" s="27" t="s">
        <v>68</v>
      </c>
    </row>
    <row r="63" spans="1:9" ht="18" x14ac:dyDescent="0.45">
      <c r="B63" s="27" t="s">
        <v>9</v>
      </c>
      <c r="C63" s="32">
        <f>C62*1/3*(C60+C61+SQRT(C60*C61))</f>
        <v>16.666666666666664</v>
      </c>
      <c r="D63" s="27" t="s">
        <v>69</v>
      </c>
    </row>
  </sheetData>
  <mergeCells count="11">
    <mergeCell ref="A1:I1"/>
    <mergeCell ref="B37:D37"/>
    <mergeCell ref="B48:D48"/>
    <mergeCell ref="B59:D59"/>
    <mergeCell ref="A2:I2"/>
    <mergeCell ref="B6:D6"/>
    <mergeCell ref="B16:D16"/>
    <mergeCell ref="B26:D26"/>
    <mergeCell ref="B34:I35"/>
    <mergeCell ref="B56:I57"/>
    <mergeCell ref="B45:I46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4"/>
  <sheetViews>
    <sheetView zoomScaleNormal="100" workbookViewId="0">
      <selection sqref="A1:N1"/>
    </sheetView>
  </sheetViews>
  <sheetFormatPr defaultColWidth="8.84375" defaultRowHeight="16.5" x14ac:dyDescent="0.45"/>
  <cols>
    <col min="1" max="1" width="11.07421875" style="70" bestFit="1" customWidth="1"/>
    <col min="2" max="2" width="9.84375" style="70" customWidth="1"/>
    <col min="3" max="3" width="8.84375" style="70" customWidth="1"/>
    <col min="4" max="4" width="8.53515625" style="70" customWidth="1"/>
    <col min="5" max="5" width="3.53515625" style="70" bestFit="1" customWidth="1"/>
    <col min="6" max="6" width="10.765625" style="70" customWidth="1"/>
    <col min="7" max="7" width="6.69140625" style="70" bestFit="1" customWidth="1"/>
    <col min="8" max="8" width="7.765625" style="70" bestFit="1" customWidth="1"/>
    <col min="9" max="9" width="4.765625" style="70" customWidth="1"/>
    <col min="10" max="10" width="2.765625" style="70" bestFit="1" customWidth="1"/>
    <col min="11" max="11" width="7.69140625" style="70" bestFit="1" customWidth="1"/>
    <col min="12" max="12" width="15" style="70" bestFit="1" customWidth="1"/>
    <col min="13" max="13" width="10.23046875" style="70" customWidth="1"/>
    <col min="14" max="14" width="8.07421875" style="70" bestFit="1" customWidth="1"/>
    <col min="15" max="15" width="6.69140625" style="70" bestFit="1" customWidth="1"/>
    <col min="16" max="16" width="8.84375" style="70"/>
    <col min="17" max="17" width="12.3046875" style="70" bestFit="1" customWidth="1"/>
    <col min="18" max="16384" width="8.84375" style="70"/>
  </cols>
  <sheetData>
    <row r="1" spans="1:14" ht="21.5" x14ac:dyDescent="0.6">
      <c r="A1" s="209" t="s">
        <v>180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</row>
    <row r="3" spans="1:14" ht="22.5" customHeight="1" x14ac:dyDescent="0.5">
      <c r="A3" s="71" t="s">
        <v>181</v>
      </c>
      <c r="B3" s="70" t="s">
        <v>182</v>
      </c>
    </row>
    <row r="4" spans="1:14" ht="17" x14ac:dyDescent="0.45">
      <c r="B4" s="210" t="s">
        <v>183</v>
      </c>
      <c r="C4" s="211"/>
      <c r="D4" s="210" t="s">
        <v>9</v>
      </c>
      <c r="E4" s="211"/>
      <c r="F4" s="210" t="s">
        <v>184</v>
      </c>
      <c r="G4" s="211"/>
      <c r="H4" s="210" t="s">
        <v>185</v>
      </c>
      <c r="I4" s="211"/>
    </row>
    <row r="5" spans="1:14" ht="18" x14ac:dyDescent="0.45">
      <c r="B5" s="72" t="s">
        <v>186</v>
      </c>
      <c r="C5" s="73" t="s">
        <v>187</v>
      </c>
      <c r="D5" s="73">
        <v>5</v>
      </c>
      <c r="E5" s="74" t="s">
        <v>13</v>
      </c>
      <c r="F5" s="75">
        <v>7.9</v>
      </c>
      <c r="G5" s="75" t="s">
        <v>227</v>
      </c>
      <c r="H5" s="76">
        <f>D5*F5</f>
        <v>39.5</v>
      </c>
      <c r="I5" s="77" t="s">
        <v>43</v>
      </c>
    </row>
    <row r="6" spans="1:14" ht="18" x14ac:dyDescent="0.45">
      <c r="B6" s="72" t="s">
        <v>188</v>
      </c>
      <c r="C6" s="73" t="s">
        <v>187</v>
      </c>
      <c r="D6" s="73">
        <v>5</v>
      </c>
      <c r="E6" s="74" t="s">
        <v>13</v>
      </c>
      <c r="F6" s="75">
        <v>11.3</v>
      </c>
      <c r="G6" s="75" t="s">
        <v>227</v>
      </c>
      <c r="H6" s="76">
        <f t="shared" ref="H6:H16" si="0">D6*F6</f>
        <v>56.5</v>
      </c>
      <c r="I6" s="77" t="s">
        <v>43</v>
      </c>
    </row>
    <row r="7" spans="1:14" ht="18" x14ac:dyDescent="0.45">
      <c r="B7" s="72" t="s">
        <v>189</v>
      </c>
      <c r="C7" s="73" t="s">
        <v>190</v>
      </c>
      <c r="D7" s="73">
        <v>5</v>
      </c>
      <c r="E7" s="74" t="s">
        <v>13</v>
      </c>
      <c r="F7" s="75">
        <v>1.98E-3</v>
      </c>
      <c r="G7" s="75" t="s">
        <v>227</v>
      </c>
      <c r="H7" s="76">
        <f t="shared" si="0"/>
        <v>9.8999999999999991E-3</v>
      </c>
      <c r="I7" s="77" t="s">
        <v>43</v>
      </c>
    </row>
    <row r="8" spans="1:14" ht="18.5" thickBot="1" x14ac:dyDescent="0.5">
      <c r="B8" s="78" t="s">
        <v>191</v>
      </c>
      <c r="C8" s="79" t="s">
        <v>187</v>
      </c>
      <c r="D8" s="80">
        <v>5</v>
      </c>
      <c r="E8" s="81" t="s">
        <v>13</v>
      </c>
      <c r="F8" s="82">
        <v>1.4300000000000001E-3</v>
      </c>
      <c r="G8" s="145" t="s">
        <v>227</v>
      </c>
      <c r="H8" s="76">
        <f t="shared" si="0"/>
        <v>7.1500000000000001E-3</v>
      </c>
      <c r="I8" s="83" t="s">
        <v>43</v>
      </c>
    </row>
    <row r="9" spans="1:14" ht="18.5" thickTop="1" x14ac:dyDescent="0.45">
      <c r="B9" s="84" t="s">
        <v>192</v>
      </c>
      <c r="C9" s="85" t="s">
        <v>190</v>
      </c>
      <c r="D9" s="86">
        <v>5</v>
      </c>
      <c r="E9" s="87" t="s">
        <v>69</v>
      </c>
      <c r="F9" s="88">
        <v>19.3</v>
      </c>
      <c r="G9" s="103" t="s">
        <v>228</v>
      </c>
      <c r="H9" s="76">
        <f t="shared" si="0"/>
        <v>96.5</v>
      </c>
      <c r="I9" s="90" t="s">
        <v>203</v>
      </c>
    </row>
    <row r="10" spans="1:14" ht="18" customHeight="1" x14ac:dyDescent="0.45">
      <c r="B10" s="72" t="s">
        <v>193</v>
      </c>
      <c r="C10" s="73" t="s">
        <v>187</v>
      </c>
      <c r="D10" s="73">
        <v>5</v>
      </c>
      <c r="E10" s="74" t="s">
        <v>69</v>
      </c>
      <c r="F10" s="75">
        <v>8.5</v>
      </c>
      <c r="G10" s="103" t="s">
        <v>228</v>
      </c>
      <c r="H10" s="76">
        <f t="shared" si="0"/>
        <v>42.5</v>
      </c>
      <c r="I10" s="77" t="s">
        <v>203</v>
      </c>
    </row>
    <row r="11" spans="1:14" ht="18" x14ac:dyDescent="0.45">
      <c r="B11" s="72" t="s">
        <v>194</v>
      </c>
      <c r="C11" s="86" t="s">
        <v>187</v>
      </c>
      <c r="D11" s="73">
        <v>5</v>
      </c>
      <c r="E11" s="74" t="s">
        <v>69</v>
      </c>
      <c r="F11" s="75">
        <v>10.5</v>
      </c>
      <c r="G11" s="103" t="s">
        <v>228</v>
      </c>
      <c r="H11" s="76">
        <f t="shared" si="0"/>
        <v>52.5</v>
      </c>
      <c r="I11" s="77" t="s">
        <v>203</v>
      </c>
    </row>
    <row r="12" spans="1:14" ht="18.5" thickBot="1" x14ac:dyDescent="0.5">
      <c r="B12" s="78" t="s">
        <v>195</v>
      </c>
      <c r="C12" s="79" t="s">
        <v>196</v>
      </c>
      <c r="D12" s="80">
        <v>5</v>
      </c>
      <c r="E12" s="81" t="s">
        <v>69</v>
      </c>
      <c r="F12" s="82">
        <v>0.75</v>
      </c>
      <c r="G12" s="103" t="s">
        <v>228</v>
      </c>
      <c r="H12" s="76">
        <f t="shared" si="0"/>
        <v>3.75</v>
      </c>
      <c r="I12" s="83" t="s">
        <v>203</v>
      </c>
    </row>
    <row r="13" spans="1:14" ht="18.5" thickTop="1" x14ac:dyDescent="0.45">
      <c r="B13" s="84" t="s">
        <v>197</v>
      </c>
      <c r="C13" s="91" t="s">
        <v>187</v>
      </c>
      <c r="D13" s="86">
        <v>5</v>
      </c>
      <c r="E13" s="87" t="s">
        <v>81</v>
      </c>
      <c r="F13" s="88">
        <v>2.7</v>
      </c>
      <c r="G13" s="88" t="s">
        <v>229</v>
      </c>
      <c r="H13" s="76">
        <f t="shared" si="0"/>
        <v>13.5</v>
      </c>
      <c r="I13" s="90" t="s">
        <v>204</v>
      </c>
    </row>
    <row r="14" spans="1:14" ht="18" x14ac:dyDescent="0.45">
      <c r="B14" s="72" t="s">
        <v>198</v>
      </c>
      <c r="C14" s="79" t="s">
        <v>196</v>
      </c>
      <c r="D14" s="73">
        <v>5</v>
      </c>
      <c r="E14" s="74" t="s">
        <v>81</v>
      </c>
      <c r="F14" s="75">
        <v>0.78900000000000003</v>
      </c>
      <c r="G14" s="75" t="s">
        <v>229</v>
      </c>
      <c r="H14" s="76">
        <f t="shared" si="0"/>
        <v>3.9450000000000003</v>
      </c>
      <c r="I14" s="77" t="s">
        <v>204</v>
      </c>
    </row>
    <row r="15" spans="1:14" ht="18" x14ac:dyDescent="0.45">
      <c r="B15" s="72" t="s">
        <v>199</v>
      </c>
      <c r="C15" s="79" t="s">
        <v>196</v>
      </c>
      <c r="D15" s="73">
        <v>5</v>
      </c>
      <c r="E15" s="74" t="s">
        <v>81</v>
      </c>
      <c r="F15" s="93">
        <v>1</v>
      </c>
      <c r="G15" s="75" t="s">
        <v>229</v>
      </c>
      <c r="H15" s="76">
        <f t="shared" si="0"/>
        <v>5</v>
      </c>
      <c r="I15" s="77" t="s">
        <v>204</v>
      </c>
    </row>
    <row r="16" spans="1:14" ht="18" x14ac:dyDescent="0.45">
      <c r="B16" s="72" t="s">
        <v>200</v>
      </c>
      <c r="C16" s="73" t="s">
        <v>187</v>
      </c>
      <c r="D16" s="73">
        <v>5</v>
      </c>
      <c r="E16" s="74" t="s">
        <v>81</v>
      </c>
      <c r="F16" s="75">
        <v>2.4</v>
      </c>
      <c r="G16" s="103" t="s">
        <v>229</v>
      </c>
      <c r="H16" s="76">
        <f t="shared" si="0"/>
        <v>12</v>
      </c>
      <c r="I16" s="77" t="s">
        <v>204</v>
      </c>
    </row>
    <row r="19" spans="1:9" ht="17" x14ac:dyDescent="0.5">
      <c r="A19" s="71" t="s">
        <v>201</v>
      </c>
      <c r="B19" s="70" t="s">
        <v>202</v>
      </c>
    </row>
    <row r="20" spans="1:9" ht="17" x14ac:dyDescent="0.45">
      <c r="B20" s="210" t="s">
        <v>183</v>
      </c>
      <c r="C20" s="211"/>
      <c r="D20" s="210" t="s">
        <v>9</v>
      </c>
      <c r="E20" s="211"/>
      <c r="F20" s="210" t="s">
        <v>184</v>
      </c>
      <c r="G20" s="211"/>
      <c r="H20" s="210" t="s">
        <v>185</v>
      </c>
      <c r="I20" s="211"/>
    </row>
    <row r="21" spans="1:9" ht="18" x14ac:dyDescent="0.45">
      <c r="B21" s="72" t="s">
        <v>186</v>
      </c>
      <c r="C21" s="73" t="s">
        <v>187</v>
      </c>
      <c r="D21" s="73">
        <f>H21/F21</f>
        <v>2</v>
      </c>
      <c r="E21" s="74" t="s">
        <v>13</v>
      </c>
      <c r="F21" s="75">
        <v>7.9</v>
      </c>
      <c r="G21" s="75" t="s">
        <v>227</v>
      </c>
      <c r="H21" s="94">
        <v>15.8</v>
      </c>
      <c r="I21" s="77" t="s">
        <v>43</v>
      </c>
    </row>
    <row r="22" spans="1:9" ht="18" x14ac:dyDescent="0.45">
      <c r="B22" s="72" t="s">
        <v>188</v>
      </c>
      <c r="C22" s="73" t="s">
        <v>187</v>
      </c>
      <c r="D22" s="73">
        <f t="shared" ref="D22:D32" si="1">H22/F22</f>
        <v>12.5</v>
      </c>
      <c r="E22" s="74" t="s">
        <v>13</v>
      </c>
      <c r="F22" s="75">
        <v>11.3</v>
      </c>
      <c r="G22" s="75" t="s">
        <v>227</v>
      </c>
      <c r="H22" s="94">
        <v>141.25</v>
      </c>
      <c r="I22" s="77" t="s">
        <v>43</v>
      </c>
    </row>
    <row r="23" spans="1:9" ht="18" x14ac:dyDescent="0.45">
      <c r="B23" s="72" t="s">
        <v>189</v>
      </c>
      <c r="C23" s="73" t="s">
        <v>190</v>
      </c>
      <c r="D23" s="73">
        <f t="shared" si="1"/>
        <v>3000</v>
      </c>
      <c r="E23" s="74" t="s">
        <v>13</v>
      </c>
      <c r="F23" s="75">
        <v>1.98E-3</v>
      </c>
      <c r="G23" s="75" t="s">
        <v>227</v>
      </c>
      <c r="H23" s="94">
        <v>5.94</v>
      </c>
      <c r="I23" s="77" t="s">
        <v>43</v>
      </c>
    </row>
    <row r="24" spans="1:9" ht="18.5" thickBot="1" x14ac:dyDescent="0.5">
      <c r="B24" s="78" t="s">
        <v>191</v>
      </c>
      <c r="C24" s="79" t="s">
        <v>187</v>
      </c>
      <c r="D24" s="73">
        <f t="shared" si="1"/>
        <v>1500</v>
      </c>
      <c r="E24" s="81" t="s">
        <v>13</v>
      </c>
      <c r="F24" s="82">
        <v>1.4300000000000001E-3</v>
      </c>
      <c r="G24" s="145" t="s">
        <v>227</v>
      </c>
      <c r="H24" s="94">
        <v>2.145</v>
      </c>
      <c r="I24" s="95" t="s">
        <v>43</v>
      </c>
    </row>
    <row r="25" spans="1:9" ht="18.5" thickTop="1" x14ac:dyDescent="0.45">
      <c r="B25" s="84" t="s">
        <v>192</v>
      </c>
      <c r="C25" s="85" t="s">
        <v>190</v>
      </c>
      <c r="D25" s="73">
        <f t="shared" si="1"/>
        <v>0.1</v>
      </c>
      <c r="E25" s="87" t="s">
        <v>69</v>
      </c>
      <c r="F25" s="88">
        <v>19.3</v>
      </c>
      <c r="G25" s="103" t="s">
        <v>228</v>
      </c>
      <c r="H25" s="96">
        <v>1.9300000000000002</v>
      </c>
      <c r="I25" s="97" t="s">
        <v>203</v>
      </c>
    </row>
    <row r="26" spans="1:9" ht="18" x14ac:dyDescent="0.45">
      <c r="B26" s="72" t="s">
        <v>193</v>
      </c>
      <c r="C26" s="73" t="s">
        <v>187</v>
      </c>
      <c r="D26" s="73">
        <f t="shared" si="1"/>
        <v>18.5</v>
      </c>
      <c r="E26" s="74" t="s">
        <v>69</v>
      </c>
      <c r="F26" s="75">
        <v>8.5</v>
      </c>
      <c r="G26" s="103" t="s">
        <v>228</v>
      </c>
      <c r="H26" s="94">
        <v>157.25</v>
      </c>
      <c r="I26" s="98" t="s">
        <v>203</v>
      </c>
    </row>
    <row r="27" spans="1:9" ht="18.75" customHeight="1" x14ac:dyDescent="0.45">
      <c r="B27" s="72" t="s">
        <v>194</v>
      </c>
      <c r="C27" s="86" t="s">
        <v>187</v>
      </c>
      <c r="D27" s="73">
        <f t="shared" si="1"/>
        <v>0.2</v>
      </c>
      <c r="E27" s="74" t="s">
        <v>69</v>
      </c>
      <c r="F27" s="75">
        <v>10.5</v>
      </c>
      <c r="G27" s="103" t="s">
        <v>228</v>
      </c>
      <c r="H27" s="94">
        <v>2.1</v>
      </c>
      <c r="I27" s="98" t="s">
        <v>203</v>
      </c>
    </row>
    <row r="28" spans="1:9" ht="18.5" thickBot="1" x14ac:dyDescent="0.5">
      <c r="B28" s="78" t="s">
        <v>195</v>
      </c>
      <c r="C28" s="79" t="s">
        <v>196</v>
      </c>
      <c r="D28" s="73">
        <f t="shared" si="1"/>
        <v>55</v>
      </c>
      <c r="E28" s="81" t="s">
        <v>69</v>
      </c>
      <c r="F28" s="82">
        <v>0.75</v>
      </c>
      <c r="G28" s="103" t="s">
        <v>228</v>
      </c>
      <c r="H28" s="94">
        <v>41.25</v>
      </c>
      <c r="I28" s="99" t="s">
        <v>203</v>
      </c>
    </row>
    <row r="29" spans="1:9" ht="18.5" thickTop="1" x14ac:dyDescent="0.45">
      <c r="B29" s="84" t="s">
        <v>197</v>
      </c>
      <c r="C29" s="91" t="s">
        <v>187</v>
      </c>
      <c r="D29" s="73">
        <f t="shared" si="1"/>
        <v>0.5</v>
      </c>
      <c r="E29" s="87" t="s">
        <v>81</v>
      </c>
      <c r="F29" s="88">
        <v>2.7</v>
      </c>
      <c r="G29" s="88" t="s">
        <v>229</v>
      </c>
      <c r="H29" s="96">
        <v>1.35</v>
      </c>
      <c r="I29" s="90" t="s">
        <v>204</v>
      </c>
    </row>
    <row r="30" spans="1:9" ht="18" x14ac:dyDescent="0.45">
      <c r="B30" s="72" t="s">
        <v>198</v>
      </c>
      <c r="C30" s="79" t="s">
        <v>196</v>
      </c>
      <c r="D30" s="73">
        <f t="shared" si="1"/>
        <v>2.5</v>
      </c>
      <c r="E30" s="74" t="s">
        <v>81</v>
      </c>
      <c r="F30" s="75">
        <v>0.78900000000000003</v>
      </c>
      <c r="G30" s="75" t="s">
        <v>229</v>
      </c>
      <c r="H30" s="94">
        <v>1.9725000000000001</v>
      </c>
      <c r="I30" s="77" t="s">
        <v>204</v>
      </c>
    </row>
    <row r="31" spans="1:9" ht="18" x14ac:dyDescent="0.45">
      <c r="B31" s="72" t="s">
        <v>199</v>
      </c>
      <c r="C31" s="79" t="s">
        <v>196</v>
      </c>
      <c r="D31" s="73">
        <f t="shared" si="1"/>
        <v>80</v>
      </c>
      <c r="E31" s="74" t="s">
        <v>81</v>
      </c>
      <c r="F31" s="93">
        <v>1</v>
      </c>
      <c r="G31" s="75" t="s">
        <v>229</v>
      </c>
      <c r="H31" s="94">
        <v>80</v>
      </c>
      <c r="I31" s="77" t="s">
        <v>204</v>
      </c>
    </row>
    <row r="32" spans="1:9" ht="18" x14ac:dyDescent="0.45">
      <c r="B32" s="72" t="s">
        <v>200</v>
      </c>
      <c r="C32" s="73" t="s">
        <v>187</v>
      </c>
      <c r="D32" s="73">
        <f t="shared" si="1"/>
        <v>10</v>
      </c>
      <c r="E32" s="74" t="s">
        <v>81</v>
      </c>
      <c r="F32" s="75">
        <v>2.4</v>
      </c>
      <c r="G32" s="103" t="s">
        <v>229</v>
      </c>
      <c r="H32" s="94">
        <v>24</v>
      </c>
      <c r="I32" s="100" t="s">
        <v>204</v>
      </c>
    </row>
    <row r="35" spans="1:15" ht="18.75" customHeight="1" x14ac:dyDescent="0.5">
      <c r="A35" s="71" t="s">
        <v>205</v>
      </c>
      <c r="B35" s="70" t="s">
        <v>206</v>
      </c>
    </row>
    <row r="36" spans="1:15" ht="24.75" customHeight="1" x14ac:dyDescent="0.45">
      <c r="B36" s="210" t="s">
        <v>183</v>
      </c>
      <c r="C36" s="211"/>
      <c r="D36" s="210" t="s">
        <v>9</v>
      </c>
      <c r="E36" s="211"/>
      <c r="F36" s="210" t="s">
        <v>184</v>
      </c>
      <c r="G36" s="211"/>
      <c r="H36" s="210" t="s">
        <v>185</v>
      </c>
      <c r="I36" s="211"/>
      <c r="L36" s="207" t="s">
        <v>207</v>
      </c>
      <c r="M36" s="208"/>
      <c r="N36" s="208"/>
      <c r="O36" s="208"/>
    </row>
    <row r="37" spans="1:15" ht="18" x14ac:dyDescent="0.45">
      <c r="B37" s="73" t="s">
        <v>211</v>
      </c>
      <c r="C37" s="73" t="s">
        <v>187</v>
      </c>
      <c r="D37" s="73">
        <v>3.5</v>
      </c>
      <c r="E37" s="74" t="s">
        <v>13</v>
      </c>
      <c r="F37" s="75">
        <f>H37/D37</f>
        <v>8.9</v>
      </c>
      <c r="G37" s="75" t="s">
        <v>238</v>
      </c>
      <c r="H37" s="76">
        <v>31.150000000000002</v>
      </c>
      <c r="I37" s="77" t="s">
        <v>43</v>
      </c>
      <c r="L37" s="77" t="s">
        <v>208</v>
      </c>
      <c r="M37" s="73" t="s">
        <v>190</v>
      </c>
      <c r="N37" s="75">
        <v>1.29</v>
      </c>
      <c r="O37" s="169" t="s">
        <v>237</v>
      </c>
    </row>
    <row r="38" spans="1:15" ht="18" x14ac:dyDescent="0.45">
      <c r="B38" s="73" t="s">
        <v>216</v>
      </c>
      <c r="C38" s="73" t="s">
        <v>187</v>
      </c>
      <c r="D38" s="73">
        <v>7.2</v>
      </c>
      <c r="E38" s="74" t="s">
        <v>13</v>
      </c>
      <c r="F38" s="75">
        <f t="shared" ref="F38:F48" si="2">H38/D38</f>
        <v>21.45</v>
      </c>
      <c r="G38" s="75" t="s">
        <v>238</v>
      </c>
      <c r="H38" s="76">
        <v>154.44</v>
      </c>
      <c r="I38" s="77" t="s">
        <v>43</v>
      </c>
      <c r="L38" s="77" t="s">
        <v>209</v>
      </c>
      <c r="M38" s="73" t="s">
        <v>187</v>
      </c>
      <c r="N38" s="75">
        <v>8.85</v>
      </c>
      <c r="O38" s="169" t="s">
        <v>238</v>
      </c>
    </row>
    <row r="39" spans="1:15" ht="18" x14ac:dyDescent="0.45">
      <c r="B39" s="73" t="s">
        <v>218</v>
      </c>
      <c r="C39" s="73" t="s">
        <v>187</v>
      </c>
      <c r="D39" s="73">
        <v>12.9</v>
      </c>
      <c r="E39" s="74" t="s">
        <v>13</v>
      </c>
      <c r="F39" s="75">
        <f t="shared" si="2"/>
        <v>7.3</v>
      </c>
      <c r="G39" s="75" t="s">
        <v>238</v>
      </c>
      <c r="H39" s="76">
        <v>94.17</v>
      </c>
      <c r="I39" s="77" t="s">
        <v>43</v>
      </c>
      <c r="L39" s="77" t="s">
        <v>210</v>
      </c>
      <c r="M39" s="73" t="s">
        <v>187</v>
      </c>
      <c r="N39" s="75">
        <v>2.6</v>
      </c>
      <c r="O39" s="169" t="s">
        <v>228</v>
      </c>
    </row>
    <row r="40" spans="1:15" ht="18.5" thickBot="1" x14ac:dyDescent="0.5">
      <c r="B40" s="79" t="s">
        <v>219</v>
      </c>
      <c r="C40" s="79" t="s">
        <v>187</v>
      </c>
      <c r="D40" s="80">
        <v>1.5</v>
      </c>
      <c r="E40" s="81" t="s">
        <v>13</v>
      </c>
      <c r="F40" s="75">
        <f t="shared" si="2"/>
        <v>7.13</v>
      </c>
      <c r="G40" s="75" t="s">
        <v>238</v>
      </c>
      <c r="H40" s="76">
        <v>10.695</v>
      </c>
      <c r="I40" s="77" t="s">
        <v>43</v>
      </c>
      <c r="L40" s="77" t="s">
        <v>211</v>
      </c>
      <c r="M40" s="73" t="s">
        <v>187</v>
      </c>
      <c r="N40" s="75">
        <v>8.9</v>
      </c>
      <c r="O40" s="169" t="s">
        <v>227</v>
      </c>
    </row>
    <row r="41" spans="1:15" ht="18.75" customHeight="1" thickTop="1" thickBot="1" x14ac:dyDescent="0.5">
      <c r="B41" s="91" t="s">
        <v>209</v>
      </c>
      <c r="C41" s="85" t="s">
        <v>187</v>
      </c>
      <c r="D41" s="86">
        <v>9</v>
      </c>
      <c r="E41" s="87" t="s">
        <v>69</v>
      </c>
      <c r="F41" s="75">
        <f t="shared" si="2"/>
        <v>8.85</v>
      </c>
      <c r="G41" s="88" t="s">
        <v>245</v>
      </c>
      <c r="H41" s="92">
        <v>79.649999999999991</v>
      </c>
      <c r="I41" s="101" t="s">
        <v>203</v>
      </c>
      <c r="L41" s="100" t="s">
        <v>212</v>
      </c>
      <c r="M41" s="73" t="s">
        <v>196</v>
      </c>
      <c r="N41" s="102">
        <v>13.6</v>
      </c>
      <c r="O41" s="169" t="s">
        <v>229</v>
      </c>
    </row>
    <row r="42" spans="1:15" ht="19" thickTop="1" thickBot="1" x14ac:dyDescent="0.5">
      <c r="B42" s="73" t="s">
        <v>217</v>
      </c>
      <c r="C42" s="73" t="s">
        <v>187</v>
      </c>
      <c r="D42" s="86">
        <v>75</v>
      </c>
      <c r="E42" s="74" t="s">
        <v>69</v>
      </c>
      <c r="F42" s="75">
        <f t="shared" si="2"/>
        <v>2</v>
      </c>
      <c r="G42" s="88" t="s">
        <v>245</v>
      </c>
      <c r="H42" s="76">
        <v>150</v>
      </c>
      <c r="I42" s="98" t="s">
        <v>203</v>
      </c>
      <c r="L42" s="77" t="s">
        <v>213</v>
      </c>
      <c r="M42" s="73" t="s">
        <v>187</v>
      </c>
      <c r="N42" s="75">
        <v>2.7</v>
      </c>
      <c r="O42" s="169" t="s">
        <v>228</v>
      </c>
    </row>
    <row r="43" spans="1:15" ht="19" thickTop="1" thickBot="1" x14ac:dyDescent="0.5">
      <c r="B43" s="73" t="s">
        <v>210</v>
      </c>
      <c r="C43" s="86" t="s">
        <v>187</v>
      </c>
      <c r="D43" s="86">
        <v>37</v>
      </c>
      <c r="E43" s="74" t="s">
        <v>69</v>
      </c>
      <c r="F43" s="75">
        <f t="shared" si="2"/>
        <v>2.6</v>
      </c>
      <c r="G43" s="88" t="s">
        <v>245</v>
      </c>
      <c r="H43" s="76">
        <v>96.2</v>
      </c>
      <c r="I43" s="98" t="s">
        <v>203</v>
      </c>
      <c r="L43" s="77" t="s">
        <v>214</v>
      </c>
      <c r="M43" s="73" t="s">
        <v>187</v>
      </c>
      <c r="N43" s="75">
        <v>2.75</v>
      </c>
      <c r="O43" s="169" t="s">
        <v>229</v>
      </c>
    </row>
    <row r="44" spans="1:15" ht="19" thickTop="1" thickBot="1" x14ac:dyDescent="0.5">
      <c r="B44" s="79" t="s">
        <v>213</v>
      </c>
      <c r="C44" s="79" t="s">
        <v>187</v>
      </c>
      <c r="D44" s="80">
        <v>500</v>
      </c>
      <c r="E44" s="81" t="s">
        <v>69</v>
      </c>
      <c r="F44" s="75">
        <f t="shared" si="2"/>
        <v>2.7</v>
      </c>
      <c r="G44" s="88" t="s">
        <v>245</v>
      </c>
      <c r="H44" s="89">
        <v>1350</v>
      </c>
      <c r="I44" s="99" t="s">
        <v>203</v>
      </c>
      <c r="L44" s="77" t="s">
        <v>215</v>
      </c>
      <c r="M44" s="73" t="s">
        <v>187</v>
      </c>
      <c r="N44" s="75">
        <v>1.5</v>
      </c>
      <c r="O44" s="169" t="s">
        <v>229</v>
      </c>
    </row>
    <row r="45" spans="1:15" ht="19" thickTop="1" thickBot="1" x14ac:dyDescent="0.5">
      <c r="B45" s="91" t="s">
        <v>214</v>
      </c>
      <c r="C45" s="91" t="s">
        <v>187</v>
      </c>
      <c r="D45" s="86">
        <v>12</v>
      </c>
      <c r="E45" s="87" t="s">
        <v>81</v>
      </c>
      <c r="F45" s="75">
        <f t="shared" si="2"/>
        <v>2.75</v>
      </c>
      <c r="G45" s="88" t="s">
        <v>247</v>
      </c>
      <c r="H45" s="92">
        <v>33</v>
      </c>
      <c r="I45" s="90" t="s">
        <v>204</v>
      </c>
      <c r="L45" s="100" t="s">
        <v>216</v>
      </c>
      <c r="M45" s="73" t="s">
        <v>187</v>
      </c>
      <c r="N45" s="103">
        <v>21.45</v>
      </c>
      <c r="O45" s="169" t="s">
        <v>227</v>
      </c>
    </row>
    <row r="46" spans="1:15" ht="19" thickTop="1" thickBot="1" x14ac:dyDescent="0.5">
      <c r="B46" s="73" t="s">
        <v>215</v>
      </c>
      <c r="C46" s="79" t="s">
        <v>187</v>
      </c>
      <c r="D46" s="86">
        <v>8</v>
      </c>
      <c r="E46" s="74" t="s">
        <v>81</v>
      </c>
      <c r="F46" s="75">
        <f t="shared" si="2"/>
        <v>1.5</v>
      </c>
      <c r="G46" s="88" t="s">
        <v>247</v>
      </c>
      <c r="H46" s="76">
        <v>12</v>
      </c>
      <c r="I46" s="76" t="s">
        <v>204</v>
      </c>
      <c r="L46" s="77" t="s">
        <v>217</v>
      </c>
      <c r="M46" s="73" t="s">
        <v>187</v>
      </c>
      <c r="N46" s="93">
        <v>2</v>
      </c>
      <c r="O46" s="169" t="s">
        <v>228</v>
      </c>
    </row>
    <row r="47" spans="1:15" ht="19" thickTop="1" thickBot="1" x14ac:dyDescent="0.5">
      <c r="B47" s="73" t="s">
        <v>248</v>
      </c>
      <c r="C47" s="79" t="s">
        <v>196</v>
      </c>
      <c r="D47" s="86">
        <v>1.5</v>
      </c>
      <c r="E47" s="74" t="s">
        <v>81</v>
      </c>
      <c r="F47" s="75">
        <f t="shared" si="2"/>
        <v>13.6</v>
      </c>
      <c r="G47" s="88" t="s">
        <v>247</v>
      </c>
      <c r="H47" s="76">
        <v>20.399999999999999</v>
      </c>
      <c r="I47" s="76" t="s">
        <v>204</v>
      </c>
      <c r="L47" s="77" t="s">
        <v>218</v>
      </c>
      <c r="M47" s="73" t="s">
        <v>187</v>
      </c>
      <c r="N47" s="75">
        <v>7.3</v>
      </c>
      <c r="O47" s="169" t="s">
        <v>227</v>
      </c>
    </row>
    <row r="48" spans="1:15" ht="18.5" thickTop="1" x14ac:dyDescent="0.45">
      <c r="B48" s="73" t="s">
        <v>249</v>
      </c>
      <c r="C48" s="73" t="s">
        <v>190</v>
      </c>
      <c r="D48" s="86">
        <v>100</v>
      </c>
      <c r="E48" s="74" t="s">
        <v>81</v>
      </c>
      <c r="F48" s="75">
        <f t="shared" si="2"/>
        <v>1.29</v>
      </c>
      <c r="G48" s="88" t="s">
        <v>246</v>
      </c>
      <c r="H48" s="89">
        <v>129</v>
      </c>
      <c r="I48" s="76" t="s">
        <v>203</v>
      </c>
      <c r="L48" s="77" t="s">
        <v>219</v>
      </c>
      <c r="M48" s="73" t="s">
        <v>187</v>
      </c>
      <c r="N48" s="75">
        <v>7.13</v>
      </c>
      <c r="O48" s="169" t="s">
        <v>227</v>
      </c>
    </row>
    <row r="52" spans="2:9" x14ac:dyDescent="0.45">
      <c r="B52"/>
      <c r="C52"/>
      <c r="D52"/>
      <c r="E52"/>
      <c r="H52"/>
      <c r="I52"/>
    </row>
    <row r="53" spans="2:9" x14ac:dyDescent="0.45">
      <c r="B53"/>
      <c r="C53"/>
      <c r="D53"/>
      <c r="E53"/>
      <c r="H53"/>
      <c r="I53"/>
    </row>
    <row r="54" spans="2:9" x14ac:dyDescent="0.45">
      <c r="B54"/>
      <c r="C54"/>
      <c r="D54"/>
      <c r="E54"/>
      <c r="H54"/>
      <c r="I54"/>
    </row>
  </sheetData>
  <mergeCells count="14">
    <mergeCell ref="L36:O36"/>
    <mergeCell ref="A1:N1"/>
    <mergeCell ref="B4:C4"/>
    <mergeCell ref="D4:E4"/>
    <mergeCell ref="H4:I4"/>
    <mergeCell ref="B20:C20"/>
    <mergeCell ref="D20:E20"/>
    <mergeCell ref="H20:I20"/>
    <mergeCell ref="F4:G4"/>
    <mergeCell ref="F20:G20"/>
    <mergeCell ref="F36:G36"/>
    <mergeCell ref="B36:C36"/>
    <mergeCell ref="D36:E36"/>
    <mergeCell ref="H36:I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O459"/>
  <sheetViews>
    <sheetView workbookViewId="0">
      <selection activeCell="C295" sqref="C295"/>
    </sheetView>
  </sheetViews>
  <sheetFormatPr defaultRowHeight="16.5" x14ac:dyDescent="0.45"/>
  <cols>
    <col min="1" max="1" width="11.07421875" bestFit="1" customWidth="1"/>
    <col min="2" max="2" width="16.765625" customWidth="1"/>
    <col min="3" max="3" width="11.765625" customWidth="1"/>
    <col min="4" max="4" width="10.84375" customWidth="1"/>
    <col min="5" max="5" width="7.765625" bestFit="1" customWidth="1"/>
    <col min="7" max="7" width="9.84375" bestFit="1" customWidth="1"/>
    <col min="12" max="12" width="12.3046875" customWidth="1"/>
    <col min="14" max="14" width="9.23046875" bestFit="1" customWidth="1"/>
    <col min="15" max="15" width="6.69140625" bestFit="1" customWidth="1"/>
  </cols>
  <sheetData>
    <row r="2" spans="1:10" ht="16.5" customHeight="1" x14ac:dyDescent="0.6">
      <c r="A2" s="178" t="s">
        <v>63</v>
      </c>
      <c r="B2" s="178"/>
      <c r="C2" s="178"/>
      <c r="D2" s="178"/>
      <c r="E2" s="178"/>
      <c r="F2" s="178"/>
      <c r="G2" s="178"/>
      <c r="H2" s="178"/>
      <c r="I2" s="178"/>
    </row>
    <row r="3" spans="1:10" ht="17" x14ac:dyDescent="0.5">
      <c r="A3" s="1" t="s">
        <v>1</v>
      </c>
      <c r="C3" t="s">
        <v>14</v>
      </c>
    </row>
    <row r="4" spans="1:10" ht="54.75" customHeight="1" x14ac:dyDescent="0.45">
      <c r="C4" s="14" t="s">
        <v>16</v>
      </c>
      <c r="D4" s="15"/>
      <c r="E4" s="14" t="s">
        <v>17</v>
      </c>
      <c r="F4" s="15"/>
      <c r="G4" s="14" t="s">
        <v>9</v>
      </c>
      <c r="H4" s="16"/>
      <c r="I4" s="179" t="s">
        <v>167</v>
      </c>
      <c r="J4" s="179"/>
    </row>
    <row r="5" spans="1:10" ht="18.5" x14ac:dyDescent="0.5">
      <c r="A5" s="34"/>
      <c r="C5" s="33">
        <v>2</v>
      </c>
      <c r="D5" t="s">
        <v>2</v>
      </c>
      <c r="E5" s="33">
        <v>2</v>
      </c>
      <c r="F5" t="s">
        <v>2</v>
      </c>
      <c r="G5" s="39">
        <f>PI()*C5^2*E5</f>
        <v>25.132741228718345</v>
      </c>
      <c r="H5" t="s">
        <v>13</v>
      </c>
      <c r="I5" s="176"/>
      <c r="J5" s="176"/>
    </row>
    <row r="6" spans="1:10" ht="18.5" x14ac:dyDescent="0.5">
      <c r="A6" s="34"/>
      <c r="B6" s="3"/>
      <c r="C6" s="33">
        <v>2</v>
      </c>
      <c r="D6" t="s">
        <v>2</v>
      </c>
      <c r="E6" s="34">
        <v>4</v>
      </c>
      <c r="F6" t="s">
        <v>2</v>
      </c>
      <c r="G6" s="39">
        <f t="shared" ref="G6:G15" si="0">PI()*C6^2*E6</f>
        <v>50.26548245743669</v>
      </c>
      <c r="H6" t="s">
        <v>13</v>
      </c>
      <c r="I6" s="204">
        <f>G6/G5</f>
        <v>2</v>
      </c>
      <c r="J6" s="204"/>
    </row>
    <row r="7" spans="1:10" ht="18.5" x14ac:dyDescent="0.5">
      <c r="A7" s="34"/>
      <c r="B7" s="3"/>
      <c r="C7" s="33">
        <v>2</v>
      </c>
      <c r="D7" t="s">
        <v>2</v>
      </c>
      <c r="E7" s="34">
        <v>8</v>
      </c>
      <c r="F7" t="s">
        <v>2</v>
      </c>
      <c r="G7" s="39">
        <f t="shared" si="0"/>
        <v>100.53096491487338</v>
      </c>
      <c r="H7" t="s">
        <v>13</v>
      </c>
      <c r="I7" s="204">
        <f>G7/G6</f>
        <v>2</v>
      </c>
      <c r="J7" s="204"/>
    </row>
    <row r="8" spans="1:10" x14ac:dyDescent="0.45">
      <c r="A8" s="34"/>
      <c r="B8" s="3"/>
      <c r="G8" s="12"/>
      <c r="I8" s="188"/>
      <c r="J8" s="188"/>
    </row>
    <row r="9" spans="1:10" ht="18.5" x14ac:dyDescent="0.5">
      <c r="A9" s="34"/>
      <c r="B9" s="3"/>
      <c r="C9" s="33">
        <v>4</v>
      </c>
      <c r="D9" t="s">
        <v>2</v>
      </c>
      <c r="E9" s="34">
        <v>2</v>
      </c>
      <c r="F9" t="s">
        <v>2</v>
      </c>
      <c r="G9" s="39">
        <f t="shared" si="0"/>
        <v>100.53096491487338</v>
      </c>
      <c r="H9" t="s">
        <v>13</v>
      </c>
      <c r="I9" s="176"/>
      <c r="J9" s="176"/>
    </row>
    <row r="10" spans="1:10" ht="18.5" x14ac:dyDescent="0.5">
      <c r="A10" s="34"/>
      <c r="B10" s="3"/>
      <c r="C10" s="33">
        <v>4</v>
      </c>
      <c r="D10" t="s">
        <v>2</v>
      </c>
      <c r="E10" s="34">
        <v>4</v>
      </c>
      <c r="F10" t="s">
        <v>2</v>
      </c>
      <c r="G10" s="39">
        <f t="shared" si="0"/>
        <v>201.06192982974676</v>
      </c>
      <c r="H10" t="s">
        <v>13</v>
      </c>
      <c r="I10" s="204">
        <f>G10/G9</f>
        <v>2</v>
      </c>
      <c r="J10" s="204"/>
    </row>
    <row r="11" spans="1:10" ht="18.5" x14ac:dyDescent="0.5">
      <c r="A11" s="34"/>
      <c r="B11" s="3"/>
      <c r="C11" s="33">
        <v>4</v>
      </c>
      <c r="D11" t="s">
        <v>2</v>
      </c>
      <c r="E11" s="34">
        <v>8</v>
      </c>
      <c r="F11" t="s">
        <v>2</v>
      </c>
      <c r="G11" s="39">
        <f t="shared" si="0"/>
        <v>402.12385965949352</v>
      </c>
      <c r="H11" t="s">
        <v>13</v>
      </c>
      <c r="I11" s="204">
        <f>G11/G10</f>
        <v>2</v>
      </c>
      <c r="J11" s="204"/>
    </row>
    <row r="12" spans="1:10" ht="16.5" customHeight="1" x14ac:dyDescent="0.45">
      <c r="A12" s="34"/>
      <c r="B12" s="3"/>
      <c r="G12" s="12"/>
      <c r="I12" s="188"/>
      <c r="J12" s="188"/>
    </row>
    <row r="13" spans="1:10" ht="18.5" x14ac:dyDescent="0.5">
      <c r="C13" s="33">
        <v>8</v>
      </c>
      <c r="D13" t="s">
        <v>2</v>
      </c>
      <c r="E13" s="34">
        <v>2</v>
      </c>
      <c r="F13" t="s">
        <v>2</v>
      </c>
      <c r="G13" s="39">
        <f t="shared" si="0"/>
        <v>402.12385965949352</v>
      </c>
      <c r="H13" t="s">
        <v>13</v>
      </c>
      <c r="I13" s="176"/>
      <c r="J13" s="176"/>
    </row>
    <row r="14" spans="1:10" ht="18.5" x14ac:dyDescent="0.5">
      <c r="C14" s="33">
        <v>8</v>
      </c>
      <c r="D14" t="s">
        <v>2</v>
      </c>
      <c r="E14" s="34">
        <v>4</v>
      </c>
      <c r="F14" t="s">
        <v>2</v>
      </c>
      <c r="G14" s="39">
        <f t="shared" si="0"/>
        <v>804.24771931898704</v>
      </c>
      <c r="H14" t="s">
        <v>13</v>
      </c>
      <c r="I14" s="204">
        <f>G14/G13</f>
        <v>2</v>
      </c>
      <c r="J14" s="204"/>
    </row>
    <row r="15" spans="1:10" ht="18.5" x14ac:dyDescent="0.5">
      <c r="C15" s="33">
        <v>8</v>
      </c>
      <c r="D15" t="s">
        <v>2</v>
      </c>
      <c r="E15" s="34">
        <v>8</v>
      </c>
      <c r="F15" t="s">
        <v>2</v>
      </c>
      <c r="G15" s="39">
        <f t="shared" si="0"/>
        <v>1608.4954386379741</v>
      </c>
      <c r="H15" t="s">
        <v>13</v>
      </c>
      <c r="I15" s="204">
        <f>G15/G14</f>
        <v>2</v>
      </c>
      <c r="J15" s="204"/>
    </row>
    <row r="16" spans="1:10" ht="17" x14ac:dyDescent="0.5">
      <c r="C16" s="171"/>
      <c r="E16" s="172"/>
      <c r="G16" s="39"/>
      <c r="I16" s="173"/>
      <c r="J16" s="173"/>
    </row>
    <row r="17" spans="1:12" ht="17" x14ac:dyDescent="0.5">
      <c r="A17" s="1" t="s">
        <v>3</v>
      </c>
      <c r="C17" t="s">
        <v>154</v>
      </c>
    </row>
    <row r="18" spans="1:12" ht="18" customHeight="1" x14ac:dyDescent="0.45">
      <c r="I18" s="179" t="s">
        <v>167</v>
      </c>
      <c r="J18" s="179"/>
    </row>
    <row r="19" spans="1:12" ht="16.5" customHeight="1" x14ac:dyDescent="0.45">
      <c r="I19" s="179"/>
      <c r="J19" s="179"/>
    </row>
    <row r="20" spans="1:12" ht="17" x14ac:dyDescent="0.45">
      <c r="C20" s="14" t="s">
        <v>16</v>
      </c>
      <c r="D20" s="15"/>
      <c r="E20" s="14" t="s">
        <v>17</v>
      </c>
      <c r="F20" s="15"/>
      <c r="G20" s="14" t="s">
        <v>9</v>
      </c>
      <c r="H20" s="16"/>
      <c r="I20" s="179"/>
      <c r="J20" s="179"/>
      <c r="K20" s="5"/>
      <c r="L20" s="5"/>
    </row>
    <row r="21" spans="1:12" ht="18" x14ac:dyDescent="0.45">
      <c r="C21" s="171">
        <v>2</v>
      </c>
      <c r="D21" t="s">
        <v>2</v>
      </c>
      <c r="E21" s="171">
        <v>2</v>
      </c>
      <c r="F21" t="s">
        <v>2</v>
      </c>
      <c r="G21" s="12">
        <f>PI()*C21^2*E21</f>
        <v>25.132741228718345</v>
      </c>
      <c r="H21" t="s">
        <v>13</v>
      </c>
      <c r="I21" s="176"/>
      <c r="J21" s="176"/>
      <c r="K21" s="5"/>
      <c r="L21" s="5"/>
    </row>
    <row r="22" spans="1:12" ht="18" x14ac:dyDescent="0.45">
      <c r="C22" s="171">
        <v>4</v>
      </c>
      <c r="D22" t="s">
        <v>2</v>
      </c>
      <c r="E22" s="171">
        <v>2</v>
      </c>
      <c r="F22" t="s">
        <v>2</v>
      </c>
      <c r="G22" s="12">
        <f t="shared" ref="G22:G35" si="1">PI()*C22^2*E22</f>
        <v>100.53096491487338</v>
      </c>
      <c r="H22" t="s">
        <v>13</v>
      </c>
      <c r="I22" s="188">
        <f>G22/G21</f>
        <v>4</v>
      </c>
      <c r="J22" s="188"/>
      <c r="K22" s="5"/>
      <c r="L22" s="5"/>
    </row>
    <row r="23" spans="1:12" ht="18" x14ac:dyDescent="0.45">
      <c r="C23" s="171">
        <v>8</v>
      </c>
      <c r="D23" t="s">
        <v>2</v>
      </c>
      <c r="E23" s="171">
        <v>2</v>
      </c>
      <c r="F23" t="s">
        <v>2</v>
      </c>
      <c r="G23" s="12">
        <f t="shared" si="1"/>
        <v>402.12385965949352</v>
      </c>
      <c r="H23" t="s">
        <v>13</v>
      </c>
      <c r="I23" s="188">
        <f>G23/G22</f>
        <v>4</v>
      </c>
      <c r="J23" s="188"/>
      <c r="K23" s="5"/>
      <c r="L23" s="5"/>
    </row>
    <row r="24" spans="1:12" x14ac:dyDescent="0.45">
      <c r="G24" s="12"/>
      <c r="I24" s="188"/>
      <c r="J24" s="188"/>
      <c r="K24" s="5"/>
      <c r="L24" s="5"/>
    </row>
    <row r="25" spans="1:12" ht="18" x14ac:dyDescent="0.45">
      <c r="C25" s="171">
        <v>2</v>
      </c>
      <c r="D25" t="s">
        <v>2</v>
      </c>
      <c r="E25" s="172">
        <v>4</v>
      </c>
      <c r="F25" t="s">
        <v>2</v>
      </c>
      <c r="G25" s="12">
        <f t="shared" si="1"/>
        <v>50.26548245743669</v>
      </c>
      <c r="H25" t="s">
        <v>13</v>
      </c>
      <c r="I25" s="176"/>
      <c r="J25" s="176"/>
      <c r="K25" s="5"/>
      <c r="L25" s="5"/>
    </row>
    <row r="26" spans="1:12" ht="18" x14ac:dyDescent="0.45">
      <c r="C26" s="171">
        <v>4</v>
      </c>
      <c r="D26" t="s">
        <v>2</v>
      </c>
      <c r="E26" s="172">
        <v>4</v>
      </c>
      <c r="F26" t="s">
        <v>2</v>
      </c>
      <c r="G26" s="12">
        <f t="shared" si="1"/>
        <v>201.06192982974676</v>
      </c>
      <c r="H26" t="s">
        <v>13</v>
      </c>
      <c r="I26" s="188">
        <f>G26/G25</f>
        <v>4</v>
      </c>
      <c r="J26" s="188"/>
    </row>
    <row r="27" spans="1:12" ht="18" x14ac:dyDescent="0.45">
      <c r="C27" s="171">
        <v>8</v>
      </c>
      <c r="D27" t="s">
        <v>2</v>
      </c>
      <c r="E27" s="172">
        <v>4</v>
      </c>
      <c r="F27" t="s">
        <v>2</v>
      </c>
      <c r="G27" s="12">
        <f t="shared" si="1"/>
        <v>804.24771931898704</v>
      </c>
      <c r="H27" t="s">
        <v>13</v>
      </c>
      <c r="I27" s="188">
        <f>G27/G26</f>
        <v>4</v>
      </c>
      <c r="J27" s="188"/>
    </row>
    <row r="28" spans="1:12" x14ac:dyDescent="0.45">
      <c r="G28" s="12"/>
      <c r="I28" s="188"/>
      <c r="J28" s="188"/>
    </row>
    <row r="29" spans="1:12" ht="18" x14ac:dyDescent="0.45">
      <c r="C29" s="171">
        <v>2</v>
      </c>
      <c r="D29" t="s">
        <v>2</v>
      </c>
      <c r="E29" s="172">
        <v>2</v>
      </c>
      <c r="F29" t="s">
        <v>2</v>
      </c>
      <c r="G29" s="12">
        <f t="shared" si="1"/>
        <v>25.132741228718345</v>
      </c>
      <c r="H29" t="s">
        <v>13</v>
      </c>
      <c r="I29" s="176"/>
      <c r="J29" s="176"/>
      <c r="K29" s="5"/>
      <c r="L29" s="5"/>
    </row>
    <row r="30" spans="1:12" ht="18" x14ac:dyDescent="0.45">
      <c r="C30" s="171">
        <v>6</v>
      </c>
      <c r="D30" t="s">
        <v>2</v>
      </c>
      <c r="E30" s="172">
        <v>2</v>
      </c>
      <c r="F30" t="s">
        <v>2</v>
      </c>
      <c r="G30" s="12">
        <f t="shared" si="1"/>
        <v>226.1946710584651</v>
      </c>
      <c r="H30" t="s">
        <v>13</v>
      </c>
      <c r="K30" s="5"/>
      <c r="L30" s="5"/>
    </row>
    <row r="31" spans="1:12" ht="18" x14ac:dyDescent="0.45">
      <c r="C31" s="171">
        <v>18</v>
      </c>
      <c r="D31" t="s">
        <v>2</v>
      </c>
      <c r="E31" s="172">
        <v>2</v>
      </c>
      <c r="F31" t="s">
        <v>2</v>
      </c>
      <c r="G31" s="12">
        <f t="shared" si="1"/>
        <v>2035.7520395261859</v>
      </c>
      <c r="H31" t="s">
        <v>13</v>
      </c>
      <c r="I31" s="188">
        <f>G30/G29</f>
        <v>9</v>
      </c>
      <c r="J31" s="188"/>
      <c r="K31" s="5"/>
      <c r="L31" s="5"/>
    </row>
    <row r="32" spans="1:12" x14ac:dyDescent="0.45">
      <c r="C32" s="171"/>
      <c r="E32" s="172"/>
      <c r="G32" s="12"/>
      <c r="I32" s="188"/>
      <c r="J32" s="188"/>
      <c r="K32" s="5"/>
      <c r="L32" s="5"/>
    </row>
    <row r="33" spans="1:12" ht="18" x14ac:dyDescent="0.45">
      <c r="C33" s="171">
        <v>2</v>
      </c>
      <c r="D33" t="s">
        <v>2</v>
      </c>
      <c r="E33" s="172">
        <v>4</v>
      </c>
      <c r="F33" t="s">
        <v>2</v>
      </c>
      <c r="G33" s="12">
        <f t="shared" si="1"/>
        <v>50.26548245743669</v>
      </c>
      <c r="H33" t="s">
        <v>13</v>
      </c>
      <c r="I33" s="176"/>
      <c r="J33" s="176"/>
      <c r="K33" s="5"/>
      <c r="L33" s="5"/>
    </row>
    <row r="34" spans="1:12" ht="17.25" customHeight="1" x14ac:dyDescent="0.45">
      <c r="C34" s="171">
        <v>6</v>
      </c>
      <c r="D34" t="s">
        <v>2</v>
      </c>
      <c r="E34" s="172">
        <v>4</v>
      </c>
      <c r="F34" t="s">
        <v>2</v>
      </c>
      <c r="G34" s="12">
        <f t="shared" si="1"/>
        <v>452.38934211693021</v>
      </c>
      <c r="H34" t="s">
        <v>13</v>
      </c>
      <c r="I34" s="188">
        <f>G34/G33</f>
        <v>9</v>
      </c>
      <c r="J34" s="188"/>
      <c r="K34" s="5"/>
      <c r="L34" s="5"/>
    </row>
    <row r="35" spans="1:12" ht="18" x14ac:dyDescent="0.45">
      <c r="C35" s="171">
        <v>18</v>
      </c>
      <c r="D35" t="s">
        <v>2</v>
      </c>
      <c r="E35" s="172">
        <v>4</v>
      </c>
      <c r="F35" t="s">
        <v>2</v>
      </c>
      <c r="G35" s="12">
        <f t="shared" si="1"/>
        <v>4071.5040790523717</v>
      </c>
      <c r="H35" t="s">
        <v>13</v>
      </c>
      <c r="I35" s="188">
        <f>G35/G34</f>
        <v>9</v>
      </c>
      <c r="J35" s="188"/>
      <c r="K35" s="5"/>
      <c r="L35" s="5"/>
    </row>
    <row r="36" spans="1:12" x14ac:dyDescent="0.45">
      <c r="C36" s="171"/>
      <c r="D36" s="5"/>
      <c r="E36" s="5"/>
      <c r="F36" s="5"/>
      <c r="H36" s="5"/>
      <c r="J36" s="5"/>
      <c r="K36" s="5"/>
      <c r="L36" s="5"/>
    </row>
    <row r="38" spans="1:12" ht="17" x14ac:dyDescent="0.5">
      <c r="A38" s="1" t="s">
        <v>4</v>
      </c>
      <c r="C38" t="s">
        <v>126</v>
      </c>
    </row>
    <row r="39" spans="1:12" ht="17.5" thickBot="1" x14ac:dyDescent="0.55000000000000004">
      <c r="C39" s="37" t="s">
        <v>111</v>
      </c>
      <c r="D39" s="37"/>
      <c r="E39" s="37"/>
    </row>
    <row r="40" spans="1:12" ht="17" thickTop="1" x14ac:dyDescent="0.45"/>
    <row r="42" spans="1:12" ht="17" x14ac:dyDescent="0.5">
      <c r="A42" s="1" t="s">
        <v>18</v>
      </c>
      <c r="C42" t="s">
        <v>125</v>
      </c>
    </row>
    <row r="44" spans="1:12" ht="17.5" thickBot="1" x14ac:dyDescent="0.55000000000000004">
      <c r="C44" s="37" t="s">
        <v>168</v>
      </c>
      <c r="D44" s="37"/>
      <c r="E44" s="37"/>
    </row>
    <row r="45" spans="1:12" ht="17" thickTop="1" x14ac:dyDescent="0.45"/>
    <row r="46" spans="1:12" ht="21.5" x14ac:dyDescent="0.6">
      <c r="A46" s="178" t="s">
        <v>71</v>
      </c>
      <c r="B46" s="178"/>
      <c r="C46" s="178"/>
      <c r="D46" s="178"/>
      <c r="E46" s="178"/>
      <c r="F46" s="178"/>
      <c r="G46" s="178"/>
      <c r="H46" s="178"/>
      <c r="I46" s="178"/>
    </row>
    <row r="47" spans="1:12" ht="17" x14ac:dyDescent="0.5">
      <c r="A47" s="1" t="s">
        <v>5</v>
      </c>
      <c r="C47" s="205" t="s">
        <v>20</v>
      </c>
      <c r="D47" s="205"/>
      <c r="E47" s="205"/>
    </row>
    <row r="48" spans="1:12" ht="51" customHeight="1" x14ac:dyDescent="0.45">
      <c r="C48" s="16" t="s">
        <v>16</v>
      </c>
      <c r="E48" s="16" t="s">
        <v>9</v>
      </c>
      <c r="G48" s="179" t="s">
        <v>167</v>
      </c>
      <c r="H48" s="179"/>
    </row>
    <row r="49" spans="2:8" ht="18.5" x14ac:dyDescent="0.5">
      <c r="B49" s="6"/>
      <c r="C49" s="6">
        <v>1</v>
      </c>
      <c r="D49" s="6" t="s">
        <v>2</v>
      </c>
      <c r="E49" s="40">
        <f>4/3*PI()*C49^3</f>
        <v>4.1887902047863905</v>
      </c>
      <c r="F49" t="s">
        <v>13</v>
      </c>
      <c r="G49" s="176"/>
      <c r="H49" s="176"/>
    </row>
    <row r="50" spans="2:8" ht="18.5" x14ac:dyDescent="0.5">
      <c r="B50" s="6"/>
      <c r="C50">
        <v>2</v>
      </c>
      <c r="D50" s="6" t="s">
        <v>2</v>
      </c>
      <c r="E50" s="40">
        <f t="shared" ref="E50:E63" si="2">4/3*PI()*C50^3</f>
        <v>33.510321638291124</v>
      </c>
      <c r="F50" t="s">
        <v>13</v>
      </c>
      <c r="G50" s="204">
        <f>E50/E49</f>
        <v>8</v>
      </c>
      <c r="H50" s="204"/>
    </row>
    <row r="51" spans="2:8" ht="18.5" x14ac:dyDescent="0.5">
      <c r="B51" s="6"/>
      <c r="C51" s="6">
        <v>4</v>
      </c>
      <c r="D51" s="6" t="s">
        <v>2</v>
      </c>
      <c r="E51" s="40">
        <f t="shared" si="2"/>
        <v>268.08257310632899</v>
      </c>
      <c r="F51" t="s">
        <v>13</v>
      </c>
      <c r="G51" s="204">
        <f>E51/E50</f>
        <v>8</v>
      </c>
      <c r="H51" s="204"/>
    </row>
    <row r="52" spans="2:8" x14ac:dyDescent="0.45">
      <c r="B52" s="6"/>
      <c r="C52" s="6"/>
      <c r="D52" s="6"/>
      <c r="G52" s="188"/>
      <c r="H52" s="188"/>
    </row>
    <row r="53" spans="2:8" ht="18.5" x14ac:dyDescent="0.5">
      <c r="B53" s="6"/>
      <c r="C53" s="6">
        <v>2</v>
      </c>
      <c r="D53" s="6" t="s">
        <v>2</v>
      </c>
      <c r="E53" s="40">
        <f t="shared" si="2"/>
        <v>33.510321638291124</v>
      </c>
      <c r="F53" t="s">
        <v>13</v>
      </c>
      <c r="G53" s="176"/>
      <c r="H53" s="176"/>
    </row>
    <row r="54" spans="2:8" ht="18.5" x14ac:dyDescent="0.5">
      <c r="B54" s="6"/>
      <c r="C54" s="6">
        <v>4</v>
      </c>
      <c r="D54" s="6" t="s">
        <v>2</v>
      </c>
      <c r="E54" s="40">
        <f t="shared" si="2"/>
        <v>268.08257310632899</v>
      </c>
      <c r="F54" t="s">
        <v>13</v>
      </c>
      <c r="G54" s="204">
        <f>E54/E53</f>
        <v>8</v>
      </c>
      <c r="H54" s="204"/>
    </row>
    <row r="55" spans="2:8" ht="18.5" x14ac:dyDescent="0.5">
      <c r="B55" s="6"/>
      <c r="C55" s="6">
        <v>8</v>
      </c>
      <c r="D55" s="6" t="s">
        <v>2</v>
      </c>
      <c r="E55" s="40">
        <f t="shared" si="2"/>
        <v>2144.6605848506319</v>
      </c>
      <c r="F55" t="s">
        <v>13</v>
      </c>
      <c r="G55" s="204">
        <f>E55/E54</f>
        <v>8</v>
      </c>
      <c r="H55" s="204"/>
    </row>
    <row r="56" spans="2:8" x14ac:dyDescent="0.45">
      <c r="B56" s="6"/>
      <c r="C56" s="6"/>
      <c r="D56" s="6"/>
      <c r="G56" s="188"/>
      <c r="H56" s="188"/>
    </row>
    <row r="57" spans="2:8" ht="18.5" x14ac:dyDescent="0.5">
      <c r="B57" s="6"/>
      <c r="C57" s="6">
        <v>1</v>
      </c>
      <c r="D57" s="6" t="s">
        <v>2</v>
      </c>
      <c r="E57" s="40">
        <f t="shared" si="2"/>
        <v>4.1887902047863905</v>
      </c>
      <c r="F57" t="s">
        <v>13</v>
      </c>
      <c r="G57" s="176"/>
      <c r="H57" s="176"/>
    </row>
    <row r="58" spans="2:8" ht="18.5" x14ac:dyDescent="0.5">
      <c r="B58" s="6"/>
      <c r="C58" s="6">
        <v>3</v>
      </c>
      <c r="D58" s="6" t="s">
        <v>2</v>
      </c>
      <c r="E58" s="40">
        <f t="shared" si="2"/>
        <v>113.09733552923254</v>
      </c>
      <c r="F58" t="s">
        <v>13</v>
      </c>
      <c r="G58" s="204">
        <f>E58/E57</f>
        <v>27</v>
      </c>
      <c r="H58" s="204"/>
    </row>
    <row r="59" spans="2:8" ht="18.5" x14ac:dyDescent="0.5">
      <c r="B59" s="6"/>
      <c r="C59" s="6">
        <v>9</v>
      </c>
      <c r="D59" s="6" t="s">
        <v>2</v>
      </c>
      <c r="E59" s="40">
        <f t="shared" si="2"/>
        <v>3053.6280592892786</v>
      </c>
      <c r="F59" t="s">
        <v>13</v>
      </c>
      <c r="G59" s="204">
        <f>E59/E58</f>
        <v>27</v>
      </c>
      <c r="H59" s="204"/>
    </row>
    <row r="60" spans="2:8" x14ac:dyDescent="0.45">
      <c r="B60" s="6"/>
      <c r="C60" s="6"/>
      <c r="D60" s="6"/>
      <c r="G60" s="188"/>
      <c r="H60" s="188"/>
    </row>
    <row r="61" spans="2:8" ht="18.5" x14ac:dyDescent="0.5">
      <c r="B61" s="6"/>
      <c r="C61" s="6">
        <v>2</v>
      </c>
      <c r="D61" s="6" t="s">
        <v>2</v>
      </c>
      <c r="E61" s="40">
        <f t="shared" si="2"/>
        <v>33.510321638291124</v>
      </c>
      <c r="F61" t="s">
        <v>13</v>
      </c>
      <c r="G61" s="176"/>
      <c r="H61" s="176"/>
    </row>
    <row r="62" spans="2:8" ht="18.5" x14ac:dyDescent="0.5">
      <c r="B62" s="6"/>
      <c r="C62" s="6">
        <v>6</v>
      </c>
      <c r="D62" s="6" t="s">
        <v>2</v>
      </c>
      <c r="E62" s="40">
        <f t="shared" si="2"/>
        <v>904.7786842338603</v>
      </c>
      <c r="F62" t="s">
        <v>13</v>
      </c>
      <c r="G62" s="204">
        <f>E62/E61</f>
        <v>27</v>
      </c>
      <c r="H62" s="204"/>
    </row>
    <row r="63" spans="2:8" ht="18.5" x14ac:dyDescent="0.5">
      <c r="B63" s="6"/>
      <c r="C63" s="6">
        <v>18</v>
      </c>
      <c r="D63" s="6" t="s">
        <v>2</v>
      </c>
      <c r="E63" s="40">
        <f t="shared" si="2"/>
        <v>24429.024474314228</v>
      </c>
      <c r="F63" t="s">
        <v>13</v>
      </c>
      <c r="G63" s="204">
        <f>E63/E62</f>
        <v>27</v>
      </c>
      <c r="H63" s="204"/>
    </row>
    <row r="66" spans="1:10" ht="17" x14ac:dyDescent="0.5">
      <c r="A66" s="1" t="s">
        <v>21</v>
      </c>
      <c r="B66" s="6"/>
      <c r="C66" s="6" t="s">
        <v>129</v>
      </c>
      <c r="D66" s="6"/>
      <c r="E66" s="6"/>
      <c r="G66" s="6"/>
    </row>
    <row r="67" spans="1:10" ht="17.5" thickBot="1" x14ac:dyDescent="0.55000000000000004">
      <c r="B67" s="6"/>
      <c r="C67" s="37" t="s">
        <v>169</v>
      </c>
      <c r="D67" s="37"/>
      <c r="E67" s="37"/>
      <c r="G67" s="6"/>
    </row>
    <row r="68" spans="1:10" ht="17" thickTop="1" x14ac:dyDescent="0.45">
      <c r="B68" s="6"/>
      <c r="C68" s="6"/>
      <c r="D68" s="6"/>
      <c r="E68" s="6"/>
      <c r="G68" s="6"/>
    </row>
    <row r="69" spans="1:10" x14ac:dyDescent="0.45">
      <c r="B69" s="6"/>
      <c r="C69" s="6"/>
      <c r="D69" s="6"/>
      <c r="E69" s="6"/>
      <c r="G69" s="6"/>
    </row>
    <row r="70" spans="1:10" ht="17" x14ac:dyDescent="0.5">
      <c r="A70" s="1" t="s">
        <v>36</v>
      </c>
      <c r="B70" s="6"/>
      <c r="C70" s="6" t="s">
        <v>128</v>
      </c>
      <c r="D70" s="6"/>
      <c r="E70" s="6"/>
      <c r="G70" s="6"/>
    </row>
    <row r="71" spans="1:10" ht="17.5" thickBot="1" x14ac:dyDescent="0.55000000000000004">
      <c r="C71" s="37" t="s">
        <v>170</v>
      </c>
      <c r="D71" s="38"/>
      <c r="E71" s="38"/>
    </row>
    <row r="72" spans="1:10" ht="17" thickTop="1" x14ac:dyDescent="0.45"/>
    <row r="74" spans="1:10" ht="21.5" x14ac:dyDescent="0.6">
      <c r="A74" s="178" t="s">
        <v>66</v>
      </c>
      <c r="B74" s="178"/>
      <c r="C74" s="178"/>
      <c r="D74" s="178"/>
      <c r="E74" s="178"/>
      <c r="F74" s="178"/>
      <c r="G74" s="178"/>
      <c r="H74" s="178"/>
      <c r="I74" s="178"/>
    </row>
    <row r="75" spans="1:10" ht="17" x14ac:dyDescent="0.5">
      <c r="A75" s="1" t="s">
        <v>25</v>
      </c>
      <c r="C75" t="s">
        <v>23</v>
      </c>
    </row>
    <row r="76" spans="1:10" ht="60.75" customHeight="1" x14ac:dyDescent="0.45">
      <c r="C76" s="14" t="s">
        <v>16</v>
      </c>
      <c r="D76" s="15"/>
      <c r="E76" s="14" t="s">
        <v>17</v>
      </c>
      <c r="F76" s="15"/>
      <c r="G76" s="14" t="s">
        <v>9</v>
      </c>
      <c r="H76" s="16"/>
      <c r="I76" s="179" t="s">
        <v>167</v>
      </c>
      <c r="J76" s="179"/>
    </row>
    <row r="77" spans="1:10" ht="18.5" x14ac:dyDescent="0.5">
      <c r="C77" s="33">
        <v>2</v>
      </c>
      <c r="D77" t="s">
        <v>2</v>
      </c>
      <c r="E77" s="33">
        <v>2</v>
      </c>
      <c r="F77" t="s">
        <v>2</v>
      </c>
      <c r="G77" s="39">
        <f>1/3*PI()*C77^2*E77</f>
        <v>8.3775804095727811</v>
      </c>
      <c r="H77" t="s">
        <v>13</v>
      </c>
      <c r="I77" s="176"/>
      <c r="J77" s="176"/>
    </row>
    <row r="78" spans="1:10" ht="18.5" x14ac:dyDescent="0.5">
      <c r="C78" s="33">
        <v>2</v>
      </c>
      <c r="D78" t="s">
        <v>2</v>
      </c>
      <c r="E78" s="34">
        <v>4</v>
      </c>
      <c r="F78" t="s">
        <v>2</v>
      </c>
      <c r="G78" s="39">
        <f t="shared" ref="G78:G91" si="3">1/3*PI()*C78^2*E78</f>
        <v>16.755160819145562</v>
      </c>
      <c r="H78" t="s">
        <v>13</v>
      </c>
      <c r="I78" s="204">
        <f>G78/G77</f>
        <v>2</v>
      </c>
      <c r="J78" s="204"/>
    </row>
    <row r="79" spans="1:10" ht="18.5" x14ac:dyDescent="0.5">
      <c r="C79" s="33">
        <v>2</v>
      </c>
      <c r="D79" t="s">
        <v>2</v>
      </c>
      <c r="E79" s="34">
        <v>8</v>
      </c>
      <c r="F79" t="s">
        <v>2</v>
      </c>
      <c r="G79" s="39">
        <f t="shared" si="3"/>
        <v>33.510321638291124</v>
      </c>
      <c r="H79" t="s">
        <v>13</v>
      </c>
      <c r="I79" s="204">
        <f>G79/G78</f>
        <v>2</v>
      </c>
      <c r="J79" s="204"/>
    </row>
    <row r="80" spans="1:10" ht="17" x14ac:dyDescent="0.5">
      <c r="G80" s="39"/>
    </row>
    <row r="81" spans="1:10" ht="18.5" x14ac:dyDescent="0.5">
      <c r="C81" s="33">
        <v>4</v>
      </c>
      <c r="D81" t="s">
        <v>2</v>
      </c>
      <c r="E81" s="34">
        <v>2</v>
      </c>
      <c r="F81" t="s">
        <v>2</v>
      </c>
      <c r="G81" s="39">
        <f t="shared" si="3"/>
        <v>33.510321638291124</v>
      </c>
      <c r="H81" t="s">
        <v>13</v>
      </c>
      <c r="I81" s="176"/>
      <c r="J81" s="176"/>
    </row>
    <row r="82" spans="1:10" ht="18.5" x14ac:dyDescent="0.5">
      <c r="C82" s="33">
        <v>4</v>
      </c>
      <c r="D82" t="s">
        <v>2</v>
      </c>
      <c r="E82" s="34">
        <v>4</v>
      </c>
      <c r="F82" t="s">
        <v>2</v>
      </c>
      <c r="G82" s="39">
        <f t="shared" si="3"/>
        <v>67.020643276582248</v>
      </c>
      <c r="H82" t="s">
        <v>13</v>
      </c>
      <c r="I82" s="204">
        <f>G82/G81</f>
        <v>2</v>
      </c>
      <c r="J82" s="204"/>
    </row>
    <row r="83" spans="1:10" ht="18.5" x14ac:dyDescent="0.5">
      <c r="C83" s="33">
        <v>4</v>
      </c>
      <c r="D83" t="s">
        <v>2</v>
      </c>
      <c r="E83" s="34">
        <v>8</v>
      </c>
      <c r="F83" t="s">
        <v>2</v>
      </c>
      <c r="G83" s="39">
        <f t="shared" si="3"/>
        <v>134.0412865531645</v>
      </c>
      <c r="H83" t="s">
        <v>13</v>
      </c>
      <c r="I83" s="204">
        <f>G83/G82</f>
        <v>2</v>
      </c>
      <c r="J83" s="204"/>
    </row>
    <row r="84" spans="1:10" ht="17" x14ac:dyDescent="0.5">
      <c r="G84" s="39"/>
    </row>
    <row r="85" spans="1:10" ht="18.5" x14ac:dyDescent="0.5">
      <c r="C85" s="33">
        <v>2</v>
      </c>
      <c r="D85" t="s">
        <v>2</v>
      </c>
      <c r="E85" s="34">
        <v>2</v>
      </c>
      <c r="F85" t="s">
        <v>2</v>
      </c>
      <c r="G85" s="39">
        <f t="shared" si="3"/>
        <v>8.3775804095727811</v>
      </c>
      <c r="H85" t="s">
        <v>13</v>
      </c>
      <c r="I85" s="176"/>
      <c r="J85" s="176"/>
    </row>
    <row r="86" spans="1:10" ht="18.5" x14ac:dyDescent="0.5">
      <c r="C86" s="33">
        <v>2</v>
      </c>
      <c r="D86" t="s">
        <v>2</v>
      </c>
      <c r="E86" s="34">
        <v>6</v>
      </c>
      <c r="F86" t="s">
        <v>2</v>
      </c>
      <c r="G86" s="39">
        <f t="shared" si="3"/>
        <v>25.132741228718345</v>
      </c>
      <c r="H86" t="s">
        <v>13</v>
      </c>
      <c r="I86" s="204">
        <f>G86/G85</f>
        <v>3</v>
      </c>
      <c r="J86" s="204"/>
    </row>
    <row r="87" spans="1:10" ht="18.5" x14ac:dyDescent="0.5">
      <c r="C87" s="33">
        <v>2</v>
      </c>
      <c r="D87" t="s">
        <v>2</v>
      </c>
      <c r="E87" s="34">
        <v>18</v>
      </c>
      <c r="F87" t="s">
        <v>2</v>
      </c>
      <c r="G87" s="39">
        <f t="shared" si="3"/>
        <v>75.398223686155035</v>
      </c>
      <c r="H87" t="s">
        <v>13</v>
      </c>
      <c r="I87" s="204">
        <f>G87/G86</f>
        <v>3</v>
      </c>
      <c r="J87" s="204"/>
    </row>
    <row r="88" spans="1:10" ht="17" x14ac:dyDescent="0.5">
      <c r="C88" s="33"/>
      <c r="E88" s="34"/>
      <c r="G88" s="39"/>
    </row>
    <row r="89" spans="1:10" ht="18.5" x14ac:dyDescent="0.5">
      <c r="C89" s="33">
        <v>4</v>
      </c>
      <c r="D89" t="s">
        <v>2</v>
      </c>
      <c r="E89" s="34">
        <v>2</v>
      </c>
      <c r="F89" t="s">
        <v>2</v>
      </c>
      <c r="G89" s="39">
        <f t="shared" si="3"/>
        <v>33.510321638291124</v>
      </c>
      <c r="H89" t="s">
        <v>13</v>
      </c>
      <c r="I89" s="176"/>
      <c r="J89" s="176"/>
    </row>
    <row r="90" spans="1:10" ht="18.5" x14ac:dyDescent="0.5">
      <c r="C90" s="33">
        <v>4</v>
      </c>
      <c r="D90" t="s">
        <v>2</v>
      </c>
      <c r="E90" s="34">
        <v>6</v>
      </c>
      <c r="F90" t="s">
        <v>2</v>
      </c>
      <c r="G90" s="39">
        <f t="shared" si="3"/>
        <v>100.53096491487338</v>
      </c>
      <c r="H90" t="s">
        <v>13</v>
      </c>
      <c r="I90" s="188">
        <f>G90/G89</f>
        <v>3</v>
      </c>
      <c r="J90" s="188"/>
    </row>
    <row r="91" spans="1:10" ht="18.5" x14ac:dyDescent="0.5">
      <c r="C91" s="33">
        <v>4</v>
      </c>
      <c r="D91" t="s">
        <v>2</v>
      </c>
      <c r="E91" s="34">
        <v>18</v>
      </c>
      <c r="F91" t="s">
        <v>2</v>
      </c>
      <c r="G91" s="39">
        <f t="shared" si="3"/>
        <v>301.59289474462014</v>
      </c>
      <c r="H91" t="s">
        <v>13</v>
      </c>
      <c r="I91" s="188">
        <f>G91/G90</f>
        <v>3</v>
      </c>
      <c r="J91" s="188"/>
    </row>
    <row r="94" spans="1:10" ht="17" x14ac:dyDescent="0.5">
      <c r="A94" s="1" t="s">
        <v>26</v>
      </c>
      <c r="C94" t="s">
        <v>23</v>
      </c>
    </row>
    <row r="95" spans="1:10" ht="54.75" customHeight="1" x14ac:dyDescent="0.5">
      <c r="C95" s="14" t="s">
        <v>16</v>
      </c>
      <c r="D95" s="15"/>
      <c r="E95" s="14" t="s">
        <v>17</v>
      </c>
      <c r="F95" s="15"/>
      <c r="G95" s="14" t="s">
        <v>9</v>
      </c>
      <c r="H95" s="16"/>
      <c r="I95" s="206" t="s">
        <v>167</v>
      </c>
      <c r="J95" s="206"/>
    </row>
    <row r="96" spans="1:10" ht="18.5" x14ac:dyDescent="0.5">
      <c r="C96" s="33">
        <v>2</v>
      </c>
      <c r="D96" t="s">
        <v>2</v>
      </c>
      <c r="E96" s="33">
        <v>2</v>
      </c>
      <c r="F96" t="s">
        <v>2</v>
      </c>
      <c r="G96" s="39">
        <f>1/3*PI()*C96^2*E96</f>
        <v>8.3775804095727811</v>
      </c>
      <c r="H96" t="s">
        <v>13</v>
      </c>
      <c r="I96" s="176"/>
      <c r="J96" s="176"/>
    </row>
    <row r="97" spans="1:10" ht="18.5" x14ac:dyDescent="0.5">
      <c r="C97" s="33">
        <v>4</v>
      </c>
      <c r="D97" t="s">
        <v>2</v>
      </c>
      <c r="E97" s="34">
        <v>2</v>
      </c>
      <c r="F97" t="s">
        <v>2</v>
      </c>
      <c r="G97" s="39">
        <f t="shared" ref="G97:G110" si="4">1/3*PI()*C97^2*E97</f>
        <v>33.510321638291124</v>
      </c>
      <c r="H97" t="s">
        <v>13</v>
      </c>
      <c r="I97" s="204">
        <f>G97/G96</f>
        <v>4</v>
      </c>
      <c r="J97" s="204"/>
    </row>
    <row r="98" spans="1:10" ht="18.5" x14ac:dyDescent="0.5">
      <c r="C98" s="33">
        <v>8</v>
      </c>
      <c r="D98" t="s">
        <v>2</v>
      </c>
      <c r="E98" s="34">
        <v>2</v>
      </c>
      <c r="F98" t="s">
        <v>2</v>
      </c>
      <c r="G98" s="39">
        <f t="shared" si="4"/>
        <v>134.0412865531645</v>
      </c>
      <c r="H98" t="s">
        <v>13</v>
      </c>
      <c r="I98" s="204">
        <f>G98/G97</f>
        <v>4</v>
      </c>
      <c r="J98" s="204"/>
    </row>
    <row r="99" spans="1:10" x14ac:dyDescent="0.45">
      <c r="G99" s="12"/>
    </row>
    <row r="100" spans="1:10" ht="18.5" x14ac:dyDescent="0.5">
      <c r="C100" s="33">
        <v>2</v>
      </c>
      <c r="D100" t="s">
        <v>2</v>
      </c>
      <c r="E100" s="34">
        <v>4</v>
      </c>
      <c r="F100" t="s">
        <v>2</v>
      </c>
      <c r="G100" s="39">
        <f t="shared" si="4"/>
        <v>16.755160819145562</v>
      </c>
      <c r="H100" t="s">
        <v>13</v>
      </c>
      <c r="I100" s="176"/>
      <c r="J100" s="176"/>
    </row>
    <row r="101" spans="1:10" ht="18.5" x14ac:dyDescent="0.5">
      <c r="C101" s="33">
        <v>4</v>
      </c>
      <c r="D101" t="s">
        <v>2</v>
      </c>
      <c r="E101" s="34">
        <v>4</v>
      </c>
      <c r="F101" t="s">
        <v>2</v>
      </c>
      <c r="G101" s="39">
        <f t="shared" si="4"/>
        <v>67.020643276582248</v>
      </c>
      <c r="H101" t="s">
        <v>13</v>
      </c>
      <c r="I101" s="204">
        <f>G101/G100</f>
        <v>4</v>
      </c>
      <c r="J101" s="204"/>
    </row>
    <row r="102" spans="1:10" ht="18.5" x14ac:dyDescent="0.5">
      <c r="C102" s="33">
        <v>8</v>
      </c>
      <c r="D102" t="s">
        <v>2</v>
      </c>
      <c r="E102" s="34">
        <v>4</v>
      </c>
      <c r="F102" t="s">
        <v>2</v>
      </c>
      <c r="G102" s="39">
        <f t="shared" si="4"/>
        <v>268.08257310632899</v>
      </c>
      <c r="H102" t="s">
        <v>13</v>
      </c>
      <c r="I102" s="204">
        <f>G102/G101</f>
        <v>4</v>
      </c>
      <c r="J102" s="204"/>
    </row>
    <row r="103" spans="1:10" x14ac:dyDescent="0.45">
      <c r="G103" s="12"/>
    </row>
    <row r="104" spans="1:10" ht="18.5" x14ac:dyDescent="0.5">
      <c r="C104" s="33">
        <v>2</v>
      </c>
      <c r="D104" t="s">
        <v>2</v>
      </c>
      <c r="E104" s="34">
        <v>2</v>
      </c>
      <c r="F104" t="s">
        <v>2</v>
      </c>
      <c r="G104" s="39">
        <f t="shared" si="4"/>
        <v>8.3775804095727811</v>
      </c>
      <c r="H104" t="s">
        <v>13</v>
      </c>
      <c r="I104" s="176"/>
      <c r="J104" s="176"/>
    </row>
    <row r="105" spans="1:10" ht="18.5" x14ac:dyDescent="0.5">
      <c r="C105" s="33">
        <v>6</v>
      </c>
      <c r="D105" t="s">
        <v>2</v>
      </c>
      <c r="E105" s="34">
        <v>2</v>
      </c>
      <c r="F105" t="s">
        <v>2</v>
      </c>
      <c r="G105" s="39">
        <f t="shared" si="4"/>
        <v>75.398223686155035</v>
      </c>
      <c r="H105" t="s">
        <v>13</v>
      </c>
      <c r="I105" s="204">
        <f>G105/G104</f>
        <v>9</v>
      </c>
      <c r="J105" s="204"/>
    </row>
    <row r="106" spans="1:10" ht="18.5" x14ac:dyDescent="0.5">
      <c r="C106" s="33">
        <v>18</v>
      </c>
      <c r="D106" t="s">
        <v>2</v>
      </c>
      <c r="E106" s="34">
        <v>2</v>
      </c>
      <c r="F106" t="s">
        <v>2</v>
      </c>
      <c r="G106" s="39">
        <f t="shared" si="4"/>
        <v>678.58401317539528</v>
      </c>
      <c r="H106" t="s">
        <v>13</v>
      </c>
      <c r="I106" s="204">
        <f>G106/G105</f>
        <v>9</v>
      </c>
      <c r="J106" s="204"/>
    </row>
    <row r="107" spans="1:10" x14ac:dyDescent="0.45">
      <c r="G107" s="12"/>
    </row>
    <row r="108" spans="1:10" ht="18.5" x14ac:dyDescent="0.5">
      <c r="C108" s="33">
        <v>2</v>
      </c>
      <c r="D108" t="s">
        <v>2</v>
      </c>
      <c r="E108" s="34">
        <v>4</v>
      </c>
      <c r="F108" t="s">
        <v>2</v>
      </c>
      <c r="G108" s="39">
        <f t="shared" si="4"/>
        <v>16.755160819145562</v>
      </c>
      <c r="H108" t="s">
        <v>13</v>
      </c>
      <c r="I108" s="176"/>
      <c r="J108" s="176"/>
    </row>
    <row r="109" spans="1:10" ht="18.5" x14ac:dyDescent="0.5">
      <c r="C109" s="33">
        <v>6</v>
      </c>
      <c r="D109" t="s">
        <v>2</v>
      </c>
      <c r="E109" s="34">
        <v>4</v>
      </c>
      <c r="F109" t="s">
        <v>2</v>
      </c>
      <c r="G109" s="39">
        <f t="shared" si="4"/>
        <v>150.79644737231007</v>
      </c>
      <c r="H109" t="s">
        <v>13</v>
      </c>
      <c r="I109" s="204">
        <f>G109/G108</f>
        <v>9</v>
      </c>
      <c r="J109" s="204"/>
    </row>
    <row r="110" spans="1:10" ht="18.5" x14ac:dyDescent="0.5">
      <c r="C110" s="33">
        <v>18</v>
      </c>
      <c r="D110" t="s">
        <v>2</v>
      </c>
      <c r="E110" s="34">
        <v>4</v>
      </c>
      <c r="F110" t="s">
        <v>2</v>
      </c>
      <c r="G110" s="39">
        <f t="shared" si="4"/>
        <v>1357.1680263507906</v>
      </c>
      <c r="H110" t="s">
        <v>13</v>
      </c>
      <c r="I110" s="204">
        <f>G110/G109</f>
        <v>9</v>
      </c>
      <c r="J110" s="204"/>
    </row>
    <row r="112" spans="1:10" ht="17" x14ac:dyDescent="0.5">
      <c r="A112" s="1" t="s">
        <v>112</v>
      </c>
      <c r="B112" s="6"/>
      <c r="C112" s="6" t="s">
        <v>130</v>
      </c>
      <c r="D112" s="6"/>
      <c r="E112" s="6"/>
      <c r="G112" s="6"/>
    </row>
    <row r="113" spans="1:10" ht="17.5" thickBot="1" x14ac:dyDescent="0.55000000000000004">
      <c r="B113" s="6"/>
      <c r="C113" s="37" t="s">
        <v>168</v>
      </c>
      <c r="D113" s="37"/>
      <c r="E113" s="37"/>
      <c r="G113" s="6"/>
    </row>
    <row r="114" spans="1:10" ht="17" thickTop="1" x14ac:dyDescent="0.45">
      <c r="B114" s="6"/>
      <c r="C114" s="6"/>
      <c r="D114" s="6"/>
      <c r="E114" s="6"/>
      <c r="G114" s="6"/>
    </row>
    <row r="115" spans="1:10" x14ac:dyDescent="0.45">
      <c r="B115" s="6"/>
      <c r="C115" s="6"/>
      <c r="D115" s="6"/>
      <c r="E115" s="6"/>
      <c r="G115" s="6"/>
    </row>
    <row r="116" spans="1:10" ht="17" x14ac:dyDescent="0.5">
      <c r="A116" s="1" t="s">
        <v>113</v>
      </c>
      <c r="B116" s="6"/>
      <c r="C116" s="6" t="s">
        <v>131</v>
      </c>
      <c r="D116" s="6"/>
      <c r="E116" s="6"/>
      <c r="G116" s="6"/>
    </row>
    <row r="117" spans="1:10" ht="17.5" thickBot="1" x14ac:dyDescent="0.55000000000000004">
      <c r="C117" s="37" t="s">
        <v>171</v>
      </c>
      <c r="D117" s="38"/>
      <c r="E117" s="38"/>
    </row>
    <row r="118" spans="1:10" ht="17" thickTop="1" x14ac:dyDescent="0.45"/>
    <row r="120" spans="1:10" ht="21.5" x14ac:dyDescent="0.45">
      <c r="A120" s="190" t="s">
        <v>77</v>
      </c>
      <c r="B120" s="190"/>
      <c r="C120" s="190"/>
      <c r="D120" s="190"/>
      <c r="E120" s="190"/>
      <c r="F120" s="190"/>
      <c r="G120" s="190"/>
      <c r="H120" s="190"/>
      <c r="I120" s="190"/>
      <c r="J120" s="190"/>
    </row>
    <row r="121" spans="1:10" ht="17" x14ac:dyDescent="0.5">
      <c r="A121" s="1" t="s">
        <v>27</v>
      </c>
      <c r="C121" t="s">
        <v>22</v>
      </c>
    </row>
    <row r="122" spans="1:10" ht="54.75" customHeight="1" x14ac:dyDescent="0.45">
      <c r="C122" s="17" t="s">
        <v>37</v>
      </c>
      <c r="D122" s="15"/>
      <c r="E122" s="14" t="s">
        <v>17</v>
      </c>
      <c r="F122" s="15"/>
      <c r="G122" s="14" t="s">
        <v>9</v>
      </c>
      <c r="H122" s="16"/>
      <c r="I122" s="179" t="s">
        <v>167</v>
      </c>
      <c r="J122" s="179"/>
    </row>
    <row r="123" spans="1:10" ht="18.5" x14ac:dyDescent="0.5">
      <c r="B123" s="8"/>
      <c r="C123" s="33">
        <v>2</v>
      </c>
      <c r="D123" t="s">
        <v>38</v>
      </c>
      <c r="E123" s="33">
        <v>2</v>
      </c>
      <c r="F123" t="s">
        <v>2</v>
      </c>
      <c r="G123" s="39">
        <f>1/3*C123*E123</f>
        <v>1.3333333333333333</v>
      </c>
      <c r="H123" t="s">
        <v>13</v>
      </c>
      <c r="I123" s="176"/>
      <c r="J123" s="176"/>
    </row>
    <row r="124" spans="1:10" ht="18.5" x14ac:dyDescent="0.5">
      <c r="B124" s="6"/>
      <c r="C124" s="33">
        <v>2</v>
      </c>
      <c r="D124" t="s">
        <v>38</v>
      </c>
      <c r="E124" s="34">
        <v>4</v>
      </c>
      <c r="F124" t="s">
        <v>2</v>
      </c>
      <c r="G124" s="39">
        <f t="shared" ref="G124:G137" si="5">1/3*C124*E124</f>
        <v>2.6666666666666665</v>
      </c>
      <c r="H124" t="s">
        <v>13</v>
      </c>
      <c r="I124" s="188">
        <f>G124/G123</f>
        <v>2</v>
      </c>
      <c r="J124" s="188"/>
    </row>
    <row r="125" spans="1:10" ht="18.5" x14ac:dyDescent="0.5">
      <c r="B125" s="5"/>
      <c r="C125" s="33">
        <v>2</v>
      </c>
      <c r="D125" t="s">
        <v>38</v>
      </c>
      <c r="E125" s="34">
        <v>8</v>
      </c>
      <c r="F125" t="s">
        <v>2</v>
      </c>
      <c r="G125" s="39">
        <f t="shared" si="5"/>
        <v>5.333333333333333</v>
      </c>
      <c r="H125" t="s">
        <v>13</v>
      </c>
      <c r="I125" s="188">
        <f>G125/G124</f>
        <v>2</v>
      </c>
      <c r="J125" s="188"/>
    </row>
    <row r="126" spans="1:10" ht="17" x14ac:dyDescent="0.5">
      <c r="B126" s="6"/>
      <c r="G126" s="39"/>
    </row>
    <row r="127" spans="1:10" ht="18.5" x14ac:dyDescent="0.5">
      <c r="B127" s="6"/>
      <c r="C127" s="33">
        <v>4</v>
      </c>
      <c r="D127" t="s">
        <v>38</v>
      </c>
      <c r="E127" s="34">
        <v>2</v>
      </c>
      <c r="F127" t="s">
        <v>2</v>
      </c>
      <c r="G127" s="39">
        <f t="shared" si="5"/>
        <v>2.6666666666666665</v>
      </c>
      <c r="H127" t="s">
        <v>13</v>
      </c>
      <c r="I127" s="176"/>
      <c r="J127" s="176"/>
    </row>
    <row r="128" spans="1:10" ht="18.5" x14ac:dyDescent="0.5">
      <c r="B128" s="5"/>
      <c r="C128" s="33">
        <v>4</v>
      </c>
      <c r="D128" t="s">
        <v>38</v>
      </c>
      <c r="E128" s="34">
        <v>4</v>
      </c>
      <c r="F128" t="s">
        <v>2</v>
      </c>
      <c r="G128" s="39">
        <f t="shared" si="5"/>
        <v>5.333333333333333</v>
      </c>
      <c r="H128" t="s">
        <v>13</v>
      </c>
      <c r="I128" s="188">
        <f>G128/G127</f>
        <v>2</v>
      </c>
      <c r="J128" s="188"/>
    </row>
    <row r="129" spans="1:10" ht="18.5" x14ac:dyDescent="0.5">
      <c r="B129" s="6"/>
      <c r="C129" s="33">
        <v>4</v>
      </c>
      <c r="D129" t="s">
        <v>38</v>
      </c>
      <c r="E129" s="34">
        <v>8</v>
      </c>
      <c r="F129" t="s">
        <v>2</v>
      </c>
      <c r="G129" s="39">
        <f t="shared" si="5"/>
        <v>10.666666666666666</v>
      </c>
      <c r="H129" t="s">
        <v>13</v>
      </c>
      <c r="I129" s="188">
        <f>G129/G128</f>
        <v>2</v>
      </c>
      <c r="J129" s="188"/>
    </row>
    <row r="130" spans="1:10" ht="17" x14ac:dyDescent="0.5">
      <c r="B130" s="6"/>
      <c r="G130" s="39"/>
    </row>
    <row r="131" spans="1:10" ht="18.5" x14ac:dyDescent="0.5">
      <c r="B131" s="6"/>
      <c r="C131" s="33">
        <v>2</v>
      </c>
      <c r="D131" t="s">
        <v>38</v>
      </c>
      <c r="E131" s="34">
        <v>2</v>
      </c>
      <c r="F131" t="s">
        <v>2</v>
      </c>
      <c r="G131" s="39">
        <f t="shared" si="5"/>
        <v>1.3333333333333333</v>
      </c>
      <c r="H131" t="s">
        <v>13</v>
      </c>
      <c r="I131" s="176"/>
      <c r="J131" s="176"/>
    </row>
    <row r="132" spans="1:10" ht="18.5" x14ac:dyDescent="0.5">
      <c r="B132" s="6"/>
      <c r="C132" s="33">
        <v>2</v>
      </c>
      <c r="D132" t="s">
        <v>38</v>
      </c>
      <c r="E132" s="34">
        <v>6</v>
      </c>
      <c r="F132" t="s">
        <v>2</v>
      </c>
      <c r="G132" s="39">
        <f t="shared" si="5"/>
        <v>4</v>
      </c>
      <c r="H132" t="s">
        <v>13</v>
      </c>
      <c r="I132" s="188">
        <f>G132/G131</f>
        <v>3</v>
      </c>
      <c r="J132" s="188"/>
    </row>
    <row r="133" spans="1:10" ht="18.5" x14ac:dyDescent="0.5">
      <c r="B133" s="5"/>
      <c r="C133" s="33">
        <v>2</v>
      </c>
      <c r="D133" t="s">
        <v>38</v>
      </c>
      <c r="E133" s="34">
        <v>18</v>
      </c>
      <c r="F133" t="s">
        <v>2</v>
      </c>
      <c r="G133" s="39">
        <f t="shared" si="5"/>
        <v>12</v>
      </c>
      <c r="H133" t="s">
        <v>13</v>
      </c>
      <c r="I133" s="188">
        <f>G133/G132</f>
        <v>3</v>
      </c>
      <c r="J133" s="188"/>
    </row>
    <row r="134" spans="1:10" ht="17" x14ac:dyDescent="0.5">
      <c r="B134" s="6"/>
      <c r="C134" s="33"/>
      <c r="E134" s="34"/>
      <c r="G134" s="39"/>
    </row>
    <row r="135" spans="1:10" ht="18.5" x14ac:dyDescent="0.5">
      <c r="B135" s="6"/>
      <c r="C135" s="33">
        <v>4</v>
      </c>
      <c r="D135" t="s">
        <v>38</v>
      </c>
      <c r="E135" s="34">
        <v>2</v>
      </c>
      <c r="F135" t="s">
        <v>2</v>
      </c>
      <c r="G135" s="39">
        <f t="shared" si="5"/>
        <v>2.6666666666666665</v>
      </c>
      <c r="H135" t="s">
        <v>13</v>
      </c>
      <c r="I135" s="176"/>
      <c r="J135" s="176"/>
    </row>
    <row r="136" spans="1:10" ht="18.5" x14ac:dyDescent="0.5">
      <c r="B136" s="6"/>
      <c r="C136" s="33">
        <v>4</v>
      </c>
      <c r="D136" t="s">
        <v>38</v>
      </c>
      <c r="E136" s="34">
        <v>6</v>
      </c>
      <c r="F136" t="s">
        <v>2</v>
      </c>
      <c r="G136" s="39">
        <f t="shared" si="5"/>
        <v>8</v>
      </c>
      <c r="H136" t="s">
        <v>13</v>
      </c>
      <c r="I136" s="188">
        <f>G136/G135</f>
        <v>3</v>
      </c>
      <c r="J136" s="188"/>
    </row>
    <row r="137" spans="1:10" ht="18.5" x14ac:dyDescent="0.5">
      <c r="B137" s="5"/>
      <c r="C137" s="33">
        <v>4</v>
      </c>
      <c r="D137" t="s">
        <v>38</v>
      </c>
      <c r="E137" s="34">
        <v>18</v>
      </c>
      <c r="F137" t="s">
        <v>2</v>
      </c>
      <c r="G137" s="39">
        <f t="shared" si="5"/>
        <v>24</v>
      </c>
      <c r="H137" t="s">
        <v>13</v>
      </c>
      <c r="I137" s="188">
        <f>G137/G136</f>
        <v>3</v>
      </c>
      <c r="J137" s="188"/>
    </row>
    <row r="139" spans="1:10" ht="17" x14ac:dyDescent="0.5">
      <c r="A139" s="1" t="s">
        <v>46</v>
      </c>
      <c r="C139" t="s">
        <v>22</v>
      </c>
    </row>
    <row r="140" spans="1:10" ht="57" customHeight="1" x14ac:dyDescent="0.45">
      <c r="C140" s="17" t="s">
        <v>37</v>
      </c>
      <c r="D140" s="15"/>
      <c r="E140" s="14" t="s">
        <v>17</v>
      </c>
      <c r="F140" s="15"/>
      <c r="G140" s="14" t="s">
        <v>9</v>
      </c>
      <c r="H140" s="16"/>
      <c r="I140" s="179" t="s">
        <v>167</v>
      </c>
      <c r="J140" s="179"/>
    </row>
    <row r="141" spans="1:10" ht="18.5" x14ac:dyDescent="0.5">
      <c r="A141" s="1"/>
      <c r="C141" s="33">
        <v>2</v>
      </c>
      <c r="D141" t="s">
        <v>38</v>
      </c>
      <c r="E141" s="33">
        <v>2</v>
      </c>
      <c r="F141" t="s">
        <v>2</v>
      </c>
      <c r="G141" s="39">
        <f>1/3*C141*E141</f>
        <v>1.3333333333333333</v>
      </c>
      <c r="H141" t="s">
        <v>13</v>
      </c>
      <c r="I141" s="176"/>
      <c r="J141" s="176"/>
    </row>
    <row r="142" spans="1:10" ht="18.5" x14ac:dyDescent="0.5">
      <c r="C142" s="33">
        <v>4</v>
      </c>
      <c r="D142" t="s">
        <v>38</v>
      </c>
      <c r="E142" s="33">
        <v>2</v>
      </c>
      <c r="F142" t="s">
        <v>2</v>
      </c>
      <c r="G142" s="39">
        <f t="shared" ref="G142:G143" si="6">1/3*C142*E142</f>
        <v>2.6666666666666665</v>
      </c>
      <c r="H142" t="s">
        <v>13</v>
      </c>
      <c r="I142" s="188">
        <f>G142/G141</f>
        <v>2</v>
      </c>
      <c r="J142" s="188"/>
    </row>
    <row r="143" spans="1:10" ht="18.5" x14ac:dyDescent="0.5">
      <c r="B143" s="5"/>
      <c r="C143" s="33">
        <v>8</v>
      </c>
      <c r="D143" t="s">
        <v>38</v>
      </c>
      <c r="E143" s="33">
        <v>2</v>
      </c>
      <c r="F143" t="s">
        <v>2</v>
      </c>
      <c r="G143" s="39">
        <f t="shared" si="6"/>
        <v>5.333333333333333</v>
      </c>
      <c r="H143" t="s">
        <v>13</v>
      </c>
      <c r="I143" s="188">
        <f>G143/G142</f>
        <v>2</v>
      </c>
      <c r="J143" s="188"/>
    </row>
    <row r="144" spans="1:10" ht="17" x14ac:dyDescent="0.5">
      <c r="B144" s="5"/>
      <c r="G144" s="39"/>
    </row>
    <row r="145" spans="1:10" ht="18.5" x14ac:dyDescent="0.5">
      <c r="A145" s="5"/>
      <c r="C145" s="33">
        <v>2</v>
      </c>
      <c r="D145" t="s">
        <v>38</v>
      </c>
      <c r="E145" s="34">
        <v>4</v>
      </c>
      <c r="F145" t="s">
        <v>2</v>
      </c>
      <c r="G145" s="39">
        <f t="shared" ref="G145:G147" si="7">1/3*C145*E145</f>
        <v>2.6666666666666665</v>
      </c>
      <c r="H145" t="s">
        <v>13</v>
      </c>
      <c r="I145" s="176"/>
      <c r="J145" s="176"/>
    </row>
    <row r="146" spans="1:10" ht="18.5" x14ac:dyDescent="0.5">
      <c r="A146" s="5"/>
      <c r="C146" s="33">
        <v>4</v>
      </c>
      <c r="D146" t="s">
        <v>38</v>
      </c>
      <c r="E146" s="34">
        <v>4</v>
      </c>
      <c r="F146" t="s">
        <v>2</v>
      </c>
      <c r="G146" s="39">
        <f t="shared" si="7"/>
        <v>5.333333333333333</v>
      </c>
      <c r="H146" t="s">
        <v>13</v>
      </c>
      <c r="I146" s="188">
        <f>G146/G145</f>
        <v>2</v>
      </c>
      <c r="J146" s="188"/>
    </row>
    <row r="147" spans="1:10" ht="18.5" x14ac:dyDescent="0.5">
      <c r="A147" s="5"/>
      <c r="C147" s="33">
        <v>8</v>
      </c>
      <c r="D147" t="s">
        <v>38</v>
      </c>
      <c r="E147" s="34">
        <v>4</v>
      </c>
      <c r="F147" t="s">
        <v>2</v>
      </c>
      <c r="G147" s="39">
        <f t="shared" si="7"/>
        <v>10.666666666666666</v>
      </c>
      <c r="H147" t="s">
        <v>13</v>
      </c>
      <c r="I147" s="188">
        <f>G147/G146</f>
        <v>2</v>
      </c>
      <c r="J147" s="188"/>
    </row>
    <row r="148" spans="1:10" ht="17" x14ac:dyDescent="0.5">
      <c r="A148" s="5"/>
      <c r="B148" s="7"/>
      <c r="G148" s="39"/>
    </row>
    <row r="149" spans="1:10" ht="18.5" x14ac:dyDescent="0.5">
      <c r="A149" s="5"/>
      <c r="B149" s="5"/>
      <c r="C149" s="33">
        <v>2</v>
      </c>
      <c r="D149" t="s">
        <v>38</v>
      </c>
      <c r="E149" s="34">
        <v>2</v>
      </c>
      <c r="F149" t="s">
        <v>2</v>
      </c>
      <c r="G149" s="39">
        <f t="shared" ref="G149:G155" si="8">1/3*C149*E149</f>
        <v>1.3333333333333333</v>
      </c>
      <c r="H149" t="s">
        <v>13</v>
      </c>
      <c r="I149" s="176"/>
      <c r="J149" s="176"/>
    </row>
    <row r="150" spans="1:10" ht="18.5" x14ac:dyDescent="0.5">
      <c r="A150" s="5"/>
      <c r="B150" s="5"/>
      <c r="C150" s="33">
        <v>6</v>
      </c>
      <c r="D150" t="s">
        <v>38</v>
      </c>
      <c r="E150" s="34">
        <v>2</v>
      </c>
      <c r="F150" t="s">
        <v>2</v>
      </c>
      <c r="G150" s="39">
        <f t="shared" si="8"/>
        <v>4</v>
      </c>
      <c r="H150" t="s">
        <v>13</v>
      </c>
      <c r="I150" s="188">
        <f>G150/G149</f>
        <v>3</v>
      </c>
      <c r="J150" s="188"/>
    </row>
    <row r="151" spans="1:10" ht="18.5" x14ac:dyDescent="0.5">
      <c r="A151" s="5"/>
      <c r="B151" s="5"/>
      <c r="C151" s="33">
        <v>18</v>
      </c>
      <c r="D151" t="s">
        <v>38</v>
      </c>
      <c r="E151" s="34">
        <v>2</v>
      </c>
      <c r="F151" t="s">
        <v>2</v>
      </c>
      <c r="G151" s="39">
        <f t="shared" si="8"/>
        <v>12</v>
      </c>
      <c r="H151" t="s">
        <v>13</v>
      </c>
      <c r="I151" s="188">
        <f>G151/G150</f>
        <v>3</v>
      </c>
      <c r="J151" s="188"/>
    </row>
    <row r="152" spans="1:10" ht="17" x14ac:dyDescent="0.5">
      <c r="A152" s="5"/>
      <c r="B152" s="5"/>
      <c r="C152" s="33"/>
      <c r="E152" s="34"/>
      <c r="G152" s="39"/>
      <c r="I152" s="188"/>
      <c r="J152" s="188"/>
    </row>
    <row r="153" spans="1:10" ht="18.5" x14ac:dyDescent="0.5">
      <c r="A153" s="5"/>
      <c r="B153" s="5"/>
      <c r="C153" s="33">
        <v>2</v>
      </c>
      <c r="D153" t="s">
        <v>38</v>
      </c>
      <c r="E153" s="34">
        <v>4</v>
      </c>
      <c r="F153" t="s">
        <v>2</v>
      </c>
      <c r="G153" s="39">
        <f t="shared" si="8"/>
        <v>2.6666666666666665</v>
      </c>
      <c r="H153" t="s">
        <v>13</v>
      </c>
      <c r="I153" s="176"/>
      <c r="J153" s="176"/>
    </row>
    <row r="154" spans="1:10" ht="18.5" x14ac:dyDescent="0.5">
      <c r="C154" s="33">
        <v>6</v>
      </c>
      <c r="D154" t="s">
        <v>38</v>
      </c>
      <c r="E154" s="34">
        <v>4</v>
      </c>
      <c r="F154" t="s">
        <v>2</v>
      </c>
      <c r="G154" s="39">
        <f t="shared" si="8"/>
        <v>8</v>
      </c>
      <c r="H154" t="s">
        <v>13</v>
      </c>
      <c r="I154" s="188">
        <f t="shared" ref="I154:I155" si="9">G154/G153</f>
        <v>3</v>
      </c>
      <c r="J154" s="188"/>
    </row>
    <row r="155" spans="1:10" ht="18.5" x14ac:dyDescent="0.5">
      <c r="C155" s="33">
        <v>18</v>
      </c>
      <c r="D155" t="s">
        <v>38</v>
      </c>
      <c r="E155" s="34">
        <v>4</v>
      </c>
      <c r="F155" t="s">
        <v>2</v>
      </c>
      <c r="G155" s="39">
        <f t="shared" si="8"/>
        <v>24</v>
      </c>
      <c r="H155" t="s">
        <v>13</v>
      </c>
      <c r="I155" s="188">
        <f t="shared" si="9"/>
        <v>3</v>
      </c>
      <c r="J155" s="188"/>
    </row>
    <row r="156" spans="1:10" ht="17" x14ac:dyDescent="0.5">
      <c r="C156" s="42"/>
      <c r="E156" s="44"/>
      <c r="G156" s="39"/>
      <c r="I156" s="42"/>
      <c r="J156" s="42"/>
    </row>
    <row r="157" spans="1:10" ht="17" x14ac:dyDescent="0.5">
      <c r="A157" s="1" t="s">
        <v>114</v>
      </c>
      <c r="B157" s="6"/>
      <c r="C157" s="6" t="s">
        <v>132</v>
      </c>
      <c r="E157" s="44"/>
      <c r="G157" s="39"/>
      <c r="I157" s="42"/>
      <c r="J157" s="42"/>
    </row>
    <row r="158" spans="1:10" ht="17.5" thickBot="1" x14ac:dyDescent="0.55000000000000004">
      <c r="B158" s="6"/>
      <c r="C158" s="37" t="s">
        <v>134</v>
      </c>
      <c r="D158" s="38"/>
      <c r="E158" s="64"/>
      <c r="G158" s="39"/>
      <c r="I158" s="42"/>
      <c r="J158" s="42"/>
    </row>
    <row r="159" spans="1:10" ht="17.5" thickTop="1" x14ac:dyDescent="0.5">
      <c r="B159" s="6"/>
      <c r="C159" s="6"/>
      <c r="E159" s="44"/>
      <c r="G159" s="39"/>
      <c r="I159" s="42"/>
      <c r="J159" s="42"/>
    </row>
    <row r="160" spans="1:10" ht="17" x14ac:dyDescent="0.5">
      <c r="B160" s="6"/>
      <c r="C160" s="6"/>
      <c r="E160" s="44"/>
      <c r="G160" s="39"/>
      <c r="I160" s="42"/>
      <c r="J160" s="42"/>
    </row>
    <row r="161" spans="1:10" ht="17" x14ac:dyDescent="0.5">
      <c r="A161" s="1" t="s">
        <v>115</v>
      </c>
      <c r="B161" s="6"/>
      <c r="C161" s="6" t="s">
        <v>133</v>
      </c>
      <c r="E161" s="44"/>
      <c r="G161" s="39"/>
      <c r="I161" s="42"/>
      <c r="J161" s="42"/>
    </row>
    <row r="162" spans="1:10" ht="17.5" thickBot="1" x14ac:dyDescent="0.55000000000000004">
      <c r="C162" s="37" t="s">
        <v>172</v>
      </c>
      <c r="D162" s="38"/>
      <c r="E162" s="64"/>
      <c r="G162" s="39"/>
      <c r="I162" s="42"/>
      <c r="J162" s="42"/>
    </row>
    <row r="163" spans="1:10" ht="17.5" thickTop="1" x14ac:dyDescent="0.5">
      <c r="C163" s="42"/>
      <c r="E163" s="44"/>
      <c r="G163" s="39"/>
      <c r="I163" s="42"/>
      <c r="J163" s="42"/>
    </row>
    <row r="165" spans="1:10" ht="21.5" x14ac:dyDescent="0.45">
      <c r="A165" s="190" t="s">
        <v>79</v>
      </c>
      <c r="B165" s="190"/>
      <c r="C165" s="190"/>
      <c r="D165" s="190"/>
      <c r="E165" s="190"/>
      <c r="F165" s="190"/>
      <c r="G165" s="190"/>
      <c r="H165" s="190"/>
      <c r="I165" s="190"/>
    </row>
    <row r="166" spans="1:10" ht="17" x14ac:dyDescent="0.5">
      <c r="A166" s="1" t="s">
        <v>28</v>
      </c>
      <c r="C166" s="1" t="s">
        <v>24</v>
      </c>
    </row>
    <row r="167" spans="1:10" s="54" customFormat="1" ht="39.75" customHeight="1" x14ac:dyDescent="0.45">
      <c r="C167" s="54" t="s">
        <v>40</v>
      </c>
      <c r="D167" s="54" t="s">
        <v>50</v>
      </c>
      <c r="E167" s="54" t="s">
        <v>17</v>
      </c>
      <c r="F167" s="54" t="s">
        <v>9</v>
      </c>
    </row>
    <row r="168" spans="1:10" ht="54" customHeight="1" x14ac:dyDescent="0.45">
      <c r="B168" s="8"/>
      <c r="C168" s="15" t="s">
        <v>11</v>
      </c>
      <c r="D168" s="15" t="s">
        <v>39</v>
      </c>
      <c r="E168" s="15" t="s">
        <v>15</v>
      </c>
      <c r="F168" s="15" t="s">
        <v>12</v>
      </c>
      <c r="G168" s="179" t="s">
        <v>167</v>
      </c>
      <c r="H168" s="179"/>
    </row>
    <row r="169" spans="1:10" x14ac:dyDescent="0.45">
      <c r="B169" s="6"/>
      <c r="C169" s="6">
        <v>1</v>
      </c>
      <c r="D169">
        <v>5</v>
      </c>
      <c r="E169" s="6">
        <v>2</v>
      </c>
      <c r="F169" s="24">
        <f>1/3*PI()*E169*(D169^2+C169^2+D169*C169)</f>
        <v>64.926248174189055</v>
      </c>
      <c r="G169" s="193"/>
      <c r="H169" s="193"/>
    </row>
    <row r="170" spans="1:10" x14ac:dyDescent="0.45">
      <c r="B170" s="5"/>
      <c r="C170" s="5">
        <v>1</v>
      </c>
      <c r="D170">
        <v>5</v>
      </c>
      <c r="E170" s="6">
        <v>4</v>
      </c>
      <c r="F170" s="24">
        <f t="shared" ref="F170:F171" si="10">1/3*PI()*E170*(D170^2+C170^2+D170*C170)</f>
        <v>129.85249634837811</v>
      </c>
      <c r="G170" s="192">
        <f>F170/F169</f>
        <v>2</v>
      </c>
      <c r="H170" s="192"/>
    </row>
    <row r="171" spans="1:10" x14ac:dyDescent="0.45">
      <c r="B171" s="6"/>
      <c r="C171" s="5">
        <v>1</v>
      </c>
      <c r="D171">
        <v>5</v>
      </c>
      <c r="E171">
        <v>8</v>
      </c>
      <c r="F171" s="24">
        <f t="shared" si="10"/>
        <v>259.70499269675622</v>
      </c>
      <c r="G171" s="192">
        <f>F171/F170</f>
        <v>2</v>
      </c>
      <c r="H171" s="192"/>
    </row>
    <row r="172" spans="1:10" x14ac:dyDescent="0.45">
      <c r="B172" s="6"/>
      <c r="F172" s="25"/>
      <c r="H172" s="6"/>
    </row>
    <row r="173" spans="1:10" x14ac:dyDescent="0.45">
      <c r="B173" s="5"/>
      <c r="C173" s="6">
        <v>1</v>
      </c>
      <c r="D173">
        <v>5</v>
      </c>
      <c r="E173" s="6">
        <v>2</v>
      </c>
      <c r="F173" s="24">
        <f>1/3*PI()*E173*(D173^2+C173^2+D173*C173)</f>
        <v>64.926248174189055</v>
      </c>
      <c r="G173" s="194"/>
      <c r="H173" s="194"/>
    </row>
    <row r="174" spans="1:10" x14ac:dyDescent="0.45">
      <c r="B174" s="6"/>
      <c r="C174" s="6">
        <v>1</v>
      </c>
      <c r="D174">
        <v>5</v>
      </c>
      <c r="E174" s="6">
        <v>6</v>
      </c>
      <c r="F174" s="24">
        <f>1/3*PI()*E174*(D174^2+C174^2+D174*C174)</f>
        <v>194.77874452256717</v>
      </c>
      <c r="G174" s="192">
        <f>F174/F173</f>
        <v>3</v>
      </c>
      <c r="H174" s="192"/>
    </row>
    <row r="175" spans="1:10" x14ac:dyDescent="0.45">
      <c r="B175" s="6"/>
      <c r="C175" s="6">
        <v>1</v>
      </c>
      <c r="D175">
        <v>5</v>
      </c>
      <c r="E175" s="6">
        <v>18</v>
      </c>
      <c r="F175" s="24">
        <f>1/3*PI()*E175*(D175^2+C175^2+D175*C175)</f>
        <v>584.33623356770147</v>
      </c>
      <c r="G175" s="192">
        <f>F175/F174</f>
        <v>3</v>
      </c>
      <c r="H175" s="192"/>
    </row>
    <row r="176" spans="1:10" x14ac:dyDescent="0.45">
      <c r="B176" s="6"/>
      <c r="C176" s="6"/>
      <c r="I176" s="6"/>
    </row>
    <row r="177" spans="1:10" ht="17" x14ac:dyDescent="0.5">
      <c r="A177" s="1" t="s">
        <v>41</v>
      </c>
      <c r="B177" s="6"/>
      <c r="C177" s="6" t="s">
        <v>135</v>
      </c>
      <c r="D177" s="6"/>
      <c r="F177" s="6"/>
      <c r="G177" s="6"/>
      <c r="H177" s="5"/>
      <c r="I177" s="6"/>
    </row>
    <row r="178" spans="1:10" ht="17.5" thickBot="1" x14ac:dyDescent="0.55000000000000004">
      <c r="B178" s="6"/>
      <c r="C178" s="37" t="s">
        <v>117</v>
      </c>
      <c r="D178" s="37"/>
      <c r="E178" s="37"/>
      <c r="F178" s="37"/>
      <c r="G178" s="37"/>
      <c r="H178" s="6"/>
      <c r="I178" s="6"/>
    </row>
    <row r="179" spans="1:10" ht="17" thickTop="1" x14ac:dyDescent="0.45">
      <c r="B179" s="6"/>
      <c r="C179" s="6"/>
      <c r="D179" s="6"/>
      <c r="F179" s="6"/>
      <c r="G179" s="6"/>
      <c r="H179" s="6"/>
      <c r="I179" s="6"/>
    </row>
    <row r="180" spans="1:10" x14ac:dyDescent="0.45">
      <c r="B180" s="5"/>
      <c r="C180" s="5"/>
      <c r="D180" s="5"/>
      <c r="F180" s="5"/>
      <c r="H180" s="5"/>
      <c r="I180" s="6"/>
    </row>
    <row r="181" spans="1:10" ht="17" x14ac:dyDescent="0.5">
      <c r="A181" s="1" t="s">
        <v>47</v>
      </c>
      <c r="B181" s="6"/>
      <c r="C181" s="6" t="s">
        <v>136</v>
      </c>
      <c r="D181" s="6"/>
      <c r="F181" s="6"/>
      <c r="G181" s="6"/>
      <c r="I181" s="6"/>
    </row>
    <row r="182" spans="1:10" ht="17.5" thickBot="1" x14ac:dyDescent="0.55000000000000004">
      <c r="B182" s="6"/>
      <c r="C182" s="37" t="s">
        <v>173</v>
      </c>
      <c r="D182" s="37"/>
      <c r="E182" s="37"/>
      <c r="F182" s="37"/>
      <c r="G182" s="37"/>
      <c r="H182" s="55"/>
      <c r="I182" s="55"/>
    </row>
    <row r="183" spans="1:10" ht="17" thickTop="1" x14ac:dyDescent="0.45"/>
    <row r="185" spans="1:10" ht="17" x14ac:dyDescent="0.5">
      <c r="A185" s="1" t="s">
        <v>48</v>
      </c>
      <c r="C185" s="1" t="s">
        <v>24</v>
      </c>
    </row>
    <row r="186" spans="1:10" ht="17" x14ac:dyDescent="0.5">
      <c r="A186" s="1"/>
      <c r="C186" t="s">
        <v>40</v>
      </c>
      <c r="D186" t="s">
        <v>50</v>
      </c>
      <c r="E186" t="s">
        <v>17</v>
      </c>
      <c r="F186" t="s">
        <v>9</v>
      </c>
    </row>
    <row r="187" spans="1:10" ht="17" x14ac:dyDescent="0.45">
      <c r="C187" s="15" t="s">
        <v>11</v>
      </c>
      <c r="D187" s="15" t="s">
        <v>39</v>
      </c>
      <c r="E187" s="15" t="s">
        <v>15</v>
      </c>
      <c r="F187" s="15" t="s">
        <v>12</v>
      </c>
      <c r="G187" s="179" t="s">
        <v>52</v>
      </c>
      <c r="H187" s="179"/>
      <c r="I187" s="5"/>
    </row>
    <row r="188" spans="1:10" ht="17" x14ac:dyDescent="0.5">
      <c r="B188" s="5"/>
      <c r="C188" s="6">
        <v>1</v>
      </c>
      <c r="D188">
        <v>2</v>
      </c>
      <c r="E188" s="6">
        <v>5</v>
      </c>
      <c r="F188" s="40">
        <f>1/3*PI()*E188*(D188^2+C188^2+D188*C188)</f>
        <v>36.651914291880914</v>
      </c>
      <c r="G188" s="45"/>
      <c r="H188" s="45"/>
      <c r="I188" s="5"/>
    </row>
    <row r="189" spans="1:10" ht="17" x14ac:dyDescent="0.5">
      <c r="B189" s="5"/>
      <c r="C189" s="5">
        <v>2</v>
      </c>
      <c r="D189">
        <v>4</v>
      </c>
      <c r="E189" s="6">
        <v>5</v>
      </c>
      <c r="F189" s="40">
        <f t="shared" ref="F189:F190" si="11">1/3*PI()*E189*(D189^2+C189^2+D189*C189)</f>
        <v>146.60765716752366</v>
      </c>
      <c r="G189" s="204">
        <f>F189/F188</f>
        <v>4</v>
      </c>
      <c r="H189" s="204"/>
      <c r="I189" s="5"/>
    </row>
    <row r="190" spans="1:10" ht="17" x14ac:dyDescent="0.5">
      <c r="A190" s="5"/>
      <c r="C190" s="5">
        <v>4</v>
      </c>
      <c r="D190">
        <v>8</v>
      </c>
      <c r="E190">
        <v>5</v>
      </c>
      <c r="F190" s="40">
        <f t="shared" si="11"/>
        <v>586.43062867009462</v>
      </c>
      <c r="G190" s="204">
        <f>F190/F189</f>
        <v>4</v>
      </c>
      <c r="H190" s="204"/>
    </row>
    <row r="191" spans="1:10" ht="17" x14ac:dyDescent="0.5">
      <c r="A191" s="5"/>
      <c r="F191" s="40"/>
      <c r="H191" s="6"/>
      <c r="J191" s="5"/>
    </row>
    <row r="192" spans="1:10" ht="17" x14ac:dyDescent="0.5">
      <c r="A192" s="5"/>
      <c r="C192" s="6">
        <v>1</v>
      </c>
      <c r="D192">
        <v>2</v>
      </c>
      <c r="E192" s="6">
        <v>5</v>
      </c>
      <c r="F192" s="40">
        <f>1/3*PI()*E192*(D192^2+C192^2+D192*C192)</f>
        <v>36.651914291880914</v>
      </c>
      <c r="G192" s="46"/>
      <c r="H192" s="46"/>
      <c r="J192" s="5"/>
    </row>
    <row r="193" spans="1:13" ht="17" x14ac:dyDescent="0.5">
      <c r="A193" s="5"/>
      <c r="B193" s="7"/>
      <c r="C193" s="6">
        <v>3</v>
      </c>
      <c r="D193">
        <v>6</v>
      </c>
      <c r="E193" s="6">
        <v>5</v>
      </c>
      <c r="F193" s="40">
        <f>1/3*PI()*E193*(D193^2+C193^2+D193*C193)</f>
        <v>329.86722862692824</v>
      </c>
      <c r="G193" s="204">
        <f>F193/F192</f>
        <v>9</v>
      </c>
      <c r="H193" s="204"/>
      <c r="J193" s="7"/>
    </row>
    <row r="194" spans="1:13" ht="17" x14ac:dyDescent="0.5">
      <c r="A194" s="5"/>
      <c r="B194" s="5"/>
      <c r="C194" s="6">
        <v>9</v>
      </c>
      <c r="D194">
        <v>18</v>
      </c>
      <c r="E194" s="6">
        <v>5</v>
      </c>
      <c r="F194" s="40">
        <f>1/3*PI()*E194*(D194^2+C194^2+D194*C194)</f>
        <v>2968.8050576423543</v>
      </c>
      <c r="G194" s="204">
        <f>F194/F193</f>
        <v>9</v>
      </c>
      <c r="H194" s="204"/>
      <c r="J194" s="5"/>
    </row>
    <row r="195" spans="1:13" x14ac:dyDescent="0.45">
      <c r="A195" s="5"/>
      <c r="B195" s="5"/>
      <c r="C195" s="5"/>
      <c r="D195" s="5"/>
      <c r="H195" s="5"/>
      <c r="J195" s="5"/>
    </row>
    <row r="196" spans="1:13" x14ac:dyDescent="0.45">
      <c r="A196" s="5"/>
      <c r="B196" s="5"/>
      <c r="C196" s="5"/>
      <c r="D196" s="5"/>
      <c r="H196" s="5"/>
      <c r="J196" s="5"/>
    </row>
    <row r="197" spans="1:13" x14ac:dyDescent="0.45">
      <c r="B197" s="5"/>
      <c r="C197" s="5"/>
      <c r="D197" s="5"/>
      <c r="H197" s="5"/>
      <c r="J197" s="5"/>
    </row>
    <row r="198" spans="1:13" ht="17" x14ac:dyDescent="0.5">
      <c r="A198" s="1" t="s">
        <v>49</v>
      </c>
      <c r="B198" s="5"/>
      <c r="C198" s="6" t="s">
        <v>137</v>
      </c>
      <c r="D198" s="5"/>
      <c r="H198" s="5"/>
      <c r="J198" s="5"/>
    </row>
    <row r="199" spans="1:13" ht="17.5" thickBot="1" x14ac:dyDescent="0.55000000000000004">
      <c r="C199" s="37" t="s">
        <v>174</v>
      </c>
      <c r="D199" s="38"/>
      <c r="E199" s="38"/>
      <c r="F199" s="38"/>
      <c r="G199" s="38"/>
      <c r="H199" s="38"/>
      <c r="I199" s="38"/>
      <c r="J199" s="38"/>
    </row>
    <row r="200" spans="1:13" ht="17" thickTop="1" x14ac:dyDescent="0.45"/>
    <row r="201" spans="1:13" ht="17" x14ac:dyDescent="0.5">
      <c r="A201" s="1" t="s">
        <v>116</v>
      </c>
      <c r="C201" s="6" t="s">
        <v>138</v>
      </c>
    </row>
    <row r="202" spans="1:13" ht="17.5" thickBot="1" x14ac:dyDescent="0.55000000000000004">
      <c r="C202" s="37" t="s">
        <v>175</v>
      </c>
      <c r="D202" s="38"/>
      <c r="E202" s="38"/>
      <c r="F202" s="38"/>
      <c r="G202" s="38"/>
      <c r="H202" s="38"/>
      <c r="I202" s="38"/>
      <c r="J202" s="38"/>
      <c r="K202" s="38"/>
    </row>
    <row r="203" spans="1:13" ht="17" thickTop="1" x14ac:dyDescent="0.45"/>
    <row r="204" spans="1:13" ht="21.5" x14ac:dyDescent="0.45">
      <c r="A204" s="190" t="s">
        <v>96</v>
      </c>
      <c r="B204" s="190"/>
      <c r="C204" s="190"/>
      <c r="D204" s="190"/>
      <c r="E204" s="190"/>
      <c r="F204" s="190"/>
      <c r="G204" s="190"/>
      <c r="H204" s="190"/>
      <c r="I204" s="190"/>
      <c r="J204" s="190"/>
    </row>
    <row r="205" spans="1:13" ht="17" x14ac:dyDescent="0.5">
      <c r="A205" s="1" t="s">
        <v>29</v>
      </c>
      <c r="C205" t="s">
        <v>30</v>
      </c>
    </row>
    <row r="207" spans="1:13" ht="51" x14ac:dyDescent="0.5">
      <c r="D207" s="22" t="s">
        <v>44</v>
      </c>
      <c r="E207" s="1"/>
      <c r="F207" s="22" t="s">
        <v>45</v>
      </c>
      <c r="G207" s="1"/>
      <c r="H207" s="23" t="s">
        <v>17</v>
      </c>
      <c r="I207" s="1"/>
      <c r="J207" s="23" t="s">
        <v>9</v>
      </c>
      <c r="L207" s="179" t="s">
        <v>167</v>
      </c>
      <c r="M207" s="179"/>
    </row>
    <row r="208" spans="1:13" ht="17" x14ac:dyDescent="0.5">
      <c r="D208" s="47" t="s">
        <v>42</v>
      </c>
      <c r="E208" s="1"/>
      <c r="F208" s="47" t="s">
        <v>43</v>
      </c>
      <c r="G208" s="1"/>
      <c r="H208" s="47" t="s">
        <v>15</v>
      </c>
      <c r="I208" s="1"/>
      <c r="J208" s="47" t="s">
        <v>12</v>
      </c>
    </row>
    <row r="209" spans="1:13" ht="18.5" x14ac:dyDescent="0.5">
      <c r="D209">
        <v>5</v>
      </c>
      <c r="E209" t="s">
        <v>38</v>
      </c>
      <c r="F209">
        <v>3</v>
      </c>
      <c r="G209" t="s">
        <v>38</v>
      </c>
      <c r="H209">
        <v>2</v>
      </c>
      <c r="I209" t="s">
        <v>2</v>
      </c>
      <c r="J209" s="40">
        <f>1/3*H209*(D209+F209+SQRT(D209*F209))</f>
        <v>7.9153222308049438</v>
      </c>
      <c r="K209" t="s">
        <v>13</v>
      </c>
      <c r="L209" s="176"/>
      <c r="M209" s="176"/>
    </row>
    <row r="210" spans="1:13" ht="18.5" x14ac:dyDescent="0.5">
      <c r="D210">
        <v>5</v>
      </c>
      <c r="E210" t="s">
        <v>38</v>
      </c>
      <c r="F210">
        <v>3</v>
      </c>
      <c r="G210" t="s">
        <v>38</v>
      </c>
      <c r="H210">
        <v>4</v>
      </c>
      <c r="I210" t="s">
        <v>2</v>
      </c>
      <c r="J210" s="40">
        <f t="shared" ref="J210:J211" si="12">1/3*H210*(D210+F210+SQRT(D210*F210))</f>
        <v>15.830644461609888</v>
      </c>
      <c r="K210" t="s">
        <v>13</v>
      </c>
      <c r="L210" s="204">
        <f>J210/J209</f>
        <v>2</v>
      </c>
      <c r="M210" s="204"/>
    </row>
    <row r="211" spans="1:13" ht="18.5" x14ac:dyDescent="0.5">
      <c r="D211">
        <v>5</v>
      </c>
      <c r="E211" t="s">
        <v>38</v>
      </c>
      <c r="F211">
        <v>3</v>
      </c>
      <c r="G211" t="s">
        <v>38</v>
      </c>
      <c r="H211">
        <v>8</v>
      </c>
      <c r="I211" t="s">
        <v>2</v>
      </c>
      <c r="J211" s="40">
        <f t="shared" si="12"/>
        <v>31.661288923219775</v>
      </c>
      <c r="K211" t="s">
        <v>13</v>
      </c>
      <c r="L211" s="204">
        <f t="shared" ref="L211" si="13">J211/J210</f>
        <v>2</v>
      </c>
      <c r="M211" s="204"/>
    </row>
    <row r="212" spans="1:13" ht="17" x14ac:dyDescent="0.5">
      <c r="J212" s="40"/>
    </row>
    <row r="213" spans="1:13" ht="18.5" x14ac:dyDescent="0.5">
      <c r="D213">
        <v>5</v>
      </c>
      <c r="E213" t="s">
        <v>38</v>
      </c>
      <c r="F213">
        <v>3</v>
      </c>
      <c r="G213" t="s">
        <v>38</v>
      </c>
      <c r="H213">
        <v>2</v>
      </c>
      <c r="I213" t="s">
        <v>2</v>
      </c>
      <c r="J213" s="40">
        <f>1/3*H213*(D213+F213+SQRT(D213*F213))</f>
        <v>7.9153222308049438</v>
      </c>
      <c r="K213" t="s">
        <v>13</v>
      </c>
      <c r="L213" s="176"/>
      <c r="M213" s="176"/>
    </row>
    <row r="214" spans="1:13" ht="18.5" x14ac:dyDescent="0.5">
      <c r="D214">
        <v>5</v>
      </c>
      <c r="E214" t="s">
        <v>38</v>
      </c>
      <c r="F214">
        <v>3</v>
      </c>
      <c r="G214" t="s">
        <v>38</v>
      </c>
      <c r="H214">
        <v>6</v>
      </c>
      <c r="I214" t="s">
        <v>2</v>
      </c>
      <c r="J214" s="40">
        <f>1/3*H214*(D214+F214+SQRT(D214*F214))</f>
        <v>23.745966692414832</v>
      </c>
      <c r="K214" t="s">
        <v>13</v>
      </c>
      <c r="L214" s="204">
        <f>J214/J213</f>
        <v>3</v>
      </c>
      <c r="M214" s="204"/>
    </row>
    <row r="215" spans="1:13" ht="18.5" x14ac:dyDescent="0.5">
      <c r="D215">
        <v>5</v>
      </c>
      <c r="E215" t="s">
        <v>38</v>
      </c>
      <c r="F215">
        <v>3</v>
      </c>
      <c r="G215" t="s">
        <v>38</v>
      </c>
      <c r="H215">
        <v>18</v>
      </c>
      <c r="I215" t="s">
        <v>2</v>
      </c>
      <c r="J215" s="40">
        <f>1/3*H215*(D215+F215+SQRT(D215*F215))</f>
        <v>71.23790007724449</v>
      </c>
      <c r="K215" t="s">
        <v>13</v>
      </c>
      <c r="L215" s="204">
        <f>J215/J214</f>
        <v>2.9999999999999996</v>
      </c>
      <c r="M215" s="204"/>
    </row>
    <row r="217" spans="1:13" ht="17" x14ac:dyDescent="0.5">
      <c r="A217" s="1" t="s">
        <v>51</v>
      </c>
      <c r="B217" s="6"/>
      <c r="C217" s="6" t="s">
        <v>139</v>
      </c>
      <c r="D217" s="6"/>
    </row>
    <row r="218" spans="1:13" ht="17.5" thickBot="1" x14ac:dyDescent="0.55000000000000004">
      <c r="C218" s="37" t="s">
        <v>117</v>
      </c>
      <c r="D218" s="38"/>
      <c r="E218" s="38"/>
      <c r="F218" s="38"/>
      <c r="G218" s="38"/>
    </row>
    <row r="219" spans="1:13" ht="17" thickTop="1" x14ac:dyDescent="0.45"/>
    <row r="221" spans="1:13" ht="17" x14ac:dyDescent="0.5">
      <c r="A221" s="1" t="s">
        <v>118</v>
      </c>
      <c r="C221" s="6" t="s">
        <v>140</v>
      </c>
    </row>
    <row r="222" spans="1:13" ht="17.5" thickBot="1" x14ac:dyDescent="0.55000000000000004">
      <c r="C222" s="37" t="s">
        <v>176</v>
      </c>
      <c r="D222" s="38"/>
      <c r="E222" s="38"/>
      <c r="F222" s="38"/>
      <c r="G222" s="38"/>
      <c r="H222" s="38"/>
      <c r="I222" s="38"/>
      <c r="J222" s="38"/>
      <c r="K222" s="38"/>
    </row>
    <row r="223" spans="1:13" ht="17" thickTop="1" x14ac:dyDescent="0.45"/>
    <row r="224" spans="1:13" ht="17" x14ac:dyDescent="0.5">
      <c r="A224" s="1" t="s">
        <v>119</v>
      </c>
      <c r="C224" t="s">
        <v>30</v>
      </c>
    </row>
    <row r="225" spans="1:13" ht="17" x14ac:dyDescent="0.5">
      <c r="A225" s="1"/>
      <c r="C225" s="6"/>
    </row>
    <row r="226" spans="1:13" ht="48.75" customHeight="1" x14ac:dyDescent="0.5">
      <c r="D226" s="22" t="s">
        <v>44</v>
      </c>
      <c r="E226" s="1"/>
      <c r="F226" s="22" t="s">
        <v>45</v>
      </c>
      <c r="G226" s="1"/>
      <c r="H226" s="23" t="s">
        <v>17</v>
      </c>
      <c r="I226" s="1"/>
      <c r="J226" s="23" t="s">
        <v>9</v>
      </c>
      <c r="L226" s="189" t="s">
        <v>167</v>
      </c>
      <c r="M226" s="189"/>
    </row>
    <row r="227" spans="1:13" ht="17" x14ac:dyDescent="0.5">
      <c r="D227" s="47" t="s">
        <v>42</v>
      </c>
      <c r="E227" s="1"/>
      <c r="F227" s="47" t="s">
        <v>43</v>
      </c>
      <c r="G227" s="1"/>
      <c r="H227" s="47" t="s">
        <v>15</v>
      </c>
      <c r="I227" s="1"/>
      <c r="J227" s="47" t="s">
        <v>12</v>
      </c>
    </row>
    <row r="228" spans="1:13" ht="18" x14ac:dyDescent="0.45">
      <c r="D228">
        <v>5</v>
      </c>
      <c r="E228" t="s">
        <v>38</v>
      </c>
      <c r="F228">
        <v>1</v>
      </c>
      <c r="G228" t="s">
        <v>38</v>
      </c>
      <c r="H228">
        <v>5</v>
      </c>
      <c r="I228" t="s">
        <v>2</v>
      </c>
      <c r="J228" s="25">
        <f>1/3*H228*(D228+F228+SQRT(D228*F228))</f>
        <v>13.726779962499648</v>
      </c>
      <c r="K228" t="s">
        <v>13</v>
      </c>
      <c r="L228" s="41"/>
      <c r="M228" s="41"/>
    </row>
    <row r="229" spans="1:13" ht="18" x14ac:dyDescent="0.45">
      <c r="D229">
        <v>10</v>
      </c>
      <c r="E229" t="s">
        <v>38</v>
      </c>
      <c r="F229">
        <v>2</v>
      </c>
      <c r="G229" t="s">
        <v>38</v>
      </c>
      <c r="H229">
        <v>5</v>
      </c>
      <c r="I229" t="s">
        <v>2</v>
      </c>
      <c r="J229" s="25">
        <f t="shared" ref="J229:J230" si="14">1/3*H229*(D229+F229+SQRT(D229*F229))</f>
        <v>27.453559924999297</v>
      </c>
      <c r="K229" t="s">
        <v>13</v>
      </c>
      <c r="L229" s="188">
        <f>J229/J228</f>
        <v>2</v>
      </c>
      <c r="M229" s="188"/>
    </row>
    <row r="230" spans="1:13" ht="18" x14ac:dyDescent="0.45">
      <c r="D230">
        <v>20</v>
      </c>
      <c r="E230" t="s">
        <v>38</v>
      </c>
      <c r="F230">
        <v>4</v>
      </c>
      <c r="G230" t="s">
        <v>38</v>
      </c>
      <c r="H230">
        <v>5</v>
      </c>
      <c r="I230" t="s">
        <v>2</v>
      </c>
      <c r="J230" s="25">
        <f t="shared" si="14"/>
        <v>54.907119849998594</v>
      </c>
      <c r="K230" t="s">
        <v>13</v>
      </c>
      <c r="L230" s="188">
        <f t="shared" ref="L230" si="15">J230/J229</f>
        <v>2</v>
      </c>
      <c r="M230" s="188"/>
    </row>
    <row r="231" spans="1:13" x14ac:dyDescent="0.45">
      <c r="J231" s="25"/>
    </row>
    <row r="232" spans="1:13" ht="18" x14ac:dyDescent="0.45">
      <c r="D232">
        <v>4</v>
      </c>
      <c r="E232" t="s">
        <v>38</v>
      </c>
      <c r="F232">
        <v>1</v>
      </c>
      <c r="G232" t="s">
        <v>38</v>
      </c>
      <c r="H232">
        <v>5</v>
      </c>
      <c r="I232" t="s">
        <v>2</v>
      </c>
      <c r="J232" s="25">
        <f>1/3*H232*(D232+F232+SQRT(D232*F232))</f>
        <v>11.666666666666666</v>
      </c>
      <c r="K232" t="s">
        <v>13</v>
      </c>
      <c r="L232" s="41"/>
      <c r="M232" s="41"/>
    </row>
    <row r="233" spans="1:13" ht="18" x14ac:dyDescent="0.45">
      <c r="D233">
        <v>12</v>
      </c>
      <c r="E233" t="s">
        <v>38</v>
      </c>
      <c r="F233">
        <v>3</v>
      </c>
      <c r="G233" t="s">
        <v>38</v>
      </c>
      <c r="H233">
        <v>5</v>
      </c>
      <c r="I233" t="s">
        <v>2</v>
      </c>
      <c r="J233" s="25">
        <f>1/3*H233*(D233+F233+SQRT(D233*F233))</f>
        <v>35</v>
      </c>
      <c r="K233" t="s">
        <v>13</v>
      </c>
      <c r="L233" s="188">
        <f>J233/J232</f>
        <v>3</v>
      </c>
      <c r="M233" s="188"/>
    </row>
    <row r="234" spans="1:13" ht="18" x14ac:dyDescent="0.45">
      <c r="D234">
        <v>36</v>
      </c>
      <c r="E234" t="s">
        <v>38</v>
      </c>
      <c r="F234">
        <v>9</v>
      </c>
      <c r="G234" t="s">
        <v>38</v>
      </c>
      <c r="H234">
        <v>5</v>
      </c>
      <c r="I234" t="s">
        <v>2</v>
      </c>
      <c r="J234" s="25">
        <f>1/3*H234*(D234+F234+SQRT(D234*F234))</f>
        <v>104.99999999999999</v>
      </c>
      <c r="K234" t="s">
        <v>13</v>
      </c>
      <c r="L234" s="188">
        <f>J234/J233</f>
        <v>2.9999999999999996</v>
      </c>
      <c r="M234" s="188"/>
    </row>
    <row r="237" spans="1:13" ht="17" x14ac:dyDescent="0.5">
      <c r="A237" s="1" t="s">
        <v>120</v>
      </c>
      <c r="C237" s="6" t="s">
        <v>141</v>
      </c>
    </row>
    <row r="238" spans="1:13" ht="17.5" thickBot="1" x14ac:dyDescent="0.55000000000000004">
      <c r="C238" s="37" t="s">
        <v>121</v>
      </c>
      <c r="D238" s="38"/>
      <c r="E238" s="38"/>
      <c r="F238" s="38"/>
      <c r="G238" s="38"/>
      <c r="H238" s="38"/>
      <c r="I238" s="38"/>
      <c r="J238" s="38"/>
      <c r="K238" s="38"/>
      <c r="L238" s="38"/>
    </row>
    <row r="239" spans="1:13" ht="17" thickTop="1" x14ac:dyDescent="0.45"/>
    <row r="241" spans="1:13" ht="17" x14ac:dyDescent="0.5">
      <c r="A241" s="1" t="s">
        <v>122</v>
      </c>
      <c r="C241" s="6" t="s">
        <v>142</v>
      </c>
    </row>
    <row r="242" spans="1:13" ht="17.5" thickBot="1" x14ac:dyDescent="0.55000000000000004">
      <c r="C242" s="37" t="s">
        <v>177</v>
      </c>
      <c r="D242" s="38"/>
      <c r="E242" s="38"/>
      <c r="F242" s="38"/>
      <c r="G242" s="38"/>
      <c r="H242" s="38"/>
      <c r="I242" s="38"/>
      <c r="J242" s="38"/>
      <c r="K242" s="38"/>
      <c r="L242" s="38"/>
      <c r="M242" s="38"/>
    </row>
    <row r="243" spans="1:13" ht="17" thickTop="1" x14ac:dyDescent="0.45"/>
    <row r="244" spans="1:13" ht="21.5" x14ac:dyDescent="0.45">
      <c r="A244" s="190" t="s">
        <v>72</v>
      </c>
      <c r="B244" s="190"/>
      <c r="C244" s="190"/>
      <c r="D244" s="190"/>
      <c r="E244" s="190"/>
      <c r="F244" s="190"/>
      <c r="G244" s="190"/>
      <c r="H244" s="190"/>
      <c r="I244" s="190"/>
      <c r="J244" s="190"/>
    </row>
    <row r="245" spans="1:13" ht="17" x14ac:dyDescent="0.5">
      <c r="A245" s="1" t="s">
        <v>32</v>
      </c>
      <c r="C245" t="s">
        <v>35</v>
      </c>
    </row>
    <row r="247" spans="1:13" ht="34" x14ac:dyDescent="0.45">
      <c r="C247" s="17" t="s">
        <v>37</v>
      </c>
      <c r="D247" s="15"/>
      <c r="E247" s="14" t="s">
        <v>17</v>
      </c>
      <c r="F247" s="15"/>
      <c r="G247" s="14" t="s">
        <v>9</v>
      </c>
      <c r="H247" s="16"/>
      <c r="I247" s="179" t="s">
        <v>167</v>
      </c>
      <c r="J247" s="179"/>
    </row>
    <row r="248" spans="1:13" ht="17" x14ac:dyDescent="0.45">
      <c r="C248" s="17" t="s">
        <v>42</v>
      </c>
      <c r="D248" s="15"/>
      <c r="E248" s="14" t="s">
        <v>15</v>
      </c>
      <c r="F248" s="15"/>
      <c r="G248" s="14" t="s">
        <v>12</v>
      </c>
      <c r="H248" s="16"/>
      <c r="I248" s="43"/>
      <c r="J248" s="43"/>
    </row>
    <row r="249" spans="1:13" ht="18.5" x14ac:dyDescent="0.5">
      <c r="C249" s="42">
        <v>2</v>
      </c>
      <c r="D249" t="s">
        <v>38</v>
      </c>
      <c r="E249" s="42">
        <v>2</v>
      </c>
      <c r="F249" t="s">
        <v>2</v>
      </c>
      <c r="G249" s="39">
        <f>C249*E249</f>
        <v>4</v>
      </c>
      <c r="H249" t="s">
        <v>13</v>
      </c>
      <c r="I249" s="176"/>
      <c r="J249" s="176"/>
    </row>
    <row r="250" spans="1:13" ht="18.5" x14ac:dyDescent="0.5">
      <c r="C250" s="42">
        <v>2</v>
      </c>
      <c r="D250" t="s">
        <v>38</v>
      </c>
      <c r="E250" s="44">
        <v>4</v>
      </c>
      <c r="F250" t="s">
        <v>2</v>
      </c>
      <c r="G250" s="39">
        <f t="shared" ref="G250:G263" si="16">C250*E250</f>
        <v>8</v>
      </c>
      <c r="H250" t="s">
        <v>13</v>
      </c>
      <c r="I250" s="204">
        <f>G250/G249</f>
        <v>2</v>
      </c>
      <c r="J250" s="204"/>
    </row>
    <row r="251" spans="1:13" ht="18.5" x14ac:dyDescent="0.5">
      <c r="C251" s="42">
        <v>2</v>
      </c>
      <c r="D251" t="s">
        <v>38</v>
      </c>
      <c r="E251" s="44">
        <v>8</v>
      </c>
      <c r="F251" t="s">
        <v>2</v>
      </c>
      <c r="G251" s="39">
        <f t="shared" si="16"/>
        <v>16</v>
      </c>
      <c r="H251" t="s">
        <v>13</v>
      </c>
      <c r="I251" s="204">
        <f>G251/G250</f>
        <v>2</v>
      </c>
      <c r="J251" s="204"/>
    </row>
    <row r="252" spans="1:13" x14ac:dyDescent="0.45">
      <c r="G252" s="12"/>
      <c r="I252" s="188"/>
      <c r="J252" s="188"/>
    </row>
    <row r="253" spans="1:13" ht="18.5" x14ac:dyDescent="0.5">
      <c r="C253" s="42">
        <v>4</v>
      </c>
      <c r="D253" t="s">
        <v>38</v>
      </c>
      <c r="E253" s="44">
        <v>2</v>
      </c>
      <c r="F253" t="s">
        <v>2</v>
      </c>
      <c r="G253" s="39">
        <f t="shared" si="16"/>
        <v>8</v>
      </c>
      <c r="H253" t="s">
        <v>13</v>
      </c>
      <c r="I253" s="176"/>
      <c r="J253" s="176"/>
    </row>
    <row r="254" spans="1:13" ht="18.5" x14ac:dyDescent="0.5">
      <c r="C254" s="42">
        <v>4</v>
      </c>
      <c r="D254" t="s">
        <v>38</v>
      </c>
      <c r="E254" s="44">
        <v>4</v>
      </c>
      <c r="F254" t="s">
        <v>2</v>
      </c>
      <c r="G254" s="39">
        <f t="shared" si="16"/>
        <v>16</v>
      </c>
      <c r="H254" t="s">
        <v>13</v>
      </c>
      <c r="I254" s="204">
        <f t="shared" ref="I254:I263" si="17">G254/G253</f>
        <v>2</v>
      </c>
      <c r="J254" s="204"/>
    </row>
    <row r="255" spans="1:13" ht="18.5" x14ac:dyDescent="0.5">
      <c r="C255" s="42">
        <v>4</v>
      </c>
      <c r="D255" t="s">
        <v>38</v>
      </c>
      <c r="E255" s="44">
        <v>8</v>
      </c>
      <c r="F255" t="s">
        <v>2</v>
      </c>
      <c r="G255" s="39">
        <f t="shared" si="16"/>
        <v>32</v>
      </c>
      <c r="H255" t="s">
        <v>13</v>
      </c>
      <c r="I255" s="204">
        <f t="shared" si="17"/>
        <v>2</v>
      </c>
      <c r="J255" s="204"/>
    </row>
    <row r="256" spans="1:13" x14ac:dyDescent="0.45">
      <c r="G256" s="12"/>
      <c r="I256" s="188"/>
      <c r="J256" s="188"/>
    </row>
    <row r="257" spans="1:10" ht="18.5" x14ac:dyDescent="0.5">
      <c r="C257" s="42">
        <v>2</v>
      </c>
      <c r="D257" t="s">
        <v>38</v>
      </c>
      <c r="E257" s="44">
        <v>2</v>
      </c>
      <c r="F257" t="s">
        <v>2</v>
      </c>
      <c r="G257" s="39">
        <f t="shared" si="16"/>
        <v>4</v>
      </c>
      <c r="H257" t="s">
        <v>13</v>
      </c>
      <c r="I257" s="176"/>
      <c r="J257" s="176"/>
    </row>
    <row r="258" spans="1:10" ht="18.5" x14ac:dyDescent="0.5">
      <c r="C258" s="42">
        <v>2</v>
      </c>
      <c r="D258" t="s">
        <v>38</v>
      </c>
      <c r="E258" s="44">
        <v>6</v>
      </c>
      <c r="F258" t="s">
        <v>2</v>
      </c>
      <c r="G258" s="39">
        <f t="shared" si="16"/>
        <v>12</v>
      </c>
      <c r="H258" t="s">
        <v>13</v>
      </c>
      <c r="I258" s="204">
        <f t="shared" si="17"/>
        <v>3</v>
      </c>
      <c r="J258" s="204"/>
    </row>
    <row r="259" spans="1:10" ht="18.5" x14ac:dyDescent="0.5">
      <c r="C259" s="42">
        <v>2</v>
      </c>
      <c r="D259" t="s">
        <v>38</v>
      </c>
      <c r="E259" s="44">
        <v>18</v>
      </c>
      <c r="F259" t="s">
        <v>2</v>
      </c>
      <c r="G259" s="39">
        <f t="shared" si="16"/>
        <v>36</v>
      </c>
      <c r="H259" t="s">
        <v>13</v>
      </c>
      <c r="I259" s="204">
        <f t="shared" si="17"/>
        <v>3</v>
      </c>
      <c r="J259" s="204"/>
    </row>
    <row r="260" spans="1:10" x14ac:dyDescent="0.45">
      <c r="C260" s="42"/>
      <c r="E260" s="44"/>
      <c r="G260" s="12"/>
      <c r="I260" s="188"/>
      <c r="J260" s="188"/>
    </row>
    <row r="261" spans="1:10" ht="18.5" x14ac:dyDescent="0.5">
      <c r="C261" s="42">
        <v>4</v>
      </c>
      <c r="D261" t="s">
        <v>38</v>
      </c>
      <c r="E261" s="44">
        <v>2</v>
      </c>
      <c r="F261" t="s">
        <v>2</v>
      </c>
      <c r="G261" s="39">
        <f t="shared" si="16"/>
        <v>8</v>
      </c>
      <c r="H261" t="s">
        <v>13</v>
      </c>
      <c r="I261" s="176"/>
      <c r="J261" s="176"/>
    </row>
    <row r="262" spans="1:10" ht="18.5" x14ac:dyDescent="0.5">
      <c r="C262" s="42">
        <v>4</v>
      </c>
      <c r="D262" t="s">
        <v>38</v>
      </c>
      <c r="E262" s="44">
        <v>6</v>
      </c>
      <c r="F262" t="s">
        <v>2</v>
      </c>
      <c r="G262" s="39">
        <f t="shared" si="16"/>
        <v>24</v>
      </c>
      <c r="H262" t="s">
        <v>13</v>
      </c>
      <c r="I262" s="204">
        <f t="shared" si="17"/>
        <v>3</v>
      </c>
      <c r="J262" s="204"/>
    </row>
    <row r="263" spans="1:10" ht="18.5" x14ac:dyDescent="0.5">
      <c r="C263" s="42">
        <v>4</v>
      </c>
      <c r="D263" t="s">
        <v>38</v>
      </c>
      <c r="E263" s="44">
        <v>18</v>
      </c>
      <c r="F263" t="s">
        <v>2</v>
      </c>
      <c r="G263" s="39">
        <f t="shared" si="16"/>
        <v>72</v>
      </c>
      <c r="H263" t="s">
        <v>13</v>
      </c>
      <c r="I263" s="204">
        <f t="shared" si="17"/>
        <v>3</v>
      </c>
      <c r="J263" s="204"/>
    </row>
    <row r="265" spans="1:10" ht="17" x14ac:dyDescent="0.5">
      <c r="A265" s="1" t="s">
        <v>53</v>
      </c>
      <c r="B265" s="6"/>
      <c r="C265" s="6" t="s">
        <v>143</v>
      </c>
      <c r="D265" s="6"/>
    </row>
    <row r="266" spans="1:10" ht="17.5" thickBot="1" x14ac:dyDescent="0.55000000000000004">
      <c r="C266" s="37" t="s">
        <v>117</v>
      </c>
      <c r="D266" s="38"/>
      <c r="E266" s="38"/>
      <c r="F266" s="38"/>
      <c r="G266" s="38"/>
    </row>
    <row r="267" spans="1:10" ht="17" thickTop="1" x14ac:dyDescent="0.45"/>
    <row r="269" spans="1:10" ht="17" x14ac:dyDescent="0.5">
      <c r="A269" s="1" t="s">
        <v>54</v>
      </c>
      <c r="C269" s="6" t="s">
        <v>144</v>
      </c>
    </row>
    <row r="270" spans="1:10" ht="17.5" thickBot="1" x14ac:dyDescent="0.55000000000000004">
      <c r="C270" s="37" t="s">
        <v>178</v>
      </c>
      <c r="D270" s="38"/>
      <c r="E270" s="38"/>
      <c r="F270" s="38"/>
      <c r="G270" s="38"/>
      <c r="H270" s="38"/>
      <c r="I270" s="38"/>
    </row>
    <row r="271" spans="1:10" ht="17" thickTop="1" x14ac:dyDescent="0.45"/>
    <row r="273" spans="1:10" ht="17" x14ac:dyDescent="0.5">
      <c r="A273" s="1" t="s">
        <v>55</v>
      </c>
      <c r="C273" t="s">
        <v>35</v>
      </c>
    </row>
    <row r="274" spans="1:10" ht="34" x14ac:dyDescent="0.45">
      <c r="C274" s="17" t="s">
        <v>37</v>
      </c>
      <c r="D274" s="15"/>
      <c r="E274" s="14" t="s">
        <v>17</v>
      </c>
      <c r="F274" s="15"/>
      <c r="G274" s="14" t="s">
        <v>9</v>
      </c>
      <c r="H274" s="16"/>
      <c r="I274" s="179" t="s">
        <v>167</v>
      </c>
      <c r="J274" s="179"/>
    </row>
    <row r="275" spans="1:10" ht="17" x14ac:dyDescent="0.45">
      <c r="C275" s="17" t="s">
        <v>42</v>
      </c>
      <c r="D275" s="15"/>
      <c r="E275" s="14" t="s">
        <v>15</v>
      </c>
      <c r="F275" s="15"/>
      <c r="G275" s="14" t="s">
        <v>12</v>
      </c>
      <c r="H275" s="16"/>
      <c r="I275" s="43"/>
      <c r="J275" s="43"/>
    </row>
    <row r="276" spans="1:10" ht="18.5" x14ac:dyDescent="0.5">
      <c r="C276" s="42">
        <v>2</v>
      </c>
      <c r="D276" t="s">
        <v>38</v>
      </c>
      <c r="E276" s="42">
        <v>2</v>
      </c>
      <c r="F276" t="s">
        <v>2</v>
      </c>
      <c r="G276" s="39">
        <f>C276*E276</f>
        <v>4</v>
      </c>
      <c r="H276" t="s">
        <v>13</v>
      </c>
      <c r="I276" s="176"/>
      <c r="J276" s="176"/>
    </row>
    <row r="277" spans="1:10" ht="18.5" x14ac:dyDescent="0.5">
      <c r="C277" s="42">
        <v>4</v>
      </c>
      <c r="D277" t="s">
        <v>38</v>
      </c>
      <c r="E277" s="44">
        <v>2</v>
      </c>
      <c r="F277" t="s">
        <v>2</v>
      </c>
      <c r="G277" s="39">
        <f t="shared" ref="G277:G278" si="18">C277*E277</f>
        <v>8</v>
      </c>
      <c r="H277" t="s">
        <v>13</v>
      </c>
      <c r="I277" s="204">
        <f>G277/G276</f>
        <v>2</v>
      </c>
      <c r="J277" s="204"/>
    </row>
    <row r="278" spans="1:10" ht="18.5" x14ac:dyDescent="0.5">
      <c r="C278" s="42">
        <v>8</v>
      </c>
      <c r="D278" t="s">
        <v>38</v>
      </c>
      <c r="E278" s="44">
        <v>2</v>
      </c>
      <c r="F278" t="s">
        <v>2</v>
      </c>
      <c r="G278" s="39">
        <f t="shared" si="18"/>
        <v>16</v>
      </c>
      <c r="H278" t="s">
        <v>13</v>
      </c>
      <c r="I278" s="204">
        <f>G278/G277</f>
        <v>2</v>
      </c>
      <c r="J278" s="204"/>
    </row>
    <row r="279" spans="1:10" ht="17" x14ac:dyDescent="0.5">
      <c r="G279" s="39"/>
      <c r="I279" s="188"/>
      <c r="J279" s="188"/>
    </row>
    <row r="280" spans="1:10" ht="18.5" x14ac:dyDescent="0.5">
      <c r="C280" s="42">
        <v>2</v>
      </c>
      <c r="D280" t="s">
        <v>38</v>
      </c>
      <c r="E280" s="44">
        <v>2</v>
      </c>
      <c r="F280" t="s">
        <v>2</v>
      </c>
      <c r="G280" s="39">
        <f t="shared" ref="G280:G282" si="19">C280*E280</f>
        <v>4</v>
      </c>
      <c r="H280" t="s">
        <v>13</v>
      </c>
      <c r="I280" s="176"/>
      <c r="J280" s="176"/>
    </row>
    <row r="281" spans="1:10" ht="18.5" x14ac:dyDescent="0.5">
      <c r="C281" s="42">
        <v>4</v>
      </c>
      <c r="D281" t="s">
        <v>38</v>
      </c>
      <c r="E281" s="44">
        <v>2</v>
      </c>
      <c r="F281" t="s">
        <v>2</v>
      </c>
      <c r="G281" s="39">
        <f t="shared" si="19"/>
        <v>8</v>
      </c>
      <c r="H281" t="s">
        <v>13</v>
      </c>
      <c r="I281" s="204">
        <f t="shared" ref="I281:I282" si="20">G281/G280</f>
        <v>2</v>
      </c>
      <c r="J281" s="204"/>
    </row>
    <row r="282" spans="1:10" ht="18.5" x14ac:dyDescent="0.5">
      <c r="C282" s="42">
        <v>8</v>
      </c>
      <c r="D282" t="s">
        <v>38</v>
      </c>
      <c r="E282" s="44">
        <v>2</v>
      </c>
      <c r="F282" t="s">
        <v>2</v>
      </c>
      <c r="G282" s="39">
        <f t="shared" si="19"/>
        <v>16</v>
      </c>
      <c r="H282" t="s">
        <v>13</v>
      </c>
      <c r="I282" s="204">
        <f t="shared" si="20"/>
        <v>2</v>
      </c>
      <c r="J282" s="204"/>
    </row>
    <row r="283" spans="1:10" ht="17" x14ac:dyDescent="0.5">
      <c r="G283" s="39"/>
      <c r="I283" s="188"/>
      <c r="J283" s="188"/>
    </row>
    <row r="284" spans="1:10" ht="18.5" x14ac:dyDescent="0.5">
      <c r="C284" s="42">
        <v>2</v>
      </c>
      <c r="D284" t="s">
        <v>38</v>
      </c>
      <c r="E284" s="44">
        <v>4</v>
      </c>
      <c r="F284" t="s">
        <v>2</v>
      </c>
      <c r="G284" s="39">
        <f t="shared" ref="G284:G286" si="21">C284*E284</f>
        <v>8</v>
      </c>
      <c r="H284" t="s">
        <v>13</v>
      </c>
      <c r="I284" s="176"/>
      <c r="J284" s="176"/>
    </row>
    <row r="285" spans="1:10" ht="18.5" x14ac:dyDescent="0.5">
      <c r="C285" s="42">
        <v>6</v>
      </c>
      <c r="D285" t="s">
        <v>38</v>
      </c>
      <c r="E285" s="44">
        <v>4</v>
      </c>
      <c r="F285" t="s">
        <v>2</v>
      </c>
      <c r="G285" s="39">
        <f t="shared" si="21"/>
        <v>24</v>
      </c>
      <c r="H285" t="s">
        <v>13</v>
      </c>
      <c r="I285" s="204">
        <f t="shared" ref="I285:I286" si="22">G285/G284</f>
        <v>3</v>
      </c>
      <c r="J285" s="204"/>
    </row>
    <row r="286" spans="1:10" ht="18.5" x14ac:dyDescent="0.5">
      <c r="C286" s="42">
        <v>18</v>
      </c>
      <c r="D286" t="s">
        <v>38</v>
      </c>
      <c r="E286" s="44">
        <v>4</v>
      </c>
      <c r="F286" t="s">
        <v>2</v>
      </c>
      <c r="G286" s="39">
        <f t="shared" si="21"/>
        <v>72</v>
      </c>
      <c r="H286" t="s">
        <v>13</v>
      </c>
      <c r="I286" s="204">
        <f t="shared" si="22"/>
        <v>3</v>
      </c>
      <c r="J286" s="204"/>
    </row>
    <row r="287" spans="1:10" ht="17" x14ac:dyDescent="0.5">
      <c r="C287" s="42"/>
      <c r="E287" s="44"/>
      <c r="G287" s="39"/>
      <c r="I287" s="188"/>
      <c r="J287" s="188"/>
    </row>
    <row r="288" spans="1:10" ht="18.5" x14ac:dyDescent="0.5">
      <c r="C288" s="42">
        <v>2</v>
      </c>
      <c r="D288" t="s">
        <v>38</v>
      </c>
      <c r="E288" s="44">
        <v>4</v>
      </c>
      <c r="F288" t="s">
        <v>2</v>
      </c>
      <c r="G288" s="39">
        <f t="shared" ref="G288:G290" si="23">C288*E288</f>
        <v>8</v>
      </c>
      <c r="H288" t="s">
        <v>13</v>
      </c>
      <c r="I288" s="176"/>
      <c r="J288" s="176"/>
    </row>
    <row r="289" spans="1:10" ht="18.5" x14ac:dyDescent="0.5">
      <c r="C289" s="42">
        <v>6</v>
      </c>
      <c r="D289" t="s">
        <v>38</v>
      </c>
      <c r="E289" s="44">
        <v>4</v>
      </c>
      <c r="F289" t="s">
        <v>2</v>
      </c>
      <c r="G289" s="39">
        <f t="shared" si="23"/>
        <v>24</v>
      </c>
      <c r="H289" t="s">
        <v>13</v>
      </c>
      <c r="I289" s="204">
        <f t="shared" ref="I289:I290" si="24">G289/G288</f>
        <v>3</v>
      </c>
      <c r="J289" s="204"/>
    </row>
    <row r="290" spans="1:10" ht="18.5" x14ac:dyDescent="0.5">
      <c r="C290" s="42">
        <v>18</v>
      </c>
      <c r="D290" t="s">
        <v>38</v>
      </c>
      <c r="E290" s="44">
        <v>4</v>
      </c>
      <c r="F290" t="s">
        <v>2</v>
      </c>
      <c r="G290" s="39">
        <f t="shared" si="23"/>
        <v>72</v>
      </c>
      <c r="H290" t="s">
        <v>13</v>
      </c>
      <c r="I290" s="204">
        <f t="shared" si="24"/>
        <v>3</v>
      </c>
      <c r="J290" s="204"/>
    </row>
    <row r="294" spans="1:10" ht="17" x14ac:dyDescent="0.5">
      <c r="A294" s="1" t="s">
        <v>56</v>
      </c>
      <c r="C294" s="6" t="s">
        <v>145</v>
      </c>
    </row>
    <row r="295" spans="1:10" ht="17.5" thickBot="1" x14ac:dyDescent="0.55000000000000004">
      <c r="C295" s="37" t="s">
        <v>123</v>
      </c>
      <c r="D295" s="38"/>
      <c r="E295" s="38"/>
      <c r="F295" s="38"/>
      <c r="G295" s="38"/>
      <c r="H295" s="38"/>
    </row>
    <row r="296" spans="1:10" ht="17" thickTop="1" x14ac:dyDescent="0.45"/>
    <row r="298" spans="1:10" ht="17" x14ac:dyDescent="0.5">
      <c r="A298" s="1" t="s">
        <v>57</v>
      </c>
      <c r="C298" s="6" t="s">
        <v>146</v>
      </c>
    </row>
    <row r="299" spans="1:10" ht="17.5" thickBot="1" x14ac:dyDescent="0.55000000000000004">
      <c r="C299" s="37" t="s">
        <v>179</v>
      </c>
      <c r="D299" s="38"/>
      <c r="E299" s="38"/>
      <c r="F299" s="38"/>
      <c r="G299" s="38"/>
      <c r="H299" s="38"/>
      <c r="I299" s="38"/>
    </row>
    <row r="300" spans="1:10" ht="17" thickTop="1" x14ac:dyDescent="0.45"/>
    <row r="301" spans="1:10" ht="21.5" x14ac:dyDescent="0.45">
      <c r="A301" s="200" t="s">
        <v>61</v>
      </c>
      <c r="B301" s="200"/>
      <c r="C301" s="200"/>
      <c r="D301" s="200"/>
      <c r="E301" s="200"/>
      <c r="F301" s="200"/>
      <c r="G301" s="200"/>
      <c r="H301" s="200"/>
      <c r="I301" s="200"/>
    </row>
    <row r="303" spans="1:10" ht="18.5" x14ac:dyDescent="0.5">
      <c r="A303" s="1" t="s">
        <v>82</v>
      </c>
      <c r="B303" s="5" t="s">
        <v>93</v>
      </c>
      <c r="C303" s="5"/>
      <c r="D303" s="5"/>
    </row>
    <row r="304" spans="1:10" ht="17" x14ac:dyDescent="0.5">
      <c r="A304" s="26"/>
    </row>
    <row r="305" spans="1:4" ht="17" x14ac:dyDescent="0.5">
      <c r="A305" s="26"/>
      <c r="B305" s="198" t="s">
        <v>62</v>
      </c>
      <c r="C305" s="198"/>
      <c r="D305" s="198"/>
    </row>
    <row r="306" spans="1:4" ht="17" x14ac:dyDescent="0.5">
      <c r="A306" s="26"/>
      <c r="B306" s="27" t="s">
        <v>58</v>
      </c>
      <c r="C306" s="27">
        <v>8</v>
      </c>
      <c r="D306" s="27" t="s">
        <v>2</v>
      </c>
    </row>
    <row r="307" spans="1:4" ht="17" x14ac:dyDescent="0.5">
      <c r="A307" s="26"/>
      <c r="B307" s="57" t="s">
        <v>59</v>
      </c>
      <c r="C307" s="57">
        <v>4</v>
      </c>
      <c r="D307" s="57" t="s">
        <v>2</v>
      </c>
    </row>
    <row r="308" spans="1:4" ht="17" x14ac:dyDescent="0.5">
      <c r="A308" s="26"/>
      <c r="B308" s="27" t="s">
        <v>60</v>
      </c>
      <c r="C308" s="27">
        <v>3</v>
      </c>
      <c r="D308" s="27" t="s">
        <v>2</v>
      </c>
    </row>
    <row r="309" spans="1:4" ht="18.5" x14ac:dyDescent="0.5">
      <c r="A309" s="26"/>
      <c r="B309" s="27" t="s">
        <v>9</v>
      </c>
      <c r="C309" s="27">
        <f>C306*C307*C308</f>
        <v>96</v>
      </c>
      <c r="D309" s="27" t="s">
        <v>13</v>
      </c>
    </row>
    <row r="310" spans="1:4" ht="17" x14ac:dyDescent="0.5">
      <c r="A310" s="26"/>
    </row>
    <row r="311" spans="1:4" ht="18.5" x14ac:dyDescent="0.5">
      <c r="A311" s="1" t="s">
        <v>83</v>
      </c>
      <c r="B311" s="5" t="s">
        <v>65</v>
      </c>
    </row>
    <row r="312" spans="1:4" ht="17" x14ac:dyDescent="0.5">
      <c r="A312" s="26"/>
    </row>
    <row r="313" spans="1:4" ht="17" x14ac:dyDescent="0.5">
      <c r="A313" s="26"/>
      <c r="B313" s="198" t="s">
        <v>63</v>
      </c>
      <c r="C313" s="198"/>
      <c r="D313" s="198"/>
    </row>
    <row r="314" spans="1:4" ht="17" x14ac:dyDescent="0.5">
      <c r="A314" s="26"/>
      <c r="B314" s="27" t="s">
        <v>64</v>
      </c>
      <c r="C314" s="27">
        <v>5</v>
      </c>
      <c r="D314" s="27" t="s">
        <v>2</v>
      </c>
    </row>
    <row r="315" spans="1:4" ht="17" x14ac:dyDescent="0.5">
      <c r="A315" s="26"/>
      <c r="B315" s="57" t="s">
        <v>60</v>
      </c>
      <c r="C315" s="58">
        <v>9.0005303417328655</v>
      </c>
      <c r="D315" s="57" t="s">
        <v>2</v>
      </c>
    </row>
    <row r="316" spans="1:4" ht="18.5" x14ac:dyDescent="0.5">
      <c r="A316" s="26"/>
      <c r="B316" s="27" t="s">
        <v>9</v>
      </c>
      <c r="C316" s="27">
        <f>PI()*C314^2*C315</f>
        <v>706.90000000000009</v>
      </c>
      <c r="D316" s="27" t="s">
        <v>13</v>
      </c>
    </row>
    <row r="317" spans="1:4" ht="17" x14ac:dyDescent="0.5">
      <c r="A317" s="26"/>
    </row>
    <row r="318" spans="1:4" ht="18.5" x14ac:dyDescent="0.5">
      <c r="A318" s="1" t="s">
        <v>84</v>
      </c>
      <c r="B318" s="5" t="s">
        <v>67</v>
      </c>
    </row>
    <row r="319" spans="1:4" ht="17" x14ac:dyDescent="0.5">
      <c r="A319" s="26"/>
    </row>
    <row r="320" spans="1:4" ht="17" x14ac:dyDescent="0.5">
      <c r="A320" s="26"/>
      <c r="B320" s="198" t="s">
        <v>66</v>
      </c>
      <c r="C320" s="198"/>
      <c r="D320" s="198"/>
    </row>
    <row r="321" spans="1:9" ht="17" x14ac:dyDescent="0.5">
      <c r="A321" s="26"/>
      <c r="B321" s="57" t="s">
        <v>64</v>
      </c>
      <c r="C321" s="58">
        <v>3.9993839161113764</v>
      </c>
      <c r="D321" s="57" t="s">
        <v>2</v>
      </c>
    </row>
    <row r="322" spans="1:9" ht="17" x14ac:dyDescent="0.5">
      <c r="A322" s="26"/>
      <c r="B322" s="27" t="s">
        <v>60</v>
      </c>
      <c r="C322" s="27">
        <v>12</v>
      </c>
      <c r="D322" s="27" t="s">
        <v>2</v>
      </c>
    </row>
    <row r="323" spans="1:9" ht="18.5" x14ac:dyDescent="0.5">
      <c r="A323" s="26"/>
      <c r="B323" s="27" t="s">
        <v>9</v>
      </c>
      <c r="C323" s="60">
        <f>1/3*PI()*C321^2*C322</f>
        <v>200.99999909163847</v>
      </c>
      <c r="D323" s="27" t="s">
        <v>13</v>
      </c>
    </row>
    <row r="324" spans="1:9" ht="17" x14ac:dyDescent="0.5">
      <c r="A324" s="26"/>
    </row>
    <row r="325" spans="1:9" ht="17" x14ac:dyDescent="0.5">
      <c r="A325" s="1" t="s">
        <v>85</v>
      </c>
      <c r="B325" s="199" t="s">
        <v>70</v>
      </c>
      <c r="C325" s="199"/>
      <c r="D325" s="199"/>
      <c r="E325" s="199"/>
      <c r="F325" s="199"/>
      <c r="G325" s="199"/>
      <c r="H325" s="199"/>
      <c r="I325" s="199"/>
    </row>
    <row r="326" spans="1:9" ht="17" x14ac:dyDescent="0.5">
      <c r="A326" s="26"/>
      <c r="B326" s="199"/>
      <c r="C326" s="199"/>
      <c r="D326" s="199"/>
      <c r="E326" s="199"/>
      <c r="F326" s="199"/>
      <c r="G326" s="199"/>
      <c r="H326" s="199"/>
      <c r="I326" s="199"/>
    </row>
    <row r="327" spans="1:9" ht="17" x14ac:dyDescent="0.5">
      <c r="A327" s="26"/>
    </row>
    <row r="328" spans="1:9" ht="17" x14ac:dyDescent="0.5">
      <c r="A328" s="26"/>
      <c r="B328" s="198" t="s">
        <v>71</v>
      </c>
      <c r="C328" s="198"/>
      <c r="D328" s="198"/>
    </row>
    <row r="329" spans="1:9" ht="17" x14ac:dyDescent="0.5">
      <c r="A329" s="26"/>
      <c r="B329" s="57" t="s">
        <v>64</v>
      </c>
      <c r="C329" s="58">
        <v>10.008912526059865</v>
      </c>
      <c r="D329" s="57" t="s">
        <v>68</v>
      </c>
    </row>
    <row r="330" spans="1:9" ht="18.5" x14ac:dyDescent="0.5">
      <c r="A330" s="26"/>
      <c r="B330" s="28" t="s">
        <v>9</v>
      </c>
      <c r="C330" s="61">
        <f>4/3*PI()*C329^3</f>
        <v>4200.0000001700291</v>
      </c>
      <c r="D330" s="27" t="s">
        <v>69</v>
      </c>
    </row>
    <row r="331" spans="1:9" ht="17" x14ac:dyDescent="0.5">
      <c r="A331" s="26"/>
    </row>
    <row r="332" spans="1:9" ht="17" x14ac:dyDescent="0.5">
      <c r="A332" s="26"/>
    </row>
    <row r="333" spans="1:9" ht="17" x14ac:dyDescent="0.5">
      <c r="A333" s="26"/>
    </row>
    <row r="334" spans="1:9" ht="17" x14ac:dyDescent="0.5">
      <c r="A334" s="1" t="s">
        <v>86</v>
      </c>
      <c r="B334" s="5" t="s">
        <v>76</v>
      </c>
    </row>
    <row r="335" spans="1:9" ht="17" x14ac:dyDescent="0.5">
      <c r="A335" s="26"/>
    </row>
    <row r="336" spans="1:9" ht="17" x14ac:dyDescent="0.5">
      <c r="A336" s="26"/>
      <c r="B336" s="198" t="s">
        <v>72</v>
      </c>
      <c r="C336" s="198"/>
      <c r="D336" s="198"/>
    </row>
    <row r="337" spans="1:9" ht="19" x14ac:dyDescent="0.5">
      <c r="A337" s="26"/>
      <c r="B337" s="62" t="s">
        <v>73</v>
      </c>
      <c r="C337" s="63">
        <v>199.99999999998545</v>
      </c>
      <c r="D337" s="63" t="s">
        <v>124</v>
      </c>
    </row>
    <row r="338" spans="1:9" ht="17" x14ac:dyDescent="0.5">
      <c r="A338" s="26"/>
      <c r="B338" s="27" t="s">
        <v>60</v>
      </c>
      <c r="C338" s="27">
        <v>5</v>
      </c>
      <c r="D338" s="27" t="s">
        <v>68</v>
      </c>
    </row>
    <row r="339" spans="1:9" ht="17" x14ac:dyDescent="0.5">
      <c r="A339" s="26"/>
      <c r="B339" s="28" t="s">
        <v>9</v>
      </c>
      <c r="C339" s="29">
        <f>C337*C338</f>
        <v>999.99999999992724</v>
      </c>
      <c r="D339" s="27" t="s">
        <v>75</v>
      </c>
    </row>
    <row r="340" spans="1:9" ht="17" x14ac:dyDescent="0.5">
      <c r="A340" s="26"/>
    </row>
    <row r="341" spans="1:9" ht="18.5" x14ac:dyDescent="0.5">
      <c r="A341" s="1" t="s">
        <v>87</v>
      </c>
      <c r="B341" s="5" t="s">
        <v>78</v>
      </c>
    </row>
    <row r="342" spans="1:9" ht="17" x14ac:dyDescent="0.5">
      <c r="A342" s="26"/>
    </row>
    <row r="343" spans="1:9" ht="17" x14ac:dyDescent="0.5">
      <c r="A343" s="26"/>
      <c r="B343" s="198" t="s">
        <v>77</v>
      </c>
      <c r="C343" s="198"/>
      <c r="D343" s="198"/>
    </row>
    <row r="344" spans="1:9" ht="18" x14ac:dyDescent="0.5">
      <c r="A344" s="26"/>
      <c r="B344" s="30" t="s">
        <v>73</v>
      </c>
      <c r="C344" s="31">
        <v>600</v>
      </c>
      <c r="D344" s="31" t="s">
        <v>74</v>
      </c>
    </row>
    <row r="345" spans="1:9" ht="17" x14ac:dyDescent="0.5">
      <c r="A345" s="26"/>
      <c r="B345" s="57" t="s">
        <v>60</v>
      </c>
      <c r="C345" s="170">
        <v>5</v>
      </c>
      <c r="D345" s="57" t="s">
        <v>68</v>
      </c>
    </row>
    <row r="346" spans="1:9" ht="17" x14ac:dyDescent="0.5">
      <c r="A346" s="26"/>
      <c r="B346" s="28" t="s">
        <v>9</v>
      </c>
      <c r="C346" s="29">
        <f>1/3*C344*C345</f>
        <v>1000</v>
      </c>
      <c r="D346" s="27" t="s">
        <v>75</v>
      </c>
    </row>
    <row r="348" spans="1:9" ht="21.5" x14ac:dyDescent="0.45">
      <c r="A348" s="200" t="s">
        <v>61</v>
      </c>
      <c r="B348" s="200"/>
      <c r="C348" s="200"/>
      <c r="D348" s="200"/>
      <c r="E348" s="200"/>
      <c r="F348" s="200"/>
      <c r="G348" s="200"/>
      <c r="H348" s="200"/>
      <c r="I348" s="200"/>
    </row>
    <row r="350" spans="1:9" ht="18.5" x14ac:dyDescent="0.5">
      <c r="A350" s="1" t="s">
        <v>88</v>
      </c>
      <c r="B350" s="5" t="s">
        <v>92</v>
      </c>
      <c r="C350" s="5"/>
      <c r="D350" s="5"/>
    </row>
    <row r="351" spans="1:9" ht="17" x14ac:dyDescent="0.5">
      <c r="A351" s="26"/>
    </row>
    <row r="352" spans="1:9" ht="17" x14ac:dyDescent="0.5">
      <c r="A352" s="26"/>
      <c r="B352" s="198" t="s">
        <v>79</v>
      </c>
      <c r="C352" s="198"/>
      <c r="D352" s="198"/>
    </row>
    <row r="353" spans="1:4" ht="17" x14ac:dyDescent="0.5">
      <c r="A353" s="26"/>
      <c r="B353" s="27" t="s">
        <v>50</v>
      </c>
      <c r="C353" s="27">
        <v>6</v>
      </c>
      <c r="D353" s="27" t="s">
        <v>80</v>
      </c>
    </row>
    <row r="354" spans="1:4" ht="17" x14ac:dyDescent="0.5">
      <c r="A354" s="26"/>
      <c r="B354" s="27" t="s">
        <v>40</v>
      </c>
      <c r="C354" s="27">
        <v>3</v>
      </c>
      <c r="D354" s="27" t="s">
        <v>80</v>
      </c>
    </row>
    <row r="355" spans="1:4" ht="17" x14ac:dyDescent="0.5">
      <c r="A355" s="26"/>
      <c r="B355" s="57" t="s">
        <v>60</v>
      </c>
      <c r="C355" s="59">
        <v>4.5472840883398673</v>
      </c>
      <c r="D355" s="57" t="s">
        <v>80</v>
      </c>
    </row>
    <row r="356" spans="1:4" ht="18.5" x14ac:dyDescent="0.5">
      <c r="A356" s="26"/>
      <c r="B356" s="27" t="s">
        <v>9</v>
      </c>
      <c r="C356" s="27">
        <f>1/3*PI()*C355*(C353^2+C354^2+C353*C354)</f>
        <v>300</v>
      </c>
      <c r="D356" s="27" t="s">
        <v>81</v>
      </c>
    </row>
    <row r="360" spans="1:4" ht="18.5" x14ac:dyDescent="0.5">
      <c r="A360" s="1" t="s">
        <v>89</v>
      </c>
      <c r="B360" s="5" t="s">
        <v>91</v>
      </c>
      <c r="C360" s="5"/>
      <c r="D360" s="5"/>
    </row>
    <row r="361" spans="1:4" ht="17" x14ac:dyDescent="0.5">
      <c r="A361" s="26"/>
    </row>
    <row r="362" spans="1:4" ht="17" x14ac:dyDescent="0.5">
      <c r="A362" s="26"/>
      <c r="B362" s="198" t="s">
        <v>79</v>
      </c>
      <c r="C362" s="198"/>
      <c r="D362" s="198"/>
    </row>
    <row r="363" spans="1:4" ht="17" x14ac:dyDescent="0.5">
      <c r="A363" s="26"/>
      <c r="B363" s="27" t="s">
        <v>50</v>
      </c>
      <c r="C363" s="27">
        <v>3</v>
      </c>
      <c r="D363" s="27" t="s">
        <v>80</v>
      </c>
    </row>
    <row r="364" spans="1:4" ht="17" x14ac:dyDescent="0.5">
      <c r="A364" s="26"/>
      <c r="B364" s="57" t="s">
        <v>40</v>
      </c>
      <c r="C364" s="59">
        <v>9.1120783114733719</v>
      </c>
      <c r="D364" s="57" t="s">
        <v>80</v>
      </c>
    </row>
    <row r="365" spans="1:4" ht="17" x14ac:dyDescent="0.5">
      <c r="A365" s="26"/>
      <c r="B365" s="27" t="s">
        <v>60</v>
      </c>
      <c r="C365" s="27">
        <v>4</v>
      </c>
      <c r="D365" s="27" t="s">
        <v>80</v>
      </c>
    </row>
    <row r="366" spans="1:4" ht="18.5" x14ac:dyDescent="0.5">
      <c r="A366" s="26"/>
      <c r="B366" s="27" t="s">
        <v>9</v>
      </c>
      <c r="C366" s="60">
        <f>1/3*PI()*C365*(C363^2+C364^2+C363*C364)</f>
        <v>499.99999484746144</v>
      </c>
      <c r="D366" s="27" t="s">
        <v>81</v>
      </c>
    </row>
    <row r="370" spans="1:4" ht="18.5" x14ac:dyDescent="0.5">
      <c r="A370" s="1" t="s">
        <v>90</v>
      </c>
      <c r="B370" s="5" t="s">
        <v>94</v>
      </c>
      <c r="C370" s="5"/>
      <c r="D370" s="5"/>
    </row>
    <row r="372" spans="1:4" ht="17" x14ac:dyDescent="0.5">
      <c r="B372" s="198" t="s">
        <v>79</v>
      </c>
      <c r="C372" s="198"/>
      <c r="D372" s="198"/>
    </row>
    <row r="373" spans="1:4" x14ac:dyDescent="0.45">
      <c r="B373" s="27" t="s">
        <v>50</v>
      </c>
      <c r="C373" s="27">
        <v>4</v>
      </c>
      <c r="D373" s="27" t="s">
        <v>80</v>
      </c>
    </row>
    <row r="374" spans="1:4" ht="17" x14ac:dyDescent="0.5">
      <c r="B374" s="57" t="s">
        <v>40</v>
      </c>
      <c r="C374" s="59">
        <v>2.4532028102124306</v>
      </c>
      <c r="D374" s="57" t="s">
        <v>80</v>
      </c>
    </row>
    <row r="375" spans="1:4" x14ac:dyDescent="0.45">
      <c r="B375" s="27" t="s">
        <v>60</v>
      </c>
      <c r="C375" s="27">
        <v>6</v>
      </c>
      <c r="D375" s="27" t="s">
        <v>80</v>
      </c>
    </row>
    <row r="376" spans="1:4" ht="18" x14ac:dyDescent="0.45">
      <c r="B376" s="27" t="s">
        <v>9</v>
      </c>
      <c r="C376" s="32">
        <f>1/3*PI()*C375*(C373^2+C374^2+C373*C374)</f>
        <v>200.0001674500603</v>
      </c>
      <c r="D376" s="27" t="s">
        <v>81</v>
      </c>
    </row>
    <row r="380" spans="1:4" ht="18.5" x14ac:dyDescent="0.5">
      <c r="A380" s="1" t="s">
        <v>95</v>
      </c>
      <c r="B380" s="5" t="s">
        <v>100</v>
      </c>
      <c r="C380" s="5"/>
      <c r="D380" s="5"/>
    </row>
    <row r="382" spans="1:4" ht="17" x14ac:dyDescent="0.5">
      <c r="B382" s="198" t="s">
        <v>96</v>
      </c>
      <c r="C382" s="198"/>
      <c r="D382" s="198"/>
    </row>
    <row r="383" spans="1:4" ht="18" x14ac:dyDescent="0.45">
      <c r="B383" s="30" t="s">
        <v>97</v>
      </c>
      <c r="C383" s="27">
        <v>25</v>
      </c>
      <c r="D383" s="27" t="s">
        <v>74</v>
      </c>
    </row>
    <row r="384" spans="1:4" ht="18" x14ac:dyDescent="0.45">
      <c r="B384" s="27" t="s">
        <v>98</v>
      </c>
      <c r="C384" s="27">
        <v>15</v>
      </c>
      <c r="D384" s="27" t="s">
        <v>74</v>
      </c>
    </row>
    <row r="385" spans="1:4" ht="17" x14ac:dyDescent="0.5">
      <c r="B385" s="57" t="s">
        <v>60</v>
      </c>
      <c r="C385" s="59">
        <v>5.0534897801541803</v>
      </c>
      <c r="D385" s="57" t="s">
        <v>68</v>
      </c>
    </row>
    <row r="386" spans="1:4" ht="18" x14ac:dyDescent="0.45">
      <c r="B386" s="27" t="s">
        <v>9</v>
      </c>
      <c r="C386" s="27">
        <f>1/3*C385*(C383+C384+SQRT(C383*C384))</f>
        <v>99.999999999999929</v>
      </c>
      <c r="D386" s="27" t="s">
        <v>69</v>
      </c>
    </row>
    <row r="390" spans="1:4" ht="18.5" x14ac:dyDescent="0.5">
      <c r="A390" s="1" t="s">
        <v>99</v>
      </c>
      <c r="B390" s="5" t="s">
        <v>101</v>
      </c>
      <c r="C390" s="5"/>
      <c r="D390" s="5"/>
    </row>
    <row r="392" spans="1:4" ht="17" x14ac:dyDescent="0.5">
      <c r="B392" s="198" t="s">
        <v>96</v>
      </c>
      <c r="C392" s="198"/>
      <c r="D392" s="198"/>
    </row>
    <row r="393" spans="1:4" ht="18" x14ac:dyDescent="0.45">
      <c r="B393" s="30" t="s">
        <v>97</v>
      </c>
      <c r="C393" s="27">
        <v>50</v>
      </c>
      <c r="D393" s="27" t="s">
        <v>74</v>
      </c>
    </row>
    <row r="394" spans="1:4" ht="19" x14ac:dyDescent="0.5">
      <c r="B394" s="57" t="s">
        <v>98</v>
      </c>
      <c r="C394" s="58">
        <v>30.773825815763249</v>
      </c>
      <c r="D394" s="57" t="s">
        <v>124</v>
      </c>
    </row>
    <row r="395" spans="1:4" x14ac:dyDescent="0.45">
      <c r="B395" s="27" t="s">
        <v>60</v>
      </c>
      <c r="C395" s="27">
        <v>5</v>
      </c>
      <c r="D395" s="27" t="s">
        <v>68</v>
      </c>
    </row>
    <row r="396" spans="1:4" ht="18" x14ac:dyDescent="0.45">
      <c r="B396" s="27" t="s">
        <v>9</v>
      </c>
      <c r="C396" s="32">
        <f>1/3*C395*(C393+C394+SQRT(C393*C394))</f>
        <v>199.99996918842473</v>
      </c>
      <c r="D396" s="27" t="s">
        <v>69</v>
      </c>
    </row>
    <row r="400" spans="1:4" ht="18.5" x14ac:dyDescent="0.5">
      <c r="A400" s="1" t="s">
        <v>102</v>
      </c>
      <c r="B400" s="5" t="s">
        <v>103</v>
      </c>
      <c r="C400" s="5"/>
      <c r="D400" s="5"/>
    </row>
    <row r="402" spans="1:14" ht="17" x14ac:dyDescent="0.5">
      <c r="B402" s="198" t="s">
        <v>96</v>
      </c>
      <c r="C402" s="198"/>
      <c r="D402" s="198"/>
    </row>
    <row r="403" spans="1:14" ht="34" x14ac:dyDescent="0.5">
      <c r="B403" s="62" t="s">
        <v>97</v>
      </c>
      <c r="C403" s="58">
        <v>80.217733723537819</v>
      </c>
      <c r="D403" s="57" t="s">
        <v>124</v>
      </c>
    </row>
    <row r="404" spans="1:14" ht="18" x14ac:dyDescent="0.45">
      <c r="B404" s="27" t="s">
        <v>98</v>
      </c>
      <c r="C404" s="27">
        <v>25</v>
      </c>
      <c r="D404" s="27" t="s">
        <v>74</v>
      </c>
    </row>
    <row r="405" spans="1:14" x14ac:dyDescent="0.45">
      <c r="B405" s="27" t="s">
        <v>60</v>
      </c>
      <c r="C405" s="27">
        <v>2</v>
      </c>
      <c r="D405" s="27" t="s">
        <v>68</v>
      </c>
    </row>
    <row r="406" spans="1:14" ht="18" x14ac:dyDescent="0.45">
      <c r="B406" s="27" t="s">
        <v>9</v>
      </c>
      <c r="C406" s="32">
        <f>1/3*C405*(C403+C404+SQRT(C403*C404))</f>
        <v>99.999940230987093</v>
      </c>
      <c r="D406" s="27" t="s">
        <v>69</v>
      </c>
    </row>
    <row r="408" spans="1:14" ht="21.5" x14ac:dyDescent="0.6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</row>
    <row r="410" spans="1:14" ht="17" x14ac:dyDescent="0.5">
      <c r="A410" s="1" t="s">
        <v>181</v>
      </c>
      <c r="B410" t="s">
        <v>220</v>
      </c>
    </row>
    <row r="411" spans="1:14" ht="17" x14ac:dyDescent="0.45">
      <c r="B411" s="104" t="s">
        <v>183</v>
      </c>
      <c r="C411" s="105"/>
      <c r="D411" s="106" t="s">
        <v>9</v>
      </c>
      <c r="E411" s="107"/>
      <c r="F411" s="203" t="s">
        <v>184</v>
      </c>
      <c r="G411" s="203"/>
      <c r="H411" s="201" t="s">
        <v>185</v>
      </c>
      <c r="I411" s="202"/>
    </row>
    <row r="412" spans="1:14" ht="18" x14ac:dyDescent="0.45">
      <c r="B412" s="108" t="s">
        <v>186</v>
      </c>
      <c r="C412" s="108" t="s">
        <v>187</v>
      </c>
      <c r="D412" s="108">
        <v>5</v>
      </c>
      <c r="E412" s="109" t="s">
        <v>221</v>
      </c>
      <c r="F412" s="143">
        <v>7.9</v>
      </c>
      <c r="G412" s="149" t="s">
        <v>227</v>
      </c>
      <c r="H412" s="111">
        <f t="shared" ref="H412:H423" si="25">D412*F412</f>
        <v>39.5</v>
      </c>
      <c r="I412" s="112" t="s">
        <v>43</v>
      </c>
    </row>
    <row r="413" spans="1:14" ht="18" x14ac:dyDescent="0.45">
      <c r="B413" s="108" t="s">
        <v>188</v>
      </c>
      <c r="C413" s="108" t="s">
        <v>187</v>
      </c>
      <c r="D413" s="108">
        <v>5</v>
      </c>
      <c r="E413" s="109" t="s">
        <v>221</v>
      </c>
      <c r="F413" s="36">
        <v>11.3</v>
      </c>
      <c r="G413" s="149" t="s">
        <v>227</v>
      </c>
      <c r="H413" s="111">
        <f t="shared" si="25"/>
        <v>56.5</v>
      </c>
      <c r="I413" s="112" t="s">
        <v>43</v>
      </c>
    </row>
    <row r="414" spans="1:14" ht="18" x14ac:dyDescent="0.45">
      <c r="B414" s="108" t="s">
        <v>222</v>
      </c>
      <c r="C414" s="108" t="s">
        <v>190</v>
      </c>
      <c r="D414" s="108">
        <v>5</v>
      </c>
      <c r="E414" s="109" t="s">
        <v>221</v>
      </c>
      <c r="F414" s="36">
        <v>1.98E-3</v>
      </c>
      <c r="G414" s="149" t="s">
        <v>227</v>
      </c>
      <c r="H414" s="113">
        <f t="shared" si="25"/>
        <v>9.8999999999999991E-3</v>
      </c>
      <c r="I414" s="112" t="s">
        <v>43</v>
      </c>
    </row>
    <row r="415" spans="1:14" ht="18.5" thickBot="1" x14ac:dyDescent="0.5">
      <c r="B415" s="114" t="s">
        <v>191</v>
      </c>
      <c r="C415" s="114" t="s">
        <v>187</v>
      </c>
      <c r="D415" s="115">
        <v>5</v>
      </c>
      <c r="E415" s="116" t="s">
        <v>221</v>
      </c>
      <c r="F415" s="152">
        <v>1.4300000000000001E-3</v>
      </c>
      <c r="G415" s="150" t="s">
        <v>227</v>
      </c>
      <c r="H415" s="118">
        <f t="shared" si="25"/>
        <v>7.1500000000000001E-3</v>
      </c>
      <c r="I415" s="112" t="s">
        <v>43</v>
      </c>
    </row>
    <row r="416" spans="1:14" ht="18.5" thickTop="1" x14ac:dyDescent="0.45">
      <c r="B416" s="119" t="s">
        <v>192</v>
      </c>
      <c r="C416" s="120" t="s">
        <v>190</v>
      </c>
      <c r="D416" s="121">
        <v>5</v>
      </c>
      <c r="E416" s="122" t="s">
        <v>223</v>
      </c>
      <c r="F416" s="153">
        <v>19.3</v>
      </c>
      <c r="G416" s="151" t="s">
        <v>227</v>
      </c>
      <c r="H416" s="124">
        <f t="shared" si="25"/>
        <v>96.5</v>
      </c>
      <c r="I416" s="125" t="s">
        <v>203</v>
      </c>
    </row>
    <row r="417" spans="1:9" ht="18" x14ac:dyDescent="0.45">
      <c r="B417" s="108" t="s">
        <v>193</v>
      </c>
      <c r="C417" s="108" t="s">
        <v>187</v>
      </c>
      <c r="D417" s="108">
        <v>5</v>
      </c>
      <c r="E417" s="109" t="s">
        <v>223</v>
      </c>
      <c r="F417" s="36">
        <v>8.5</v>
      </c>
      <c r="G417" s="149" t="s">
        <v>227</v>
      </c>
      <c r="H417" s="113">
        <f t="shared" si="25"/>
        <v>42.5</v>
      </c>
      <c r="I417" s="112" t="s">
        <v>203</v>
      </c>
    </row>
    <row r="418" spans="1:9" ht="18" x14ac:dyDescent="0.45">
      <c r="B418" s="108" t="s">
        <v>194</v>
      </c>
      <c r="C418" s="121" t="s">
        <v>187</v>
      </c>
      <c r="D418" s="108">
        <v>5</v>
      </c>
      <c r="E418" s="109" t="s">
        <v>223</v>
      </c>
      <c r="F418" s="36">
        <v>10.5</v>
      </c>
      <c r="G418" s="149" t="s">
        <v>227</v>
      </c>
      <c r="H418" s="113">
        <f t="shared" si="25"/>
        <v>52.5</v>
      </c>
      <c r="I418" s="112" t="s">
        <v>203</v>
      </c>
    </row>
    <row r="419" spans="1:9" ht="18.5" thickBot="1" x14ac:dyDescent="0.5">
      <c r="B419" s="114" t="s">
        <v>195</v>
      </c>
      <c r="C419" s="114" t="s">
        <v>196</v>
      </c>
      <c r="D419" s="115">
        <v>5</v>
      </c>
      <c r="E419" s="116" t="s">
        <v>223</v>
      </c>
      <c r="F419" s="152">
        <v>0.75</v>
      </c>
      <c r="G419" s="150" t="s">
        <v>227</v>
      </c>
      <c r="H419" s="118">
        <f t="shared" si="25"/>
        <v>3.75</v>
      </c>
      <c r="I419" s="126" t="s">
        <v>203</v>
      </c>
    </row>
    <row r="420" spans="1:9" ht="18.5" thickTop="1" x14ac:dyDescent="0.45">
      <c r="B420" s="119" t="s">
        <v>197</v>
      </c>
      <c r="C420" s="119" t="s">
        <v>187</v>
      </c>
      <c r="D420" s="121">
        <v>5</v>
      </c>
      <c r="E420" s="122" t="s">
        <v>224</v>
      </c>
      <c r="F420" s="153">
        <v>2.7</v>
      </c>
      <c r="G420" s="151" t="s">
        <v>227</v>
      </c>
      <c r="H420" s="124">
        <f t="shared" si="25"/>
        <v>13.5</v>
      </c>
      <c r="I420" s="125" t="s">
        <v>204</v>
      </c>
    </row>
    <row r="421" spans="1:9" ht="18" x14ac:dyDescent="0.45">
      <c r="B421" s="108" t="s">
        <v>198</v>
      </c>
      <c r="C421" s="114" t="s">
        <v>196</v>
      </c>
      <c r="D421" s="108">
        <v>5</v>
      </c>
      <c r="E421" s="109" t="s">
        <v>224</v>
      </c>
      <c r="F421" s="36">
        <v>0.78900000000000003</v>
      </c>
      <c r="G421" s="149" t="s">
        <v>227</v>
      </c>
      <c r="H421" s="113">
        <f t="shared" si="25"/>
        <v>3.9450000000000003</v>
      </c>
      <c r="I421" s="112" t="s">
        <v>204</v>
      </c>
    </row>
    <row r="422" spans="1:9" ht="18" x14ac:dyDescent="0.45">
      <c r="B422" s="108" t="s">
        <v>199</v>
      </c>
      <c r="C422" s="114" t="s">
        <v>196</v>
      </c>
      <c r="D422" s="108">
        <v>5</v>
      </c>
      <c r="E422" s="109" t="s">
        <v>224</v>
      </c>
      <c r="F422" s="144">
        <v>1</v>
      </c>
      <c r="G422" s="149" t="s">
        <v>227</v>
      </c>
      <c r="H422" s="113">
        <f t="shared" si="25"/>
        <v>5</v>
      </c>
      <c r="I422" s="112" t="s">
        <v>204</v>
      </c>
    </row>
    <row r="423" spans="1:9" ht="18" x14ac:dyDescent="0.45">
      <c r="B423" s="108" t="s">
        <v>200</v>
      </c>
      <c r="C423" s="108" t="s">
        <v>187</v>
      </c>
      <c r="D423" s="108">
        <v>5</v>
      </c>
      <c r="E423" s="109" t="s">
        <v>224</v>
      </c>
      <c r="F423" s="36">
        <v>2.4</v>
      </c>
      <c r="G423" s="149" t="s">
        <v>227</v>
      </c>
      <c r="H423" s="113">
        <f t="shared" si="25"/>
        <v>12</v>
      </c>
      <c r="I423" s="112" t="s">
        <v>204</v>
      </c>
    </row>
    <row r="427" spans="1:9" ht="17" x14ac:dyDescent="0.5">
      <c r="A427" s="1" t="s">
        <v>201</v>
      </c>
      <c r="B427" t="s">
        <v>225</v>
      </c>
    </row>
    <row r="428" spans="1:9" ht="17" x14ac:dyDescent="0.5">
      <c r="A428" s="1"/>
    </row>
    <row r="429" spans="1:9" ht="17" x14ac:dyDescent="0.45">
      <c r="B429" s="104" t="s">
        <v>183</v>
      </c>
      <c r="C429" s="105"/>
      <c r="D429" s="106" t="s">
        <v>9</v>
      </c>
      <c r="E429" s="107"/>
      <c r="F429" s="203" t="s">
        <v>184</v>
      </c>
      <c r="G429" s="203"/>
      <c r="H429" s="201" t="s">
        <v>185</v>
      </c>
      <c r="I429" s="202"/>
    </row>
    <row r="430" spans="1:9" ht="18" x14ac:dyDescent="0.45">
      <c r="B430" s="108" t="s">
        <v>186</v>
      </c>
      <c r="C430" s="108" t="s">
        <v>187</v>
      </c>
      <c r="D430" s="154">
        <f t="shared" ref="D430:D441" si="26">H430/F430</f>
        <v>2</v>
      </c>
      <c r="E430" s="166" t="s">
        <v>231</v>
      </c>
      <c r="F430" s="110">
        <v>7.9</v>
      </c>
      <c r="G430" s="149" t="s">
        <v>227</v>
      </c>
      <c r="H430" s="157">
        <v>15.8</v>
      </c>
      <c r="I430" s="158" t="s">
        <v>43</v>
      </c>
    </row>
    <row r="431" spans="1:9" ht="18" x14ac:dyDescent="0.45">
      <c r="B431" s="108" t="s">
        <v>188</v>
      </c>
      <c r="C431" s="108" t="s">
        <v>187</v>
      </c>
      <c r="D431" s="154">
        <f t="shared" si="26"/>
        <v>12.5</v>
      </c>
      <c r="E431" s="166" t="s">
        <v>231</v>
      </c>
      <c r="F431" s="110">
        <v>11.3</v>
      </c>
      <c r="G431" s="149" t="s">
        <v>227</v>
      </c>
      <c r="H431" s="157">
        <v>141.25</v>
      </c>
      <c r="I431" s="158" t="s">
        <v>43</v>
      </c>
    </row>
    <row r="432" spans="1:9" ht="18" x14ac:dyDescent="0.45">
      <c r="B432" s="108" t="s">
        <v>222</v>
      </c>
      <c r="C432" s="108" t="s">
        <v>190</v>
      </c>
      <c r="D432" s="154">
        <f t="shared" si="26"/>
        <v>3000</v>
      </c>
      <c r="E432" s="166" t="s">
        <v>231</v>
      </c>
      <c r="F432" s="110">
        <v>1.98E-3</v>
      </c>
      <c r="G432" s="149" t="s">
        <v>227</v>
      </c>
      <c r="H432" s="157">
        <v>5.94</v>
      </c>
      <c r="I432" s="158" t="s">
        <v>43</v>
      </c>
    </row>
    <row r="433" spans="1:15" ht="18.5" thickBot="1" x14ac:dyDescent="0.5">
      <c r="B433" s="114" t="s">
        <v>191</v>
      </c>
      <c r="C433" s="114" t="s">
        <v>187</v>
      </c>
      <c r="D433" s="155">
        <f t="shared" si="26"/>
        <v>1500</v>
      </c>
      <c r="E433" s="167" t="s">
        <v>231</v>
      </c>
      <c r="F433" s="117">
        <v>1.4300000000000001E-3</v>
      </c>
      <c r="G433" s="150" t="s">
        <v>227</v>
      </c>
      <c r="H433" s="157">
        <v>2.145</v>
      </c>
      <c r="I433" s="159" t="s">
        <v>43</v>
      </c>
    </row>
    <row r="434" spans="1:15" ht="18.5" thickTop="1" x14ac:dyDescent="0.45">
      <c r="B434" s="119" t="s">
        <v>192</v>
      </c>
      <c r="C434" s="120" t="s">
        <v>190</v>
      </c>
      <c r="D434" s="156">
        <f t="shared" si="26"/>
        <v>0.1</v>
      </c>
      <c r="E434" s="168" t="s">
        <v>232</v>
      </c>
      <c r="F434" s="123">
        <v>19.3</v>
      </c>
      <c r="G434" s="151" t="s">
        <v>227</v>
      </c>
      <c r="H434" s="160">
        <v>1.9300000000000002</v>
      </c>
      <c r="I434" s="161" t="s">
        <v>203</v>
      </c>
    </row>
    <row r="435" spans="1:15" ht="18" x14ac:dyDescent="0.45">
      <c r="B435" s="108" t="s">
        <v>193</v>
      </c>
      <c r="C435" s="108" t="s">
        <v>187</v>
      </c>
      <c r="D435" s="154">
        <f t="shared" si="26"/>
        <v>18.5</v>
      </c>
      <c r="E435" s="166" t="s">
        <v>232</v>
      </c>
      <c r="F435" s="110">
        <v>8.5</v>
      </c>
      <c r="G435" s="149" t="s">
        <v>227</v>
      </c>
      <c r="H435" s="157">
        <v>157.25</v>
      </c>
      <c r="I435" s="162" t="s">
        <v>203</v>
      </c>
    </row>
    <row r="436" spans="1:15" ht="18" x14ac:dyDescent="0.45">
      <c r="B436" s="108" t="s">
        <v>194</v>
      </c>
      <c r="C436" s="121" t="s">
        <v>187</v>
      </c>
      <c r="D436" s="154">
        <f t="shared" si="26"/>
        <v>0.2</v>
      </c>
      <c r="E436" s="166" t="s">
        <v>232</v>
      </c>
      <c r="F436" s="110">
        <v>10.5</v>
      </c>
      <c r="G436" s="149" t="s">
        <v>227</v>
      </c>
      <c r="H436" s="157">
        <v>2.1</v>
      </c>
      <c r="I436" s="162" t="s">
        <v>203</v>
      </c>
    </row>
    <row r="437" spans="1:15" ht="18.5" thickBot="1" x14ac:dyDescent="0.5">
      <c r="B437" s="114" t="s">
        <v>195</v>
      </c>
      <c r="C437" s="114" t="s">
        <v>196</v>
      </c>
      <c r="D437" s="155">
        <f t="shared" si="26"/>
        <v>55</v>
      </c>
      <c r="E437" s="167" t="s">
        <v>232</v>
      </c>
      <c r="F437" s="117">
        <v>0.75</v>
      </c>
      <c r="G437" s="150" t="s">
        <v>227</v>
      </c>
      <c r="H437" s="157">
        <v>41.25</v>
      </c>
      <c r="I437" s="163" t="s">
        <v>203</v>
      </c>
    </row>
    <row r="438" spans="1:15" ht="18.5" thickTop="1" x14ac:dyDescent="0.45">
      <c r="B438" s="119" t="s">
        <v>197</v>
      </c>
      <c r="C438" s="119" t="s">
        <v>187</v>
      </c>
      <c r="D438" s="156">
        <f t="shared" si="26"/>
        <v>0.5</v>
      </c>
      <c r="E438" s="168" t="s">
        <v>233</v>
      </c>
      <c r="F438" s="123">
        <v>2.7</v>
      </c>
      <c r="G438" s="151" t="s">
        <v>227</v>
      </c>
      <c r="H438" s="160">
        <v>1.35</v>
      </c>
      <c r="I438" s="164" t="s">
        <v>204</v>
      </c>
    </row>
    <row r="439" spans="1:15" ht="18" x14ac:dyDescent="0.45">
      <c r="B439" s="108" t="s">
        <v>198</v>
      </c>
      <c r="C439" s="114" t="s">
        <v>196</v>
      </c>
      <c r="D439" s="154">
        <f t="shared" si="26"/>
        <v>2.5</v>
      </c>
      <c r="E439" s="166" t="s">
        <v>233</v>
      </c>
      <c r="F439" s="110">
        <v>0.78900000000000003</v>
      </c>
      <c r="G439" s="149" t="s">
        <v>227</v>
      </c>
      <c r="H439" s="157">
        <v>1.9725000000000001</v>
      </c>
      <c r="I439" s="158" t="s">
        <v>204</v>
      </c>
    </row>
    <row r="440" spans="1:15" ht="18" x14ac:dyDescent="0.45">
      <c r="B440" s="108" t="s">
        <v>199</v>
      </c>
      <c r="C440" s="114" t="s">
        <v>196</v>
      </c>
      <c r="D440" s="154">
        <f t="shared" si="26"/>
        <v>80</v>
      </c>
      <c r="E440" s="166" t="s">
        <v>233</v>
      </c>
      <c r="F440" s="127">
        <v>1</v>
      </c>
      <c r="G440" s="149" t="s">
        <v>227</v>
      </c>
      <c r="H440" s="157">
        <v>80</v>
      </c>
      <c r="I440" s="158" t="s">
        <v>204</v>
      </c>
    </row>
    <row r="441" spans="1:15" ht="18" x14ac:dyDescent="0.45">
      <c r="B441" s="108" t="s">
        <v>200</v>
      </c>
      <c r="C441" s="108" t="s">
        <v>187</v>
      </c>
      <c r="D441" s="154">
        <f t="shared" si="26"/>
        <v>10</v>
      </c>
      <c r="E441" s="166" t="s">
        <v>233</v>
      </c>
      <c r="F441" s="110">
        <v>2.4</v>
      </c>
      <c r="G441" s="149" t="s">
        <v>227</v>
      </c>
      <c r="H441" s="157">
        <v>24</v>
      </c>
      <c r="I441" s="165" t="s">
        <v>204</v>
      </c>
    </row>
    <row r="445" spans="1:15" ht="17" x14ac:dyDescent="0.5">
      <c r="A445" s="1" t="s">
        <v>205</v>
      </c>
      <c r="B445" s="5" t="s">
        <v>226</v>
      </c>
    </row>
    <row r="446" spans="1:15" ht="17" x14ac:dyDescent="0.5">
      <c r="A446" s="1"/>
    </row>
    <row r="447" spans="1:15" ht="17" x14ac:dyDescent="0.45">
      <c r="B447" s="104" t="s">
        <v>183</v>
      </c>
      <c r="C447" s="105"/>
      <c r="D447" s="106" t="s">
        <v>9</v>
      </c>
      <c r="E447" s="107"/>
      <c r="F447" s="203" t="s">
        <v>184</v>
      </c>
      <c r="G447" s="203"/>
      <c r="H447" s="201" t="s">
        <v>185</v>
      </c>
      <c r="I447" s="202"/>
      <c r="L447" s="196" t="s">
        <v>207</v>
      </c>
      <c r="M447" s="197"/>
      <c r="N447" s="197"/>
      <c r="O447" s="197"/>
    </row>
    <row r="448" spans="1:15" ht="19" x14ac:dyDescent="0.45">
      <c r="B448" s="112" t="s">
        <v>211</v>
      </c>
      <c r="C448" s="112" t="s">
        <v>187</v>
      </c>
      <c r="D448" s="108">
        <v>3.5</v>
      </c>
      <c r="E448" s="109" t="s">
        <v>221</v>
      </c>
      <c r="F448" s="130">
        <f t="shared" ref="F448:F459" si="27">H448/D448</f>
        <v>8.9</v>
      </c>
      <c r="G448" s="146" t="s">
        <v>230</v>
      </c>
      <c r="H448" s="131">
        <v>31.150000000000002</v>
      </c>
      <c r="I448" s="132" t="s">
        <v>43</v>
      </c>
      <c r="L448" s="31" t="s">
        <v>208</v>
      </c>
      <c r="M448" s="31" t="s">
        <v>190</v>
      </c>
      <c r="N448" s="144">
        <v>129</v>
      </c>
      <c r="O448" s="169" t="s">
        <v>237</v>
      </c>
    </row>
    <row r="449" spans="2:15" ht="19" x14ac:dyDescent="0.45">
      <c r="B449" s="112" t="s">
        <v>216</v>
      </c>
      <c r="C449" s="112" t="s">
        <v>187</v>
      </c>
      <c r="D449" s="108">
        <v>7.2</v>
      </c>
      <c r="E449" s="109" t="s">
        <v>221</v>
      </c>
      <c r="F449" s="130">
        <f t="shared" si="27"/>
        <v>21.45</v>
      </c>
      <c r="G449" s="146" t="s">
        <v>230</v>
      </c>
      <c r="H449" s="131">
        <v>154.44</v>
      </c>
      <c r="I449" s="132" t="s">
        <v>43</v>
      </c>
      <c r="L449" s="31" t="s">
        <v>209</v>
      </c>
      <c r="M449" s="31" t="s">
        <v>187</v>
      </c>
      <c r="N449" s="36">
        <v>8.85</v>
      </c>
      <c r="O449" s="169" t="s">
        <v>238</v>
      </c>
    </row>
    <row r="450" spans="2:15" ht="19" x14ac:dyDescent="0.45">
      <c r="B450" s="112" t="s">
        <v>218</v>
      </c>
      <c r="C450" s="112" t="s">
        <v>187</v>
      </c>
      <c r="D450" s="108">
        <v>12.9</v>
      </c>
      <c r="E450" s="109" t="s">
        <v>221</v>
      </c>
      <c r="F450" s="130">
        <f t="shared" si="27"/>
        <v>7.3</v>
      </c>
      <c r="G450" s="146" t="s">
        <v>230</v>
      </c>
      <c r="H450" s="131">
        <v>94.17</v>
      </c>
      <c r="I450" s="132" t="s">
        <v>43</v>
      </c>
      <c r="L450" s="31" t="s">
        <v>210</v>
      </c>
      <c r="M450" s="31" t="s">
        <v>187</v>
      </c>
      <c r="N450" s="36">
        <v>2.6</v>
      </c>
      <c r="O450" s="169" t="s">
        <v>228</v>
      </c>
    </row>
    <row r="451" spans="2:15" ht="19.5" thickBot="1" x14ac:dyDescent="0.5">
      <c r="B451" s="126" t="s">
        <v>219</v>
      </c>
      <c r="C451" s="128" t="s">
        <v>187</v>
      </c>
      <c r="D451" s="115">
        <v>1.5</v>
      </c>
      <c r="E451" s="116" t="s">
        <v>221</v>
      </c>
      <c r="F451" s="133">
        <f t="shared" si="27"/>
        <v>7.13</v>
      </c>
      <c r="G451" s="148" t="s">
        <v>230</v>
      </c>
      <c r="H451" s="131">
        <v>10.695</v>
      </c>
      <c r="I451" s="132" t="s">
        <v>43</v>
      </c>
      <c r="L451" s="31" t="s">
        <v>211</v>
      </c>
      <c r="M451" s="31" t="s">
        <v>187</v>
      </c>
      <c r="N451" s="36">
        <v>8.9</v>
      </c>
      <c r="O451" s="169" t="s">
        <v>227</v>
      </c>
    </row>
    <row r="452" spans="2:15" ht="19.5" thickTop="1" x14ac:dyDescent="0.45">
      <c r="B452" s="125" t="s">
        <v>209</v>
      </c>
      <c r="C452" s="129" t="s">
        <v>187</v>
      </c>
      <c r="D452" s="121">
        <v>9</v>
      </c>
      <c r="E452" s="122" t="s">
        <v>223</v>
      </c>
      <c r="F452" s="134">
        <f t="shared" si="27"/>
        <v>8.85</v>
      </c>
      <c r="G452" s="147" t="s">
        <v>234</v>
      </c>
      <c r="H452" s="135">
        <v>79.649999999999991</v>
      </c>
      <c r="I452" s="136" t="s">
        <v>203</v>
      </c>
      <c r="L452" s="137" t="s">
        <v>212</v>
      </c>
      <c r="M452" s="31" t="s">
        <v>196</v>
      </c>
      <c r="N452" s="138">
        <v>13.6</v>
      </c>
      <c r="O452" s="169" t="s">
        <v>229</v>
      </c>
    </row>
    <row r="453" spans="2:15" ht="19" x14ac:dyDescent="0.45">
      <c r="B453" s="112" t="s">
        <v>217</v>
      </c>
      <c r="C453" s="112" t="s">
        <v>187</v>
      </c>
      <c r="D453" s="121">
        <v>75</v>
      </c>
      <c r="E453" s="109" t="s">
        <v>223</v>
      </c>
      <c r="F453" s="130">
        <f t="shared" si="27"/>
        <v>2</v>
      </c>
      <c r="G453" s="146" t="s">
        <v>234</v>
      </c>
      <c r="H453" s="131">
        <v>150</v>
      </c>
      <c r="I453" s="139" t="s">
        <v>203</v>
      </c>
      <c r="L453" s="31" t="s">
        <v>213</v>
      </c>
      <c r="M453" s="31" t="s">
        <v>187</v>
      </c>
      <c r="N453" s="36">
        <v>2.7</v>
      </c>
      <c r="O453" s="169" t="s">
        <v>228</v>
      </c>
    </row>
    <row r="454" spans="2:15" ht="19" x14ac:dyDescent="0.45">
      <c r="B454" s="112" t="s">
        <v>210</v>
      </c>
      <c r="C454" s="112" t="s">
        <v>187</v>
      </c>
      <c r="D454" s="121">
        <v>37</v>
      </c>
      <c r="E454" s="109" t="s">
        <v>223</v>
      </c>
      <c r="F454" s="130">
        <f t="shared" si="27"/>
        <v>2.6</v>
      </c>
      <c r="G454" s="146" t="s">
        <v>234</v>
      </c>
      <c r="H454" s="131">
        <v>96.2</v>
      </c>
      <c r="I454" s="139" t="s">
        <v>203</v>
      </c>
      <c r="L454" s="31" t="s">
        <v>214</v>
      </c>
      <c r="M454" s="31" t="s">
        <v>187</v>
      </c>
      <c r="N454" s="36">
        <v>2.75</v>
      </c>
      <c r="O454" s="169" t="s">
        <v>229</v>
      </c>
    </row>
    <row r="455" spans="2:15" ht="19.5" thickBot="1" x14ac:dyDescent="0.5">
      <c r="B455" s="126" t="s">
        <v>213</v>
      </c>
      <c r="C455" s="128" t="s">
        <v>187</v>
      </c>
      <c r="D455" s="115">
        <v>500</v>
      </c>
      <c r="E455" s="116" t="s">
        <v>223</v>
      </c>
      <c r="F455" s="133">
        <f t="shared" si="27"/>
        <v>2.7</v>
      </c>
      <c r="G455" s="148" t="s">
        <v>234</v>
      </c>
      <c r="H455" s="140">
        <v>1350</v>
      </c>
      <c r="I455" s="141" t="s">
        <v>203</v>
      </c>
      <c r="L455" s="31" t="s">
        <v>215</v>
      </c>
      <c r="M455" s="31" t="s">
        <v>187</v>
      </c>
      <c r="N455" s="36">
        <v>1.5</v>
      </c>
      <c r="O455" s="169" t="s">
        <v>229</v>
      </c>
    </row>
    <row r="456" spans="2:15" ht="19.5" thickTop="1" x14ac:dyDescent="0.45">
      <c r="B456" s="125" t="s">
        <v>214</v>
      </c>
      <c r="C456" s="129" t="s">
        <v>187</v>
      </c>
      <c r="D456" s="121">
        <v>12</v>
      </c>
      <c r="E456" s="122" t="s">
        <v>224</v>
      </c>
      <c r="F456" s="134">
        <f t="shared" si="27"/>
        <v>2.75</v>
      </c>
      <c r="G456" s="147" t="s">
        <v>235</v>
      </c>
      <c r="H456" s="135">
        <v>33</v>
      </c>
      <c r="I456" s="142" t="s">
        <v>204</v>
      </c>
      <c r="L456" s="137" t="s">
        <v>216</v>
      </c>
      <c r="M456" s="31" t="s">
        <v>187</v>
      </c>
      <c r="N456" s="143">
        <v>21.45</v>
      </c>
      <c r="O456" s="169" t="s">
        <v>227</v>
      </c>
    </row>
    <row r="457" spans="2:15" ht="19" x14ac:dyDescent="0.45">
      <c r="B457" s="112" t="s">
        <v>215</v>
      </c>
      <c r="C457" s="112" t="s">
        <v>187</v>
      </c>
      <c r="D457" s="121">
        <v>8</v>
      </c>
      <c r="E457" s="109" t="s">
        <v>224</v>
      </c>
      <c r="F457" s="130">
        <f t="shared" si="27"/>
        <v>1.5</v>
      </c>
      <c r="G457" s="146" t="s">
        <v>235</v>
      </c>
      <c r="H457" s="131">
        <v>12</v>
      </c>
      <c r="I457" s="139" t="s">
        <v>204</v>
      </c>
      <c r="L457" s="31" t="s">
        <v>217</v>
      </c>
      <c r="M457" s="31" t="s">
        <v>187</v>
      </c>
      <c r="N457" s="144">
        <v>2</v>
      </c>
      <c r="O457" s="169" t="s">
        <v>228</v>
      </c>
    </row>
    <row r="458" spans="2:15" ht="19" x14ac:dyDescent="0.45">
      <c r="B458" s="112" t="s">
        <v>212</v>
      </c>
      <c r="C458" s="126" t="s">
        <v>196</v>
      </c>
      <c r="D458" s="121">
        <v>1.5</v>
      </c>
      <c r="E458" s="109" t="s">
        <v>224</v>
      </c>
      <c r="F458" s="130">
        <f t="shared" si="27"/>
        <v>13.6</v>
      </c>
      <c r="G458" s="146" t="s">
        <v>235</v>
      </c>
      <c r="H458" s="131">
        <v>20.399999999999999</v>
      </c>
      <c r="I458" s="139" t="s">
        <v>204</v>
      </c>
      <c r="L458" s="31" t="s">
        <v>218</v>
      </c>
      <c r="M458" s="31" t="s">
        <v>187</v>
      </c>
      <c r="N458" s="36">
        <v>7.3</v>
      </c>
      <c r="O458" s="169" t="s">
        <v>227</v>
      </c>
    </row>
    <row r="459" spans="2:15" ht="19" x14ac:dyDescent="0.45">
      <c r="B459" s="112" t="s">
        <v>208</v>
      </c>
      <c r="C459" s="112" t="s">
        <v>190</v>
      </c>
      <c r="D459" s="121">
        <v>100</v>
      </c>
      <c r="E459" s="109" t="s">
        <v>224</v>
      </c>
      <c r="F459" s="130">
        <f t="shared" si="27"/>
        <v>1.29</v>
      </c>
      <c r="G459" s="146" t="s">
        <v>236</v>
      </c>
      <c r="H459" s="140">
        <v>129</v>
      </c>
      <c r="I459" s="139" t="s">
        <v>203</v>
      </c>
      <c r="L459" s="31" t="s">
        <v>219</v>
      </c>
      <c r="M459" s="31" t="s">
        <v>187</v>
      </c>
      <c r="N459" s="36">
        <v>7.13</v>
      </c>
      <c r="O459" s="169" t="s">
        <v>227</v>
      </c>
    </row>
  </sheetData>
  <mergeCells count="182">
    <mergeCell ref="I28:J28"/>
    <mergeCell ref="I9:J9"/>
    <mergeCell ref="I4:J4"/>
    <mergeCell ref="I5:J5"/>
    <mergeCell ref="I6:J6"/>
    <mergeCell ref="I7:J7"/>
    <mergeCell ref="I8:J8"/>
    <mergeCell ref="I18:J20"/>
    <mergeCell ref="I21:J21"/>
    <mergeCell ref="I22:J22"/>
    <mergeCell ref="A2:I2"/>
    <mergeCell ref="I95:J95"/>
    <mergeCell ref="I81:J81"/>
    <mergeCell ref="I82:J82"/>
    <mergeCell ref="I83:J83"/>
    <mergeCell ref="I85:J85"/>
    <mergeCell ref="I86:J86"/>
    <mergeCell ref="I87:J87"/>
    <mergeCell ref="G63:H63"/>
    <mergeCell ref="A74:I74"/>
    <mergeCell ref="I76:J76"/>
    <mergeCell ref="I77:J77"/>
    <mergeCell ref="I78:J78"/>
    <mergeCell ref="I79:J79"/>
    <mergeCell ref="G57:H57"/>
    <mergeCell ref="G58:H58"/>
    <mergeCell ref="G48:H48"/>
    <mergeCell ref="G49:H49"/>
    <mergeCell ref="G50:H50"/>
    <mergeCell ref="I10:J10"/>
    <mergeCell ref="I11:J11"/>
    <mergeCell ref="I12:J12"/>
    <mergeCell ref="I13:J13"/>
    <mergeCell ref="I14:J14"/>
    <mergeCell ref="A46:I46"/>
    <mergeCell ref="G59:H59"/>
    <mergeCell ref="C47:E47"/>
    <mergeCell ref="I15:J15"/>
    <mergeCell ref="G60:H60"/>
    <mergeCell ref="G61:H61"/>
    <mergeCell ref="G62:H62"/>
    <mergeCell ref="G51:H51"/>
    <mergeCell ref="G52:H52"/>
    <mergeCell ref="G53:H53"/>
    <mergeCell ref="G54:H54"/>
    <mergeCell ref="G55:H55"/>
    <mergeCell ref="G56:H56"/>
    <mergeCell ref="I29:J29"/>
    <mergeCell ref="I31:J31"/>
    <mergeCell ref="I32:J32"/>
    <mergeCell ref="I33:J33"/>
    <mergeCell ref="I34:J34"/>
    <mergeCell ref="I35:J35"/>
    <mergeCell ref="I23:J23"/>
    <mergeCell ref="I24:J24"/>
    <mergeCell ref="I25:J25"/>
    <mergeCell ref="I26:J26"/>
    <mergeCell ref="I27:J27"/>
    <mergeCell ref="I96:J96"/>
    <mergeCell ref="I97:J97"/>
    <mergeCell ref="I98:J98"/>
    <mergeCell ref="I100:J100"/>
    <mergeCell ref="I101:J101"/>
    <mergeCell ref="I102:J102"/>
    <mergeCell ref="I89:J89"/>
    <mergeCell ref="I90:J90"/>
    <mergeCell ref="I91:J91"/>
    <mergeCell ref="I127:J127"/>
    <mergeCell ref="I104:J104"/>
    <mergeCell ref="I105:J105"/>
    <mergeCell ref="I106:J106"/>
    <mergeCell ref="I108:J108"/>
    <mergeCell ref="I109:J109"/>
    <mergeCell ref="I110:J110"/>
    <mergeCell ref="A120:J120"/>
    <mergeCell ref="I122:J122"/>
    <mergeCell ref="I123:J123"/>
    <mergeCell ref="I124:J124"/>
    <mergeCell ref="I125:J125"/>
    <mergeCell ref="I143:J143"/>
    <mergeCell ref="I128:J128"/>
    <mergeCell ref="I129:J129"/>
    <mergeCell ref="I131:J131"/>
    <mergeCell ref="I132:J132"/>
    <mergeCell ref="I133:J133"/>
    <mergeCell ref="I135:J135"/>
    <mergeCell ref="I136:J136"/>
    <mergeCell ref="I137:J137"/>
    <mergeCell ref="I140:J140"/>
    <mergeCell ref="I141:J141"/>
    <mergeCell ref="I142:J142"/>
    <mergeCell ref="I152:J152"/>
    <mergeCell ref="I153:J153"/>
    <mergeCell ref="I154:J154"/>
    <mergeCell ref="I155:J155"/>
    <mergeCell ref="I145:J145"/>
    <mergeCell ref="I146:J146"/>
    <mergeCell ref="I147:J147"/>
    <mergeCell ref="I149:J149"/>
    <mergeCell ref="I150:J150"/>
    <mergeCell ref="I151:J151"/>
    <mergeCell ref="G173:H173"/>
    <mergeCell ref="G174:H174"/>
    <mergeCell ref="G175:H175"/>
    <mergeCell ref="G187:H187"/>
    <mergeCell ref="G189:H189"/>
    <mergeCell ref="A165:I165"/>
    <mergeCell ref="G168:H168"/>
    <mergeCell ref="G169:H169"/>
    <mergeCell ref="G170:H170"/>
    <mergeCell ref="G171:H171"/>
    <mergeCell ref="L209:M209"/>
    <mergeCell ref="L210:M210"/>
    <mergeCell ref="L211:M211"/>
    <mergeCell ref="L213:M213"/>
    <mergeCell ref="L214:M214"/>
    <mergeCell ref="G190:H190"/>
    <mergeCell ref="G193:H193"/>
    <mergeCell ref="G194:H194"/>
    <mergeCell ref="A204:J204"/>
    <mergeCell ref="L207:M207"/>
    <mergeCell ref="I249:J249"/>
    <mergeCell ref="I250:J250"/>
    <mergeCell ref="I251:J251"/>
    <mergeCell ref="I252:J252"/>
    <mergeCell ref="I253:J253"/>
    <mergeCell ref="A244:J244"/>
    <mergeCell ref="I247:J247"/>
    <mergeCell ref="L215:M215"/>
    <mergeCell ref="L229:M229"/>
    <mergeCell ref="L230:M230"/>
    <mergeCell ref="L233:M233"/>
    <mergeCell ref="L234:M234"/>
    <mergeCell ref="L226:M226"/>
    <mergeCell ref="I259:J259"/>
    <mergeCell ref="I260:J260"/>
    <mergeCell ref="I261:J261"/>
    <mergeCell ref="I262:J262"/>
    <mergeCell ref="I263:J263"/>
    <mergeCell ref="I254:J254"/>
    <mergeCell ref="I255:J255"/>
    <mergeCell ref="I256:J256"/>
    <mergeCell ref="I257:J257"/>
    <mergeCell ref="I258:J258"/>
    <mergeCell ref="I280:J280"/>
    <mergeCell ref="I281:J281"/>
    <mergeCell ref="I282:J282"/>
    <mergeCell ref="I283:J283"/>
    <mergeCell ref="I284:J284"/>
    <mergeCell ref="I274:J274"/>
    <mergeCell ref="I276:J276"/>
    <mergeCell ref="I277:J277"/>
    <mergeCell ref="I278:J278"/>
    <mergeCell ref="I279:J279"/>
    <mergeCell ref="I290:J290"/>
    <mergeCell ref="A301:I301"/>
    <mergeCell ref="B305:D305"/>
    <mergeCell ref="B313:D313"/>
    <mergeCell ref="B320:D320"/>
    <mergeCell ref="I285:J285"/>
    <mergeCell ref="I286:J286"/>
    <mergeCell ref="I287:J287"/>
    <mergeCell ref="I288:J288"/>
    <mergeCell ref="I289:J289"/>
    <mergeCell ref="L447:O447"/>
    <mergeCell ref="B402:D402"/>
    <mergeCell ref="B352:D352"/>
    <mergeCell ref="B362:D362"/>
    <mergeCell ref="B372:D372"/>
    <mergeCell ref="B382:D382"/>
    <mergeCell ref="B392:D392"/>
    <mergeCell ref="B325:I326"/>
    <mergeCell ref="B328:D328"/>
    <mergeCell ref="B336:D336"/>
    <mergeCell ref="B343:D343"/>
    <mergeCell ref="A348:I348"/>
    <mergeCell ref="H411:I411"/>
    <mergeCell ref="H429:I429"/>
    <mergeCell ref="H447:I447"/>
    <mergeCell ref="F411:G411"/>
    <mergeCell ref="F429:G429"/>
    <mergeCell ref="F447:G44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Eksempel</vt:lpstr>
      <vt:lpstr>Opgave 1</vt:lpstr>
      <vt:lpstr>Opgave 2</vt:lpstr>
      <vt:lpstr>Opgave 3</vt:lpstr>
      <vt:lpstr>Opgave 4</vt:lpstr>
      <vt:lpstr>Opgave 5</vt:lpstr>
      <vt:lpstr>Opgave 6</vt:lpstr>
      <vt:lpstr>Opgave 7</vt:lpstr>
      <vt:lpstr>Opgave 8</vt:lpstr>
      <vt:lpstr>Opgave 9</vt:lpstr>
      <vt:lpstr>Opgave 10</vt:lpstr>
      <vt:lpstr>Facitliste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</dc:creator>
  <cp:lastModifiedBy>Mariusz Matyja</cp:lastModifiedBy>
  <cp:lastPrinted>2013-04-01T17:18:23Z</cp:lastPrinted>
  <dcterms:created xsi:type="dcterms:W3CDTF">2012-05-09T08:28:50Z</dcterms:created>
  <dcterms:modified xsi:type="dcterms:W3CDTF">2018-09-03T18:40:15Z</dcterms:modified>
</cp:coreProperties>
</file>