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tyj\Downloads\"/>
    </mc:Choice>
  </mc:AlternateContent>
  <xr:revisionPtr revIDLastSave="0" documentId="10_ncr:100000_{D8833AA3-94D8-4C66-96BA-B10C1977CAF9}" xr6:coauthVersionLast="31" xr6:coauthVersionMax="31" xr10:uidLastSave="{00000000-0000-0000-0000-000000000000}"/>
  <bookViews>
    <workbookView xWindow="0" yWindow="0" windowWidth="19200" windowHeight="6960" activeTab="1" xr2:uid="{00000000-000D-0000-FFFF-FFFF00000000}"/>
  </bookViews>
  <sheets>
    <sheet name="Eksempel" sheetId="11" r:id="rId1"/>
    <sheet name="Opgave 1" sheetId="1" r:id="rId2"/>
    <sheet name="Opgave 2" sheetId="2" r:id="rId3"/>
    <sheet name="Opgave 3" sheetId="3" r:id="rId4"/>
    <sheet name="Opgave 4" sheetId="5" r:id="rId5"/>
    <sheet name="Opgave 5" sheetId="10" r:id="rId6"/>
    <sheet name="JRplotdata" sheetId="9" state="veryHidden" r:id="rId7"/>
    <sheet name="Opgave 6" sheetId="6" r:id="rId8"/>
    <sheet name="Facitliste" sheetId="8" r:id="rId9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F8" i="1"/>
  <c r="G8" i="1"/>
  <c r="E8" i="1"/>
  <c r="D8" i="1"/>
  <c r="M9" i="11"/>
  <c r="L9" i="11"/>
  <c r="K9" i="11"/>
  <c r="J9" i="11"/>
  <c r="I9" i="11"/>
  <c r="H9" i="11"/>
  <c r="G9" i="11"/>
  <c r="F9" i="11"/>
  <c r="E9" i="11"/>
  <c r="D9" i="11"/>
  <c r="M7" i="11" l="1"/>
  <c r="L7" i="11"/>
  <c r="K7" i="11"/>
  <c r="J7" i="11"/>
  <c r="I7" i="11"/>
  <c r="H7" i="11"/>
  <c r="G7" i="11"/>
  <c r="F7" i="11"/>
  <c r="E7" i="11"/>
  <c r="D7" i="11"/>
  <c r="C248" i="8"/>
  <c r="D248" i="8"/>
  <c r="E248" i="8"/>
  <c r="F248" i="8"/>
  <c r="G248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159" i="8"/>
  <c r="D52" i="8"/>
  <c r="E52" i="8"/>
  <c r="F52" i="8"/>
  <c r="G52" i="8"/>
  <c r="H52" i="8"/>
  <c r="I52" i="8"/>
  <c r="J52" i="8"/>
  <c r="K52" i="8"/>
  <c r="L52" i="8"/>
  <c r="M52" i="8"/>
  <c r="N52" i="8"/>
  <c r="C52" i="8"/>
  <c r="D47" i="8"/>
  <c r="E47" i="8"/>
  <c r="F47" i="8"/>
  <c r="G47" i="8"/>
  <c r="H47" i="8"/>
  <c r="I47" i="8"/>
  <c r="J47" i="8"/>
  <c r="K47" i="8"/>
  <c r="L47" i="8"/>
  <c r="M47" i="8"/>
  <c r="N47" i="8"/>
  <c r="C47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C151" i="8"/>
  <c r="F149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C123" i="8"/>
  <c r="AP122" i="8"/>
  <c r="AP120" i="8"/>
  <c r="P79" i="8"/>
  <c r="O79" i="8"/>
  <c r="O81" i="8" s="1"/>
  <c r="N79" i="8"/>
  <c r="M79" i="8"/>
  <c r="L79" i="8"/>
  <c r="K79" i="8"/>
  <c r="K80" i="8" s="1"/>
  <c r="J79" i="8"/>
  <c r="I79" i="8"/>
  <c r="H79" i="8"/>
  <c r="G79" i="8"/>
  <c r="G81" i="8" s="1"/>
  <c r="F79" i="8"/>
  <c r="E79" i="8"/>
  <c r="D79" i="8"/>
  <c r="D80" i="8"/>
  <c r="E85" i="8"/>
  <c r="D85" i="8"/>
  <c r="F85" i="8"/>
  <c r="G85" i="8"/>
  <c r="G87" i="8" s="1"/>
  <c r="H85" i="8"/>
  <c r="I85" i="8"/>
  <c r="J85" i="8"/>
  <c r="K85" i="8"/>
  <c r="L86" i="8" s="1"/>
  <c r="L85" i="8"/>
  <c r="M85" i="8"/>
  <c r="N85" i="8"/>
  <c r="O85" i="8"/>
  <c r="O87" i="8" s="1"/>
  <c r="P85" i="8"/>
  <c r="D87" i="8"/>
  <c r="AL5" i="8"/>
  <c r="AG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C6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H5" i="8"/>
  <c r="AI5" i="8"/>
  <c r="AJ5" i="8"/>
  <c r="AK5" i="8"/>
  <c r="AM5" i="8"/>
  <c r="AN5" i="8"/>
  <c r="AO5" i="8"/>
  <c r="AP5" i="8"/>
  <c r="AQ5" i="8"/>
  <c r="AR5" i="8"/>
  <c r="D5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D122" i="8"/>
  <c r="C122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D120" i="8"/>
  <c r="C120" i="8"/>
  <c r="M87" i="8"/>
  <c r="I87" i="8"/>
  <c r="D81" i="8"/>
  <c r="E81" i="8"/>
  <c r="I81" i="8"/>
  <c r="M81" i="8"/>
  <c r="N86" i="8"/>
  <c r="O80" i="8"/>
  <c r="P86" i="8"/>
  <c r="D86" i="8"/>
  <c r="M80" i="8"/>
  <c r="E80" i="8"/>
  <c r="N87" i="8"/>
  <c r="F81" i="8"/>
  <c r="L81" i="8"/>
  <c r="N81" i="8"/>
  <c r="M86" i="8"/>
  <c r="I86" i="8"/>
  <c r="P80" i="8"/>
  <c r="N80" i="8"/>
  <c r="H80" i="8"/>
  <c r="F80" i="8"/>
  <c r="F14" i="8" l="1"/>
  <c r="J86" i="8"/>
  <c r="E87" i="8"/>
  <c r="I80" i="8"/>
  <c r="J81" i="8"/>
  <c r="L80" i="8"/>
  <c r="P81" i="8"/>
  <c r="K86" i="8"/>
  <c r="H87" i="8"/>
  <c r="P87" i="8"/>
  <c r="K81" i="8"/>
  <c r="K87" i="8"/>
  <c r="F86" i="8"/>
  <c r="F87" i="8"/>
  <c r="J80" i="8"/>
  <c r="E86" i="8"/>
  <c r="J87" i="8"/>
  <c r="H86" i="8"/>
  <c r="G86" i="8"/>
  <c r="O86" i="8"/>
  <c r="H81" i="8"/>
  <c r="L87" i="8"/>
  <c r="G80" i="8"/>
</calcChain>
</file>

<file path=xl/sharedStrings.xml><?xml version="1.0" encoding="utf-8"?>
<sst xmlns="http://schemas.openxmlformats.org/spreadsheetml/2006/main" count="461" uniqueCount="193">
  <si>
    <t>År</t>
  </si>
  <si>
    <t>Antal røverier</t>
  </si>
  <si>
    <t>Forbrug og salg af alkohol og tobak efter type og tid</t>
  </si>
  <si>
    <t>Årstal</t>
  </si>
  <si>
    <t>Salg af cigaretter (mio. stk)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</si>
  <si>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</si>
  <si>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</si>
  <si>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</si>
  <si>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</si>
  <si>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</si>
  <si>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</si>
  <si>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</si>
  <si>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</si>
  <si>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</si>
  <si>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</si>
  <si>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</si>
  <si>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</si>
  <si>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</si>
  <si>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Indeks</t>
  </si>
  <si>
    <t>Opgave 3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</si>
  <si>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</si>
  <si>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</si>
  <si>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</si>
  <si>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</si>
  <si>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</si>
  <si>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</si>
  <si>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</si>
  <si>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</si>
  <si>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</si>
  <si>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</si>
  <si>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</si>
  <si>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</si>
  <si>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</si>
  <si>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</si>
  <si>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</si>
  <si>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</si>
  <si>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</si>
  <si>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</si>
  <si>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</si>
  <si>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</si>
  <si>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</si>
  <si>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</si>
  <si>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</si>
  <si>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</si>
  <si>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</si>
  <si>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2011</t>
  </si>
  <si>
    <t>Drenge</t>
  </si>
  <si>
    <t>Piger</t>
  </si>
  <si>
    <t>Opgave 1</t>
  </si>
  <si>
    <t>Siden årtusindeskiftet har pengeinstitutterne været meget plaget af mange røverier. Der bliver investeret store summer i at forhindre røverier; men på trods af det sker det for hyppigt.</t>
  </si>
  <si>
    <t>Herunder ser du antallet af røverierne i perioden 1970-2011.</t>
  </si>
  <si>
    <t>a)</t>
  </si>
  <si>
    <t xml:space="preserve">b) </t>
  </si>
  <si>
    <t xml:space="preserve">c) </t>
  </si>
  <si>
    <t>d)</t>
  </si>
  <si>
    <t>Herunder ser du tallene for tilskadekomne og dræbte i spiritusuheld for hele landet.</t>
  </si>
  <si>
    <t>Tilskadekomne</t>
  </si>
  <si>
    <t>Heraf dræbte</t>
  </si>
  <si>
    <t>Beskriv udviklingen - og hvad kan den skyldes?</t>
  </si>
  <si>
    <t>e)</t>
  </si>
  <si>
    <t>Indsæt en ny række under Indeks og lav nu indekstallene, hvor 1990 er basisåret.</t>
  </si>
  <si>
    <t>Prøv at se om du på Danmarks statistik kan finde de nyeste tal for tilskadekomne og dræbte i spiritusuheld.</t>
  </si>
  <si>
    <t>Find de nyeste tal på Danmarks statistiks hjemmeside.</t>
  </si>
  <si>
    <t>Opgave 4</t>
  </si>
  <si>
    <t>Forskellen</t>
  </si>
  <si>
    <t>Drenge indeks</t>
  </si>
  <si>
    <t>Piger indeks</t>
  </si>
  <si>
    <t>b)</t>
  </si>
  <si>
    <t>Beregn indekstallene for hhv. drenge og piger med 1973 som basisår.</t>
  </si>
  <si>
    <t>Procentpoint</t>
  </si>
  <si>
    <t>Facitliste</t>
  </si>
  <si>
    <t>f)</t>
  </si>
  <si>
    <t>g)</t>
  </si>
  <si>
    <t>h)</t>
  </si>
  <si>
    <t>Hvad er det procentvise fald fra 2000 til 2005?</t>
  </si>
  <si>
    <t>c)</t>
  </si>
  <si>
    <t>Fremstil et diagram, der illustrerer disse indekstal.</t>
  </si>
  <si>
    <t>-</t>
  </si>
  <si>
    <t>Se tabel</t>
  </si>
  <si>
    <t>Den procentvise stigning fra 1970 til 2002 er</t>
  </si>
  <si>
    <t xml:space="preserve">Det procentvise fald fra 2000 til 2005 er </t>
  </si>
  <si>
    <t>Hvor mange procentpoint falder antallet af bankrøverier fra 2002 til 2006?</t>
  </si>
  <si>
    <t>Indeks over cigaretsalg</t>
  </si>
  <si>
    <t>Indeks dræbte</t>
  </si>
  <si>
    <t>Indeks tilskadekomne</t>
  </si>
  <si>
    <t>Fremstil indekstallene for hhv. tilskadekomne og dræbte, hvor 1998 er basisåret.</t>
  </si>
  <si>
    <t xml:space="preserve">Fremstil et diagram, der illustrerer indekstallene. </t>
  </si>
  <si>
    <t>Procentvis ændring</t>
  </si>
  <si>
    <t>Fra 2002 til 2003 har der været den størst procentvise nedgang for dræbte</t>
  </si>
  <si>
    <t>Fra 2009 til 2010 har der været den størst procentvise nedgang for tilskadekomne</t>
  </si>
  <si>
    <t>Mellem hvilke år har der været den størst procentvise nedgang for tilskadekomne?</t>
  </si>
  <si>
    <t>Mellem hvilke år har der været den størst procentvise nedgang for dræbte?</t>
  </si>
  <si>
    <t>Mellem hvilke år har der været den største nedgang i procentpoint for tilskadekomne?</t>
  </si>
  <si>
    <t>Mellem hvilke år har der været den største nedgang i procentpoint for dræbte?</t>
  </si>
  <si>
    <t>Fra 2004 til 2005 har der været den største nedgang i procentpoint for tilskadekomne.</t>
  </si>
  <si>
    <t>Fra 1999 til 2000 har der været den største nedgang i procentpoint for dræbte.</t>
  </si>
  <si>
    <t>Kurven er (heldigvis) for stærkt nedadgående - det kan skyldes indførelse af klip i kørekortet for forskellige forseelser.</t>
  </si>
  <si>
    <t>Herunder ser du en oversigt over, hvor mange drenge og piger der er blevet født siden 1973.</t>
  </si>
  <si>
    <t>2012</t>
  </si>
  <si>
    <t>Hvad er den procentvise ændring i det samlede antal levendefødte fra 2000 til 2010?</t>
  </si>
  <si>
    <t>Hvor mange levendefødte børn vil der blive født i 2020, hvis udviklingen fortsætter?</t>
  </si>
  <si>
    <t>Hvilket år var forskellen på levendefødte drenge og piger mindst?</t>
  </si>
  <si>
    <t>Hvilket år var forskellen på levendefødte drenge og piger størst?</t>
  </si>
  <si>
    <t>Se tabellen</t>
  </si>
  <si>
    <t>Illustrer indekstallene i et diagram.</t>
  </si>
  <si>
    <t>I alt levendefødte</t>
  </si>
  <si>
    <t>Der har i perioden 2000-2010 været en nedgang på</t>
  </si>
  <si>
    <t>Der vil blive født</t>
  </si>
  <si>
    <t>børn i alt i 2020</t>
  </si>
  <si>
    <t>Hvor mange børn blev der født i alt fra 1973 og frem til nu.</t>
  </si>
  <si>
    <t>I 1976 var forskellen på levendefødte drenge og piger størst.</t>
  </si>
  <si>
    <t>1955</t>
  </si>
  <si>
    <t>1960</t>
  </si>
  <si>
    <t>1965</t>
  </si>
  <si>
    <t>1970</t>
  </si>
  <si>
    <t>Salg af cigarer og cigarillos (mio. stk)</t>
  </si>
  <si>
    <t xml:space="preserve">År </t>
  </si>
  <si>
    <t>Indeks over cigarsalg</t>
  </si>
  <si>
    <t>Opgave 2</t>
  </si>
  <si>
    <r>
      <t>Indeks</t>
    </r>
    <r>
      <rPr>
        <b/>
        <vertAlign val="subscript"/>
        <sz val="11"/>
        <color theme="1"/>
        <rFont val="Comic Sans MS"/>
        <family val="4"/>
      </rPr>
      <t>1990</t>
    </r>
  </si>
  <si>
    <t>Eksempel</t>
  </si>
  <si>
    <t>Personbiler i alt</t>
  </si>
  <si>
    <t>Motorcykler i alt</t>
  </si>
  <si>
    <t>Indeks personbiler</t>
  </si>
  <si>
    <t>Indeks motorcykler</t>
  </si>
  <si>
    <t>Herunder ser du antallet af nyregistrerede personbiler og motorcykler i perioden 1992-2012</t>
  </si>
  <si>
    <t>Udregn indekstallene for hhv. personbiler og motorcykler i perioden 1992-2012.</t>
  </si>
  <si>
    <t>Illustrer indekstallene for hhv. personbiler og motorcykler i det samme diagram.</t>
  </si>
  <si>
    <t>Udregn indekstallene for motorcykler med 2000 som nyt basisår.</t>
  </si>
  <si>
    <t>Er der en særlig forklaring på den udvikling.</t>
  </si>
  <si>
    <t>Hvad er den procentvise ændring fra 1970 til 2002?</t>
  </si>
  <si>
    <t>Find de nyeste tal for antal røverier på Danmarks statistiks hjemmeside.</t>
  </si>
  <si>
    <t>Beregn indekstallene for 1970-2011, hvor 1970 er basisåret.</t>
  </si>
  <si>
    <t>Beregn indekstallene for salg af cigaretter og cigarer i perioden 1995-2010, hvor 1980 er basisåret.</t>
  </si>
  <si>
    <t>Illustrer indekstallene for hhv. cigaretter og cigarer i det samme diagram.</t>
  </si>
  <si>
    <t>Beskriv udviklingen af salget af cigaretter og cigarer i perioden 1955-2010.</t>
  </si>
  <si>
    <t>Hvad er den procentvise ændring i salget af cigaretter fra 1995 til 2010?</t>
  </si>
  <si>
    <t>Hvad er den procentvise ændring i salget af cigarer fra 1995 til 2010?</t>
  </si>
  <si>
    <t>Salget af cigarer har siden 1965 været stærkt faldende.</t>
  </si>
  <si>
    <t>Mens salget af cigaretter er svagt stigende i perioden.</t>
  </si>
  <si>
    <t xml:space="preserve">Salget af cigaretter er i perioden 1995-2010 steget med </t>
  </si>
  <si>
    <t>Salget af cigarer er i perioden 1995-2010 faldet med</t>
  </si>
  <si>
    <t>Diesel</t>
  </si>
  <si>
    <t>Benzin</t>
  </si>
  <si>
    <t>Opgave 5</t>
  </si>
  <si>
    <t>Dagspriser på diesel og benzin</t>
  </si>
  <si>
    <t>Indeks for diesel</t>
  </si>
  <si>
    <t>Indeks for benzin</t>
  </si>
  <si>
    <t>Herunder ser du gennemsnitsprisen for hhv. diesel og benzin</t>
  </si>
  <si>
    <t>Find de nyeste tal på denne hjemmeside</t>
  </si>
  <si>
    <t>Opgave 6</t>
  </si>
  <si>
    <t>Beregn indekstallene for hhv. diesel og benzin i perioden 1972-2012, hvor 1992 er basisåret.</t>
  </si>
  <si>
    <t>Illustrer indekstallene for hhv. diesel og benzin i det samme diagram.</t>
  </si>
  <si>
    <t>Beskriv udviklingen af prisen for diesel og benzin i perioden 1972-2012.</t>
  </si>
  <si>
    <t>Beregn den procentvise ændring i dieselprisen for både perioden 1972-1990 og 1990-2012.</t>
  </si>
  <si>
    <t>Beregn den procentvise ændring i benzinprisen for både perioden 1972-1990 og 1990-2012.</t>
  </si>
  <si>
    <t>Udregn indekstallene hvor 1960 er basisår</t>
  </si>
  <si>
    <t>Kvinders alder</t>
  </si>
  <si>
    <t>Beregn den procentvise ændring fra 1980 og til 2010. (1 decimal)</t>
  </si>
  <si>
    <r>
      <t xml:space="preserve">Herunder ser du gennemsnitsalderen for </t>
    </r>
    <r>
      <rPr>
        <i/>
        <sz val="11.5"/>
        <color theme="1"/>
        <rFont val="Comic Sans MS"/>
        <family val="4"/>
      </rPr>
      <t>alle</t>
    </r>
    <r>
      <rPr>
        <sz val="11.5"/>
        <color theme="1"/>
        <rFont val="Comic Sans MS"/>
        <family val="4"/>
      </rPr>
      <t xml:space="preserve"> kvinder, når de føder børn:</t>
    </r>
  </si>
  <si>
    <t>Beregn indekstallene med 1990 som nyt basisår.</t>
  </si>
  <si>
    <t>Hvis udviklingen fra 2000-2010 fortsætter, hvad vil gennemsnitsalderen for førstegangsfødende kvinder være i 2020?</t>
  </si>
  <si>
    <t>Beregn ændringen  i procentpoint fra 1980 til 2010.</t>
  </si>
  <si>
    <t>Index 1. gang</t>
  </si>
  <si>
    <t>Hvis udviklingen fra 2000-2010 fortsætter, hvad vil gennemsnitsalderen for alle kvinder være i 2020?</t>
  </si>
  <si>
    <t>Illustrer indekstallene for både førstegangsfødende og alle kvinder i samme diagram.</t>
  </si>
  <si>
    <t>Beskriv udviklingen.</t>
  </si>
  <si>
    <t>se tabellen</t>
  </si>
  <si>
    <t xml:space="preserve">Ændringen fra 1980 til 2010 er 19 procentpoint </t>
  </si>
  <si>
    <t>Gennemsnitsalderen for førstegangsfødende kvinder vil være 30,1 år i 2020.</t>
  </si>
  <si>
    <t>Nyt indeks alle</t>
  </si>
  <si>
    <t>Indeks nyt basisår</t>
  </si>
  <si>
    <t>Indeks alle</t>
  </si>
  <si>
    <t>Beregn kvindernes alder.</t>
  </si>
  <si>
    <t>Den procentvise ændring fra 1980 og til 2010 er 14,2 %</t>
  </si>
  <si>
    <t>Gennemsnitsalderen for alle kvinder vil være i 31,5 år i 2020.</t>
  </si>
  <si>
    <t>Se tabellen.</t>
  </si>
  <si>
    <r>
      <t xml:space="preserve">Herunder ser du gennemsnitsalderen for </t>
    </r>
    <r>
      <rPr>
        <i/>
        <sz val="11.5"/>
        <color theme="1"/>
        <rFont val="Comic Sans MS"/>
        <family val="4"/>
      </rPr>
      <t>førstegangsfødende</t>
    </r>
    <r>
      <rPr>
        <sz val="11.5"/>
        <color theme="1"/>
        <rFont val="Comic Sans MS"/>
        <family val="4"/>
      </rPr>
      <t xml:space="preserve"> i perioden 1960 til 2010:</t>
    </r>
  </si>
  <si>
    <t>Indeks 1. gang</t>
  </si>
  <si>
    <t>For førstegangsfødende har gennemsnitsalderen været stigende siden 1960. For alle kvinder faldt gennemsnitsalder i perioden fra 1960 til 1980, derefter har den lige siden været stigende.</t>
  </si>
  <si>
    <t>i)</t>
  </si>
  <si>
    <t>En tredjedel af alle år ligger indekset over 100.</t>
  </si>
  <si>
    <t>Med udgangspunkt i rækken hvor 1990 er basisåret, skal du finde ud af, hvor stor en procentdel af årene, indekset ligger over 100?</t>
  </si>
  <si>
    <t>Udregn den procentvise ændring for indregistrering af personbiler fra 2010 til 2012.</t>
  </si>
  <si>
    <t>Udregn ændringen i procentpoint for indregistrering af personbiler fra 2010 til 2012.</t>
  </si>
  <si>
    <t>Antallet af bankrøverier falder 102,7 procentpoint fra 2002 til 2006</t>
  </si>
  <si>
    <t>I 2011 var forskellen på levendefødte drenge og piger mindst.</t>
  </si>
  <si>
    <t>Stigningen i perioden 1972-1990 var 315,5 %</t>
  </si>
  <si>
    <t>Stigningen i perioden 1972-1990 var 889,9 %</t>
  </si>
  <si>
    <t>Den procentvise ændring fra 1980 og til 2010 er 17,3 %</t>
  </si>
  <si>
    <t>Ændringen fra 1980 til 2010 er 14,1 procentpoint.</t>
  </si>
  <si>
    <t>Stigningen i perioden 1990-2012 var 157,0 %</t>
  </si>
  <si>
    <t>Stigningen i perioden 1990-2012 var 125,1 %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</si>
</sst>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.&quot;_-;\-* #,##0.00\ &quot;kr.&quot;_-;_-* &quot;-&quot;??\ &quot;kr.&quot;_-;_-@_-"/>
    <numFmt numFmtId="164" formatCode="0.0"/>
    <numFmt numFmtId="165" formatCode="0.0%"/>
    <numFmt numFmtId="166" formatCode="_-* #,##0.00\ &quot;kr&quot;_-;\-* #,##0.00\ &quot;kr&quot;_-;_-* &quot;-&quot;??\ &quot;kr&quot;_-;_-@_-"/>
  </numFmts>
  <fonts count="21" x14ac:knownFonts="1">
    <font>
      <sz val="11"/>
      <color theme="1"/>
      <name val="Comic Sans MS"/>
      <family val="2"/>
    </font>
    <font>
      <sz val="11"/>
      <color theme="1"/>
      <name val="Comic Sans MS"/>
      <family val="2"/>
    </font>
    <font>
      <sz val="11"/>
      <color rgb="FFFF0000"/>
      <name val="Comic Sans MS"/>
      <family val="2"/>
    </font>
    <font>
      <b/>
      <sz val="14"/>
      <color theme="1"/>
      <name val="Comic Sans MS"/>
      <family val="4"/>
    </font>
    <font>
      <b/>
      <sz val="11"/>
      <color theme="1"/>
      <name val="Comic Sans MS"/>
      <family val="4"/>
    </font>
    <font>
      <u/>
      <sz val="11"/>
      <color theme="10"/>
      <name val="Comic Sans MS"/>
      <family val="2"/>
    </font>
    <font>
      <u/>
      <sz val="11"/>
      <color theme="11"/>
      <name val="Comic Sans MS"/>
      <family val="2"/>
    </font>
    <font>
      <b/>
      <sz val="7.7"/>
      <color rgb="FF000000"/>
      <name val="Arial"/>
      <family val="2"/>
    </font>
    <font>
      <sz val="7.7"/>
      <color rgb="FF000000"/>
      <name val="Arial"/>
      <family val="2"/>
    </font>
    <font>
      <sz val="11"/>
      <color rgb="FF8B0000"/>
      <name val="Arial"/>
      <family val="2"/>
    </font>
    <font>
      <sz val="12"/>
      <color theme="1"/>
      <name val="Calibri"/>
      <family val="2"/>
      <scheme val="minor"/>
    </font>
    <font>
      <b/>
      <vertAlign val="subscript"/>
      <sz val="11"/>
      <color theme="1"/>
      <name val="Comic Sans MS"/>
      <family val="4"/>
    </font>
    <font>
      <sz val="11"/>
      <color theme="1"/>
      <name val="Comic Sans MS"/>
      <family val="4"/>
    </font>
    <font>
      <b/>
      <sz val="11"/>
      <color rgb="FFFF0000"/>
      <name val="Comic Sans MS"/>
      <family val="4"/>
    </font>
    <font>
      <sz val="11"/>
      <color rgb="FFFF0000"/>
      <name val="Comic Sans MS"/>
      <family val="4"/>
    </font>
    <font>
      <b/>
      <sz val="11"/>
      <name val="Comic Sans MS"/>
      <family val="4"/>
    </font>
    <font>
      <sz val="11"/>
      <name val="Comic Sans MS"/>
      <family val="4"/>
    </font>
    <font>
      <sz val="11"/>
      <name val="Comic Sans MS"/>
      <family val="2"/>
    </font>
    <font>
      <sz val="11.5"/>
      <color theme="1"/>
      <name val="Comic Sans MS"/>
      <family val="4"/>
    </font>
    <font>
      <sz val="11.5"/>
      <color rgb="FF373737"/>
      <name val="Arial"/>
      <family val="2"/>
    </font>
    <font>
      <i/>
      <sz val="11.5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1" fillId="0" borderId="0" xfId="0" applyNumberFormat="1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2" fillId="0" borderId="0" xfId="0" applyFont="1" applyAlignment="1">
      <alignment horizontal="left" wrapText="1"/>
    </xf>
    <xf numFmtId="0" fontId="0" fillId="0" borderId="0" xfId="0" applyFont="1" applyAlignment="1" applyProtection="1">
      <alignment horizontal="left"/>
      <protection locked="0"/>
    </xf>
    <xf numFmtId="0" fontId="0" fillId="2" borderId="1" xfId="0" applyFill="1" applyBorder="1"/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0" fillId="0" borderId="1" xfId="0" applyBorder="1"/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right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Alignment="1" applyProtection="1">
      <alignment horizontal="right"/>
      <protection locked="0"/>
    </xf>
    <xf numFmtId="0" fontId="4" fillId="3" borderId="1" xfId="0" applyFont="1" applyFill="1" applyBorder="1" applyAlignment="1">
      <alignment vertical="top" wrapText="1"/>
    </xf>
    <xf numFmtId="0" fontId="4" fillId="3" borderId="1" xfId="0" applyFont="1" applyFill="1" applyBorder="1"/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vertical="center" wrapText="1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2" xfId="0" applyFill="1" applyBorder="1" applyAlignment="1">
      <alignment horizontal="center"/>
    </xf>
    <xf numFmtId="0" fontId="4" fillId="0" borderId="0" xfId="0" applyFont="1"/>
    <xf numFmtId="164" fontId="0" fillId="0" borderId="0" xfId="0" applyNumberFormat="1"/>
    <xf numFmtId="0" fontId="4" fillId="3" borderId="1" xfId="0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164" fontId="0" fillId="0" borderId="1" xfId="0" applyNumberFormat="1" applyBorder="1"/>
    <xf numFmtId="0" fontId="4" fillId="3" borderId="1" xfId="0" applyFont="1" applyFill="1" applyBorder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0" fillId="0" borderId="0" xfId="0" applyFill="1" applyBorder="1"/>
    <xf numFmtId="0" fontId="4" fillId="0" borderId="0" xfId="0" applyFont="1" applyFill="1" applyBorder="1"/>
    <xf numFmtId="10" fontId="0" fillId="0" borderId="0" xfId="0" applyNumberFormat="1"/>
    <xf numFmtId="165" fontId="0" fillId="0" borderId="0" xfId="1" applyNumberFormat="1" applyFont="1"/>
    <xf numFmtId="0" fontId="4" fillId="3" borderId="1" xfId="0" applyNumberFormat="1" applyFont="1" applyFill="1" applyBorder="1" applyAlignment="1" applyProtection="1">
      <alignment horizontal="center"/>
      <protection locked="0"/>
    </xf>
    <xf numFmtId="165" fontId="1" fillId="0" borderId="0" xfId="1" applyNumberFormat="1" applyFont="1" applyBorder="1" applyAlignment="1" applyProtection="1">
      <alignment horizontal="center"/>
      <protection locked="0"/>
    </xf>
    <xf numFmtId="165" fontId="1" fillId="0" borderId="1" xfId="1" applyNumberFormat="1" applyFont="1" applyBorder="1" applyAlignment="1" applyProtection="1">
      <alignment horizontal="center"/>
      <protection locked="0"/>
    </xf>
    <xf numFmtId="165" fontId="0" fillId="0" borderId="0" xfId="0" applyNumberFormat="1"/>
    <xf numFmtId="0" fontId="1" fillId="0" borderId="0" xfId="1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164" fontId="1" fillId="0" borderId="0" xfId="1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0" fillId="0" borderId="1" xfId="0" applyFill="1" applyBorder="1" applyAlignment="1" applyProtection="1">
      <alignment horizontal="right"/>
      <protection locked="0"/>
    </xf>
    <xf numFmtId="0" fontId="4" fillId="3" borderId="1" xfId="0" applyNumberFormat="1" applyFont="1" applyFill="1" applyBorder="1"/>
    <xf numFmtId="0" fontId="4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/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0" fillId="0" borderId="0" xfId="0" applyFill="1"/>
    <xf numFmtId="0" fontId="12" fillId="0" borderId="0" xfId="0" applyFont="1" applyFill="1" applyBorder="1" applyAlignment="1" applyProtection="1">
      <alignment horizontal="left"/>
      <protection locked="0"/>
    </xf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0" fontId="4" fillId="3" borderId="1" xfId="0" applyFont="1" applyFill="1" applyBorder="1" applyAlignment="1" applyProtection="1">
      <alignment horizontal="left" wrapText="1"/>
      <protection locked="0"/>
    </xf>
    <xf numFmtId="9" fontId="16" fillId="0" borderId="0" xfId="0" applyNumberFormat="1" applyFont="1"/>
    <xf numFmtId="0" fontId="12" fillId="0" borderId="0" xfId="10" applyFont="1"/>
    <xf numFmtId="2" fontId="12" fillId="0" borderId="0" xfId="10" applyNumberFormat="1" applyFont="1"/>
    <xf numFmtId="0" fontId="12" fillId="0" borderId="0" xfId="10" applyFont="1" applyFill="1"/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right" vertical="center" wrapText="1"/>
    </xf>
    <xf numFmtId="0" fontId="12" fillId="0" borderId="0" xfId="10" applyFont="1" applyAlignment="1">
      <alignment horizontal="center"/>
    </xf>
    <xf numFmtId="0" fontId="5" fillId="0" borderId="0" xfId="13"/>
    <xf numFmtId="0" fontId="3" fillId="0" borderId="0" xfId="10" applyFont="1" applyAlignment="1">
      <alignment horizontal="center"/>
    </xf>
    <xf numFmtId="0" fontId="4" fillId="2" borderId="1" xfId="10" applyFont="1" applyFill="1" applyBorder="1"/>
    <xf numFmtId="166" fontId="12" fillId="0" borderId="1" xfId="11" applyFont="1" applyBorder="1"/>
    <xf numFmtId="44" fontId="12" fillId="0" borderId="1" xfId="12" applyFont="1" applyBorder="1"/>
    <xf numFmtId="0" fontId="12" fillId="0" borderId="1" xfId="10" applyFont="1" applyBorder="1"/>
    <xf numFmtId="0" fontId="12" fillId="0" borderId="0" xfId="10" applyFont="1" applyAlignment="1">
      <alignment horizontal="left"/>
    </xf>
    <xf numFmtId="0" fontId="4" fillId="2" borderId="1" xfId="10" applyFont="1" applyFill="1" applyBorder="1" applyAlignment="1">
      <alignment horizontal="center"/>
    </xf>
    <xf numFmtId="0" fontId="4" fillId="2" borderId="1" xfId="10" applyFont="1" applyFill="1" applyBorder="1" applyAlignment="1">
      <alignment horizontal="center" wrapText="1"/>
    </xf>
    <xf numFmtId="0" fontId="12" fillId="0" borderId="1" xfId="11" applyNumberFormat="1" applyFont="1" applyBorder="1"/>
    <xf numFmtId="0" fontId="3" fillId="0" borderId="0" xfId="10" applyFont="1" applyAlignment="1"/>
    <xf numFmtId="0" fontId="3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2" fillId="0" borderId="0" xfId="0" applyFont="1" applyFill="1" applyBorder="1" applyAlignment="1">
      <alignment vertical="center"/>
    </xf>
    <xf numFmtId="1" fontId="0" fillId="0" borderId="0" xfId="0" applyNumberFormat="1"/>
    <xf numFmtId="0" fontId="4" fillId="2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1" fontId="0" fillId="0" borderId="1" xfId="0" applyNumberFormat="1" applyBorder="1"/>
    <xf numFmtId="0" fontId="4" fillId="2" borderId="1" xfId="0" applyFont="1" applyFill="1" applyBorder="1"/>
    <xf numFmtId="0" fontId="0" fillId="0" borderId="1" xfId="0" applyNumberFormat="1" applyBorder="1" applyAlignment="1">
      <alignment horizontal="center"/>
    </xf>
    <xf numFmtId="164" fontId="14" fillId="0" borderId="1" xfId="0" applyNumberFormat="1" applyFont="1" applyBorder="1" applyAlignment="1">
      <alignment horizontal="center" vertical="center" wrapText="1"/>
    </xf>
    <xf numFmtId="0" fontId="0" fillId="0" borderId="0" xfId="0" applyAlignment="1"/>
    <xf numFmtId="1" fontId="12" fillId="0" borderId="1" xfId="11" applyNumberFormat="1" applyFont="1" applyBorder="1"/>
    <xf numFmtId="1" fontId="12" fillId="0" borderId="1" xfId="10" applyNumberFormat="1" applyFont="1" applyBorder="1"/>
    <xf numFmtId="1" fontId="0" fillId="0" borderId="1" xfId="0" applyNumberFormat="1" applyBorder="1" applyAlignment="1" applyProtection="1">
      <alignment horizontal="right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64" fontId="12" fillId="0" borderId="1" xfId="0" applyNumberFormat="1" applyFont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3" fillId="0" borderId="0" xfId="10" applyFont="1" applyAlignment="1">
      <alignment horizontal="center"/>
    </xf>
    <xf numFmtId="0" fontId="12" fillId="0" borderId="0" xfId="0" applyFont="1" applyAlignment="1">
      <alignment horizontal="left" vertical="center" wrapText="1"/>
    </xf>
  </cellXfs>
  <cellStyles count="14">
    <cellStyle name="Besøgt link" xfId="3" builtinId="9" hidden="1"/>
    <cellStyle name="Besøgt link" xfId="5" builtinId="9" hidden="1"/>
    <cellStyle name="Besøgt link" xfId="7" builtinId="9" hidden="1"/>
    <cellStyle name="Besøgt link" xfId="9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3" builtinId="8"/>
    <cellStyle name="Normal" xfId="0" builtinId="0"/>
    <cellStyle name="Normal 2" xfId="10" xr:uid="{00000000-0005-0000-0000-00000A000000}"/>
    <cellStyle name="Procent" xfId="1" builtinId="5"/>
    <cellStyle name="Valuta" xfId="12" builtinId="4"/>
    <cellStyle name="Valuta 2" xfId="1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Eksempel!$B$7</c:f>
              <c:strCache>
                <c:ptCount val="1"/>
                <c:pt idx="0">
                  <c:v>Indeks personbiler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Eksempel!$C$7:$M$7</c:f>
              <c:numCache>
                <c:formatCode>0</c:formatCode>
                <c:ptCount val="11"/>
                <c:pt idx="0" formatCode="General">
                  <c:v>100</c:v>
                </c:pt>
                <c:pt idx="1">
                  <c:v>164.45490901346457</c:v>
                </c:pt>
                <c:pt idx="2">
                  <c:v>167.92399252230294</c:v>
                </c:pt>
                <c:pt idx="3">
                  <c:v>191.9567429423318</c:v>
                </c:pt>
                <c:pt idx="4">
                  <c:v>134.44828320594428</c:v>
                </c:pt>
                <c:pt idx="5">
                  <c:v>132.04051208026692</c:v>
                </c:pt>
                <c:pt idx="6">
                  <c:v>144.99041624269387</c:v>
                </c:pt>
                <c:pt idx="7">
                  <c:v>185.42677299510163</c:v>
                </c:pt>
                <c:pt idx="8">
                  <c:v>178.26143543387207</c:v>
                </c:pt>
                <c:pt idx="9">
                  <c:v>181.75299936108286</c:v>
                </c:pt>
                <c:pt idx="10">
                  <c:v>199.78821079533353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F-46AB-85E3-D2B2483FABDC}"/>
            </c:ext>
          </c:extLst>
        </c:ser>
        <c:ser>
          <c:idx val="1"/>
          <c:order val="1"/>
          <c:tx>
            <c:strRef>
              <c:f>Eksempel!$B$9</c:f>
              <c:strCache>
                <c:ptCount val="1"/>
                <c:pt idx="0">
                  <c:v>Indeks motorcykler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Eksempel!$C$9:$M$9</c:f>
              <c:numCache>
                <c:formatCode>0</c:formatCode>
                <c:ptCount val="11"/>
                <c:pt idx="0">
                  <c:v>100</c:v>
                </c:pt>
                <c:pt idx="1">
                  <c:v>166.72185430463577</c:v>
                </c:pt>
                <c:pt idx="2">
                  <c:v>248.17880794701986</c:v>
                </c:pt>
                <c:pt idx="3">
                  <c:v>279.4701986754967</c:v>
                </c:pt>
                <c:pt idx="4">
                  <c:v>273.17880794701989</c:v>
                </c:pt>
                <c:pt idx="5">
                  <c:v>217.30132450331126</c:v>
                </c:pt>
                <c:pt idx="6">
                  <c:v>300.57947019867549</c:v>
                </c:pt>
                <c:pt idx="7">
                  <c:v>627.4006622516556</c:v>
                </c:pt>
                <c:pt idx="8">
                  <c:v>553.80794701986758</c:v>
                </c:pt>
                <c:pt idx="9">
                  <c:v>218.46026490066225</c:v>
                </c:pt>
                <c:pt idx="10">
                  <c:v>141.63907284768212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F-46AB-85E3-D2B2483F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337920"/>
        <c:axId val="436334968"/>
      </c:lineChart>
      <c:catAx>
        <c:axId val="43633792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6334968"/>
        <c:crosses val="autoZero"/>
        <c:auto val="1"/>
        <c:lblAlgn val="ctr"/>
        <c:lblOffset val="100"/>
        <c:noMultiLvlLbl val="0"/>
      </c:catAx>
      <c:valAx>
        <c:axId val="4363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63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Udviklingen af</a:t>
            </a:r>
            <a:r>
              <a:rPr lang="da-DK" baseline="0"/>
              <a:t> bankrøverier 1970-2011</a:t>
            </a:r>
            <a:endParaRPr lang="da-DK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Facitliste!$B$6</c:f>
              <c:strCache>
                <c:ptCount val="1"/>
                <c:pt idx="0">
                  <c:v>Indeks1990</c:v>
                </c:pt>
              </c:strCache>
            </c:strRef>
          </c:tx>
          <c:marker>
            <c:symbol val="none"/>
          </c:marker>
          <c:cat>
            <c:numRef>
              <c:f>Facitliste!$C$3:$AR$3</c:f>
              <c:numCache>
                <c:formatCode>General</c:formatCode>
                <c:ptCount val="42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</c:numCache>
            </c:numRef>
          </c:cat>
          <c:val>
            <c:numRef>
              <c:f>Facitliste!$C$6:$AR$6</c:f>
              <c:numCache>
                <c:formatCode>0.0</c:formatCode>
                <c:ptCount val="42"/>
                <c:pt idx="0">
                  <c:v>15.436241610738255</c:v>
                </c:pt>
                <c:pt idx="1">
                  <c:v>21.476510067114095</c:v>
                </c:pt>
                <c:pt idx="2">
                  <c:v>29.530201342281877</c:v>
                </c:pt>
                <c:pt idx="3">
                  <c:v>20.80536912751678</c:v>
                </c:pt>
                <c:pt idx="4">
                  <c:v>26.845637583892618</c:v>
                </c:pt>
                <c:pt idx="5">
                  <c:v>22.14765100671141</c:v>
                </c:pt>
                <c:pt idx="6">
                  <c:v>12.751677852348994</c:v>
                </c:pt>
                <c:pt idx="7">
                  <c:v>46.308724832214764</c:v>
                </c:pt>
                <c:pt idx="8">
                  <c:v>70.469798657718115</c:v>
                </c:pt>
                <c:pt idx="9">
                  <c:v>97.986577181208048</c:v>
                </c:pt>
                <c:pt idx="10">
                  <c:v>70.469798657718115</c:v>
                </c:pt>
                <c:pt idx="11">
                  <c:v>108.05369127516778</c:v>
                </c:pt>
                <c:pt idx="12">
                  <c:v>87.919463087248317</c:v>
                </c:pt>
                <c:pt idx="13">
                  <c:v>96.644295302013418</c:v>
                </c:pt>
                <c:pt idx="14">
                  <c:v>138.92617449664431</c:v>
                </c:pt>
                <c:pt idx="15">
                  <c:v>129.53020134228188</c:v>
                </c:pt>
                <c:pt idx="16">
                  <c:v>119.46308724832215</c:v>
                </c:pt>
                <c:pt idx="17">
                  <c:v>119.46308724832215</c:v>
                </c:pt>
                <c:pt idx="18">
                  <c:v>100</c:v>
                </c:pt>
                <c:pt idx="19">
                  <c:v>116.10738255033557</c:v>
                </c:pt>
                <c:pt idx="20">
                  <c:v>100</c:v>
                </c:pt>
                <c:pt idx="21">
                  <c:v>128.18791946308724</c:v>
                </c:pt>
                <c:pt idx="22">
                  <c:v>159.06040268456377</c:v>
                </c:pt>
                <c:pt idx="23">
                  <c:v>92.617449664429529</c:v>
                </c:pt>
                <c:pt idx="24">
                  <c:v>69.127516778523486</c:v>
                </c:pt>
                <c:pt idx="25">
                  <c:v>59.060402684563755</c:v>
                </c:pt>
                <c:pt idx="26">
                  <c:v>77.181208053691279</c:v>
                </c:pt>
                <c:pt idx="27">
                  <c:v>104.69798657718121</c:v>
                </c:pt>
                <c:pt idx="28">
                  <c:v>87.919463087248317</c:v>
                </c:pt>
                <c:pt idx="29">
                  <c:v>113.42281879194631</c:v>
                </c:pt>
                <c:pt idx="30">
                  <c:v>148.3221476510067</c:v>
                </c:pt>
                <c:pt idx="31">
                  <c:v>139.59731543624162</c:v>
                </c:pt>
                <c:pt idx="32">
                  <c:v>148.99328859060404</c:v>
                </c:pt>
                <c:pt idx="33">
                  <c:v>122.14765100671141</c:v>
                </c:pt>
                <c:pt idx="34">
                  <c:v>81.208053691275168</c:v>
                </c:pt>
                <c:pt idx="35">
                  <c:v>65.771812080536918</c:v>
                </c:pt>
                <c:pt idx="36">
                  <c:v>46.308724832214764</c:v>
                </c:pt>
                <c:pt idx="37">
                  <c:v>47.651006711409394</c:v>
                </c:pt>
                <c:pt idx="38">
                  <c:v>73.154362416107389</c:v>
                </c:pt>
                <c:pt idx="39">
                  <c:v>62.416107382550337</c:v>
                </c:pt>
                <c:pt idx="40">
                  <c:v>90.604026845637577</c:v>
                </c:pt>
                <c:pt idx="41">
                  <c:v>85.234899328859058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F-4F2B-9250-51927D63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21272"/>
        <c:axId val="275469256"/>
      </c:lineChart>
      <c:catAx>
        <c:axId val="2704212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275469256"/>
        <c:crosses val="autoZero"/>
        <c:auto val="1"/>
        <c:lblAlgn val="ctr"/>
        <c:lblOffset val="100"/>
        <c:noMultiLvlLbl val="0"/>
      </c:catAx>
      <c:valAx>
        <c:axId val="275469256"/>
        <c:scaling>
          <c:orientation val="minMax"/>
        </c:scaling>
        <c:delete val="0"/>
        <c:axPos val="l"/>
        <c:majorGridlines/>
        <c:minorGridlines/>
        <c:numFmt formatCode="0.0" sourceLinked="1"/>
        <c:majorTickMark val="out"/>
        <c:minorTickMark val="none"/>
        <c:tickLblPos val="nextTo"/>
        <c:crossAx val="27042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Indeks over dræbte og tilskadekomne i spiritusuheld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Facitliste!$B$79</c:f>
              <c:strCache>
                <c:ptCount val="1"/>
                <c:pt idx="0">
                  <c:v>Indeks tilskadekomne</c:v>
                </c:pt>
              </c:strCache>
            </c:strRef>
          </c:tx>
          <c:marker>
            <c:symbol val="none"/>
          </c:marker>
          <c:cat>
            <c:strRef>
              <c:f>Facitliste!$C$77:$P$77</c:f>
              <c:strCache>
                <c:ptCount val="1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strCache>
            </c:strRef>
          </c:cat>
          <c:val>
            <c:numRef>
              <c:f>Facitliste!$C$79:$P$79</c:f>
              <c:numCache>
                <c:formatCode>0</c:formatCode>
                <c:ptCount val="14"/>
                <c:pt idx="0" formatCode="General">
                  <c:v>100</c:v>
                </c:pt>
                <c:pt idx="1">
                  <c:v>105.63093622795115</c:v>
                </c:pt>
                <c:pt idx="2">
                  <c:v>115.06105834464043</c:v>
                </c:pt>
                <c:pt idx="3">
                  <c:v>97.761194029850742</c:v>
                </c:pt>
                <c:pt idx="4">
                  <c:v>107.25915875169606</c:v>
                </c:pt>
                <c:pt idx="5">
                  <c:v>107.05563093622796</c:v>
                </c:pt>
                <c:pt idx="6">
                  <c:v>94.436906377204878</c:v>
                </c:pt>
                <c:pt idx="7">
                  <c:v>74.084124830393492</c:v>
                </c:pt>
                <c:pt idx="8">
                  <c:v>74.151967435549523</c:v>
                </c:pt>
                <c:pt idx="9">
                  <c:v>85.549525101763905</c:v>
                </c:pt>
                <c:pt idx="10">
                  <c:v>68.656716417910445</c:v>
                </c:pt>
                <c:pt idx="11">
                  <c:v>58.412483039348714</c:v>
                </c:pt>
                <c:pt idx="12">
                  <c:v>45.522388059701491</c:v>
                </c:pt>
                <c:pt idx="13">
                  <c:v>47.354138398914522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B29-4765-9270-2ADEF4343EAB}"/>
            </c:ext>
          </c:extLst>
        </c:ser>
        <c:ser>
          <c:idx val="1"/>
          <c:order val="1"/>
          <c:tx>
            <c:strRef>
              <c:f>Facitliste!$B$85</c:f>
              <c:strCache>
                <c:ptCount val="1"/>
                <c:pt idx="0">
                  <c:v>Indeks dræbte</c:v>
                </c:pt>
              </c:strCache>
            </c:strRef>
          </c:tx>
          <c:marker>
            <c:symbol val="none"/>
          </c:marker>
          <c:cat>
            <c:strRef>
              <c:f>Facitliste!$C$77:$P$77</c:f>
              <c:strCache>
                <c:ptCount val="1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strCache>
            </c:strRef>
          </c:cat>
          <c:val>
            <c:numRef>
              <c:f>Facitliste!$C$85:$P$85</c:f>
              <c:numCache>
                <c:formatCode>0</c:formatCode>
                <c:ptCount val="14"/>
                <c:pt idx="0" formatCode="General">
                  <c:v>100</c:v>
                </c:pt>
                <c:pt idx="1">
                  <c:v>109.52380952380952</c:v>
                </c:pt>
                <c:pt idx="2">
                  <c:v>87.301587301587304</c:v>
                </c:pt>
                <c:pt idx="3">
                  <c:v>91.269841269841265</c:v>
                </c:pt>
                <c:pt idx="4">
                  <c:v>104.76190476190476</c:v>
                </c:pt>
                <c:pt idx="5">
                  <c:v>83.333333333333329</c:v>
                </c:pt>
                <c:pt idx="6">
                  <c:v>84.126984126984127</c:v>
                </c:pt>
                <c:pt idx="7">
                  <c:v>67.460317460317455</c:v>
                </c:pt>
                <c:pt idx="8">
                  <c:v>57.936507936507937</c:v>
                </c:pt>
                <c:pt idx="9">
                  <c:v>88.888888888888886</c:v>
                </c:pt>
                <c:pt idx="10">
                  <c:v>73.80952380952381</c:v>
                </c:pt>
                <c:pt idx="11">
                  <c:v>59.523809523809526</c:v>
                </c:pt>
                <c:pt idx="12">
                  <c:v>50.793650793650791</c:v>
                </c:pt>
                <c:pt idx="13">
                  <c:v>42.063492063492063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B29-4765-9270-2ADEF434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23800"/>
        <c:axId val="306724192"/>
      </c:lineChart>
      <c:catAx>
        <c:axId val="30672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6724192"/>
        <c:crosses val="autoZero"/>
        <c:auto val="1"/>
        <c:lblAlgn val="ctr"/>
        <c:lblOffset val="100"/>
        <c:noMultiLvlLbl val="0"/>
      </c:catAx>
      <c:valAx>
        <c:axId val="30672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672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Indeks over levendefødte drenge og piger 1973-2012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Facitliste!$B$120</c:f>
              <c:strCache>
                <c:ptCount val="1"/>
                <c:pt idx="0">
                  <c:v>Drenge indeks</c:v>
                </c:pt>
              </c:strCache>
            </c:strRef>
          </c:tx>
          <c:marker>
            <c:symbol val="circle"/>
            <c:size val="2"/>
          </c:marker>
          <c:cat>
            <c:strRef>
              <c:f>Facitliste!$C$118:$AP$118</c:f>
              <c:strCache>
                <c:ptCount val="4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</c:strCache>
            </c:strRef>
          </c:cat>
          <c:val>
            <c:numRef>
              <c:f>Facitliste!$C$120:$AP$120</c:f>
              <c:numCache>
                <c:formatCode>0</c:formatCode>
                <c:ptCount val="40"/>
                <c:pt idx="0">
                  <c:v>100</c:v>
                </c:pt>
                <c:pt idx="1">
                  <c:v>99.070435513157534</c:v>
                </c:pt>
                <c:pt idx="2">
                  <c:v>99.761511152063747</c:v>
                </c:pt>
                <c:pt idx="3">
                  <c:v>91.422531775928888</c:v>
                </c:pt>
                <c:pt idx="4">
                  <c:v>86.243529634949454</c:v>
                </c:pt>
                <c:pt idx="5">
                  <c:v>86.384454863275423</c:v>
                </c:pt>
                <c:pt idx="6">
                  <c:v>82.807122144231542</c:v>
                </c:pt>
                <c:pt idx="7">
                  <c:v>79.546871188921102</c:v>
                </c:pt>
                <c:pt idx="8">
                  <c:v>73.489796471449083</c:v>
                </c:pt>
                <c:pt idx="9">
                  <c:v>73.343451042033664</c:v>
                </c:pt>
                <c:pt idx="10">
                  <c:v>70.465324263530178</c:v>
                </c:pt>
                <c:pt idx="11">
                  <c:v>72.012791674571133</c:v>
                </c:pt>
                <c:pt idx="12">
                  <c:v>74.432911461015209</c:v>
                </c:pt>
                <c:pt idx="13">
                  <c:v>77.058998888858781</c:v>
                </c:pt>
                <c:pt idx="14">
                  <c:v>78.807013740209769</c:v>
                </c:pt>
                <c:pt idx="15">
                  <c:v>82.181088918398871</c:v>
                </c:pt>
                <c:pt idx="16">
                  <c:v>85.300414645383356</c:v>
                </c:pt>
                <c:pt idx="17">
                  <c:v>88.403479769099434</c:v>
                </c:pt>
                <c:pt idx="18">
                  <c:v>89.446868478820562</c:v>
                </c:pt>
                <c:pt idx="19">
                  <c:v>94.344020163148059</c:v>
                </c:pt>
                <c:pt idx="20">
                  <c:v>93.793869752567815</c:v>
                </c:pt>
                <c:pt idx="21">
                  <c:v>96.585273313639945</c:v>
                </c:pt>
                <c:pt idx="22">
                  <c:v>97.254668148188301</c:v>
                </c:pt>
                <c:pt idx="23">
                  <c:v>94.362990866961155</c:v>
                </c:pt>
                <c:pt idx="24">
                  <c:v>94.173283828830051</c:v>
                </c:pt>
                <c:pt idx="25">
                  <c:v>92.300604352421473</c:v>
                </c:pt>
                <c:pt idx="26">
                  <c:v>91.815496354914771</c:v>
                </c:pt>
                <c:pt idx="27">
                  <c:v>93.314181956150577</c:v>
                </c:pt>
                <c:pt idx="28">
                  <c:v>90.780237946827825</c:v>
                </c:pt>
                <c:pt idx="29">
                  <c:v>89.341174557576082</c:v>
                </c:pt>
                <c:pt idx="30">
                  <c:v>89.861513862164287</c:v>
                </c:pt>
                <c:pt idx="31">
                  <c:v>89.623025014228034</c:v>
                </c:pt>
                <c:pt idx="32">
                  <c:v>88.953630179679664</c:v>
                </c:pt>
                <c:pt idx="33">
                  <c:v>90.528198596167925</c:v>
                </c:pt>
                <c:pt idx="34">
                  <c:v>88.931949375321835</c:v>
                </c:pt>
                <c:pt idx="35">
                  <c:v>90.872381365348659</c:v>
                </c:pt>
                <c:pt idx="36">
                  <c:v>87.430553673541283</c:v>
                </c:pt>
                <c:pt idx="37">
                  <c:v>87.983414184666259</c:v>
                </c:pt>
                <c:pt idx="38">
                  <c:v>81.340957749532507</c:v>
                </c:pt>
                <c:pt idx="39">
                  <c:v>80.7203447247893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58-4032-8D00-93C8F7692386}"/>
            </c:ext>
          </c:extLst>
        </c:ser>
        <c:ser>
          <c:idx val="1"/>
          <c:order val="1"/>
          <c:tx>
            <c:strRef>
              <c:f>Facitliste!$B$122</c:f>
              <c:strCache>
                <c:ptCount val="1"/>
                <c:pt idx="0">
                  <c:v>Piger indeks</c:v>
                </c:pt>
              </c:strCache>
            </c:strRef>
          </c:tx>
          <c:marker>
            <c:symbol val="circle"/>
            <c:size val="2"/>
          </c:marker>
          <c:cat>
            <c:strRef>
              <c:f>Facitliste!$C$118:$AP$118</c:f>
              <c:strCache>
                <c:ptCount val="40"/>
                <c:pt idx="0">
                  <c:v>1973</c:v>
                </c:pt>
                <c:pt idx="1">
                  <c:v>1974</c:v>
                </c:pt>
                <c:pt idx="2">
                  <c:v>1975</c:v>
                </c:pt>
                <c:pt idx="3">
                  <c:v>1976</c:v>
                </c:pt>
                <c:pt idx="4">
                  <c:v>1977</c:v>
                </c:pt>
                <c:pt idx="5">
                  <c:v>1978</c:v>
                </c:pt>
                <c:pt idx="6">
                  <c:v>1979</c:v>
                </c:pt>
                <c:pt idx="7">
                  <c:v>1980</c:v>
                </c:pt>
                <c:pt idx="8">
                  <c:v>1981</c:v>
                </c:pt>
                <c:pt idx="9">
                  <c:v>1982</c:v>
                </c:pt>
                <c:pt idx="10">
                  <c:v>1983</c:v>
                </c:pt>
                <c:pt idx="11">
                  <c:v>1984</c:v>
                </c:pt>
                <c:pt idx="12">
                  <c:v>1985</c:v>
                </c:pt>
                <c:pt idx="13">
                  <c:v>1986</c:v>
                </c:pt>
                <c:pt idx="14">
                  <c:v>1987</c:v>
                </c:pt>
                <c:pt idx="15">
                  <c:v>1988</c:v>
                </c:pt>
                <c:pt idx="16">
                  <c:v>1989</c:v>
                </c:pt>
                <c:pt idx="17">
                  <c:v>1990</c:v>
                </c:pt>
                <c:pt idx="18">
                  <c:v>1991</c:v>
                </c:pt>
                <c:pt idx="19">
                  <c:v>1992</c:v>
                </c:pt>
                <c:pt idx="20">
                  <c:v>1993</c:v>
                </c:pt>
                <c:pt idx="21">
                  <c:v>1994</c:v>
                </c:pt>
                <c:pt idx="22">
                  <c:v>1995</c:v>
                </c:pt>
                <c:pt idx="23">
                  <c:v>1996</c:v>
                </c:pt>
                <c:pt idx="24">
                  <c:v>1997</c:v>
                </c:pt>
                <c:pt idx="25">
                  <c:v>1998</c:v>
                </c:pt>
                <c:pt idx="26">
                  <c:v>1999</c:v>
                </c:pt>
                <c:pt idx="27">
                  <c:v>2000</c:v>
                </c:pt>
                <c:pt idx="28">
                  <c:v>2001</c:v>
                </c:pt>
                <c:pt idx="29">
                  <c:v>2002</c:v>
                </c:pt>
                <c:pt idx="30">
                  <c:v>2003</c:v>
                </c:pt>
                <c:pt idx="31">
                  <c:v>2004</c:v>
                </c:pt>
                <c:pt idx="32">
                  <c:v>2005</c:v>
                </c:pt>
                <c:pt idx="33">
                  <c:v>2006</c:v>
                </c:pt>
                <c:pt idx="34">
                  <c:v>2007</c:v>
                </c:pt>
                <c:pt idx="35">
                  <c:v>2008</c:v>
                </c:pt>
                <c:pt idx="36">
                  <c:v>2009</c:v>
                </c:pt>
                <c:pt idx="37">
                  <c:v>2010</c:v>
                </c:pt>
                <c:pt idx="38">
                  <c:v>2011</c:v>
                </c:pt>
                <c:pt idx="39">
                  <c:v>2012</c:v>
                </c:pt>
              </c:strCache>
            </c:strRef>
          </c:cat>
          <c:val>
            <c:numRef>
              <c:f>Facitliste!$C$122:$AP$122</c:f>
              <c:numCache>
                <c:formatCode>0</c:formatCode>
                <c:ptCount val="40"/>
                <c:pt idx="0" formatCode="General">
                  <c:v>100</c:v>
                </c:pt>
                <c:pt idx="1">
                  <c:v>99.35706937935764</c:v>
                </c:pt>
                <c:pt idx="2">
                  <c:v>100.75437192822037</c:v>
                </c:pt>
                <c:pt idx="3">
                  <c:v>90.10458338095782</c:v>
                </c:pt>
                <c:pt idx="4">
                  <c:v>85.881243570693783</c:v>
                </c:pt>
                <c:pt idx="5">
                  <c:v>86.184135329751982</c:v>
                </c:pt>
                <c:pt idx="6">
                  <c:v>82.606583609555372</c:v>
                </c:pt>
                <c:pt idx="7">
                  <c:v>79.840553206080699</c:v>
                </c:pt>
                <c:pt idx="8">
                  <c:v>74.21419590810379</c:v>
                </c:pt>
                <c:pt idx="9">
                  <c:v>73.13692993484969</c:v>
                </c:pt>
                <c:pt idx="10">
                  <c:v>70.925248599839989</c:v>
                </c:pt>
                <c:pt idx="11">
                  <c:v>72.088238655846382</c:v>
                </c:pt>
                <c:pt idx="12">
                  <c:v>75.105726368727858</c:v>
                </c:pt>
                <c:pt idx="13">
                  <c:v>76.803063207223687</c:v>
                </c:pt>
                <c:pt idx="14">
                  <c:v>77.557435135444052</c:v>
                </c:pt>
                <c:pt idx="15">
                  <c:v>81.49502800320036</c:v>
                </c:pt>
                <c:pt idx="16">
                  <c:v>85.369756543604979</c:v>
                </c:pt>
                <c:pt idx="17">
                  <c:v>88.047205394902278</c:v>
                </c:pt>
                <c:pt idx="18">
                  <c:v>89.590238884443934</c:v>
                </c:pt>
                <c:pt idx="19">
                  <c:v>94.05074865698937</c:v>
                </c:pt>
                <c:pt idx="20">
                  <c:v>93.610698365527483</c:v>
                </c:pt>
                <c:pt idx="21">
                  <c:v>97.231112127100232</c:v>
                </c:pt>
                <c:pt idx="22">
                  <c:v>96.825351468739285</c:v>
                </c:pt>
                <c:pt idx="23">
                  <c:v>93.779289061607045</c:v>
                </c:pt>
                <c:pt idx="24">
                  <c:v>94.007886615613216</c:v>
                </c:pt>
                <c:pt idx="25">
                  <c:v>91.770488055777804</c:v>
                </c:pt>
                <c:pt idx="26">
                  <c:v>92.413418676420164</c:v>
                </c:pt>
                <c:pt idx="27">
                  <c:v>93.302091667619152</c:v>
                </c:pt>
                <c:pt idx="28">
                  <c:v>91.327580294890836</c:v>
                </c:pt>
                <c:pt idx="29">
                  <c:v>88.893016344725112</c:v>
                </c:pt>
                <c:pt idx="30">
                  <c:v>89.841696193850723</c:v>
                </c:pt>
                <c:pt idx="31">
                  <c:v>90.12172819750829</c:v>
                </c:pt>
                <c:pt idx="32">
                  <c:v>89.893130643502118</c:v>
                </c:pt>
                <c:pt idx="33">
                  <c:v>90.238884443936456</c:v>
                </c:pt>
                <c:pt idx="34">
                  <c:v>89.344496513887307</c:v>
                </c:pt>
                <c:pt idx="35">
                  <c:v>90.030289175905821</c:v>
                </c:pt>
                <c:pt idx="36">
                  <c:v>87.31569322208253</c:v>
                </c:pt>
                <c:pt idx="37">
                  <c:v>88.427248828437527</c:v>
                </c:pt>
                <c:pt idx="38">
                  <c:v>82.820893816436168</c:v>
                </c:pt>
                <c:pt idx="39">
                  <c:v>80.383472396845363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58-4032-8D00-93C8F769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724976"/>
        <c:axId val="306725368"/>
      </c:lineChart>
      <c:catAx>
        <c:axId val="30672497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crossAx val="306725368"/>
        <c:crosses val="autoZero"/>
        <c:auto val="1"/>
        <c:lblAlgn val="ctr"/>
        <c:lblOffset val="100"/>
        <c:noMultiLvlLbl val="0"/>
      </c:catAx>
      <c:valAx>
        <c:axId val="306725368"/>
        <c:scaling>
          <c:orientation val="minMax"/>
          <c:max val="105"/>
          <c:min val="60"/>
        </c:scaling>
        <c:delete val="0"/>
        <c:axPos val="l"/>
        <c:majorGridlines/>
        <c:minorGridlines/>
        <c:numFmt formatCode="0" sourceLinked="1"/>
        <c:majorTickMark val="out"/>
        <c:minorTickMark val="none"/>
        <c:tickLblPos val="nextTo"/>
        <c:crossAx val="306724976"/>
        <c:crosses val="autoZero"/>
        <c:crossBetween val="between"/>
        <c:majorUnit val="10"/>
        <c:minorUnit val="5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a-DK"/>
              <a:t>Indeks</a:t>
            </a:r>
            <a:r>
              <a:rPr lang="da-DK" baseline="0"/>
              <a:t> over salg af cigaretter og cigarer</a:t>
            </a:r>
            <a:endParaRPr lang="da-DK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Facitliste!$B$47</c:f>
              <c:strCache>
                <c:ptCount val="1"/>
                <c:pt idx="0">
                  <c:v>Indeks over cigaretsalg</c:v>
                </c:pt>
              </c:strCache>
            </c:strRef>
          </c:tx>
          <c:marker>
            <c:symbol val="none"/>
          </c:marker>
          <c:cat>
            <c:numRef>
              <c:f>Facitliste!$C$45:$N$45</c:f>
              <c:numCache>
                <c:formatCode>General</c:formatCode>
                <c:ptCount val="12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2010</c:v>
                </c:pt>
              </c:numCache>
            </c:numRef>
          </c:cat>
          <c:val>
            <c:numRef>
              <c:f>Facitliste!$C$47:$N$47</c:f>
              <c:numCache>
                <c:formatCode>0</c:formatCode>
                <c:ptCount val="12"/>
                <c:pt idx="0">
                  <c:v>53.899800740108169</c:v>
                </c:pt>
                <c:pt idx="1">
                  <c:v>71.021918588101343</c:v>
                </c:pt>
                <c:pt idx="2">
                  <c:v>78.593794477654427</c:v>
                </c:pt>
                <c:pt idx="3">
                  <c:v>92.342727013948192</c:v>
                </c:pt>
                <c:pt idx="4">
                  <c:v>102.61884429262739</c:v>
                </c:pt>
                <c:pt idx="5">
                  <c:v>100</c:v>
                </c:pt>
                <c:pt idx="6">
                  <c:v>110.34728152576146</c:v>
                </c:pt>
                <c:pt idx="7">
                  <c:v>95.858240819812124</c:v>
                </c:pt>
                <c:pt idx="8">
                  <c:v>91.303729006547115</c:v>
                </c:pt>
                <c:pt idx="9">
                  <c:v>100.39851978366069</c:v>
                </c:pt>
                <c:pt idx="10">
                  <c:v>113.37887845146598</c:v>
                </c:pt>
                <c:pt idx="11">
                  <c:v>109.62140620552235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0-47E2-811E-C5D9702BD7A8}"/>
            </c:ext>
          </c:extLst>
        </c:ser>
        <c:ser>
          <c:idx val="2"/>
          <c:order val="1"/>
          <c:tx>
            <c:strRef>
              <c:f>Facitliste!$B$52</c:f>
              <c:strCache>
                <c:ptCount val="1"/>
                <c:pt idx="0">
                  <c:v>Indeks over cigarsalg</c:v>
                </c:pt>
              </c:strCache>
            </c:strRef>
          </c:tx>
          <c:marker>
            <c:symbol val="none"/>
          </c:marker>
          <c:cat>
            <c:numRef>
              <c:f>Facitliste!$C$45:$N$45</c:f>
              <c:numCache>
                <c:formatCode>General</c:formatCode>
                <c:ptCount val="12"/>
                <c:pt idx="0">
                  <c:v>1955</c:v>
                </c:pt>
                <c:pt idx="1">
                  <c:v>1960</c:v>
                </c:pt>
                <c:pt idx="2">
                  <c:v>1965</c:v>
                </c:pt>
                <c:pt idx="3">
                  <c:v>1970</c:v>
                </c:pt>
                <c:pt idx="4">
                  <c:v>1975</c:v>
                </c:pt>
                <c:pt idx="5">
                  <c:v>1980</c:v>
                </c:pt>
                <c:pt idx="6">
                  <c:v>1985</c:v>
                </c:pt>
                <c:pt idx="7">
                  <c:v>1990</c:v>
                </c:pt>
                <c:pt idx="8">
                  <c:v>1995</c:v>
                </c:pt>
                <c:pt idx="9">
                  <c:v>2000</c:v>
                </c:pt>
                <c:pt idx="10">
                  <c:v>2005</c:v>
                </c:pt>
                <c:pt idx="11">
                  <c:v>2010</c:v>
                </c:pt>
              </c:numCache>
            </c:numRef>
          </c:cat>
          <c:val>
            <c:numRef>
              <c:f>Facitliste!$C$52:$N$52</c:f>
              <c:numCache>
                <c:formatCode>0</c:formatCode>
                <c:ptCount val="12"/>
                <c:pt idx="0">
                  <c:v>116.61971830985915</c:v>
                </c:pt>
                <c:pt idx="1">
                  <c:v>137.18309859154928</c:v>
                </c:pt>
                <c:pt idx="2">
                  <c:v>168.30985915492957</c:v>
                </c:pt>
                <c:pt idx="3">
                  <c:v>151.26760563380282</c:v>
                </c:pt>
                <c:pt idx="4">
                  <c:v>124.64788732394366</c:v>
                </c:pt>
                <c:pt idx="5">
                  <c:v>100</c:v>
                </c:pt>
                <c:pt idx="6">
                  <c:v>67.323943661971825</c:v>
                </c:pt>
                <c:pt idx="7">
                  <c:v>44.08450704225352</c:v>
                </c:pt>
                <c:pt idx="8">
                  <c:v>28.450704225352112</c:v>
                </c:pt>
                <c:pt idx="9">
                  <c:v>21.971830985915492</c:v>
                </c:pt>
                <c:pt idx="10">
                  <c:v>14.507042253521126</c:v>
                </c:pt>
                <c:pt idx="11">
                  <c:v>9.4366197183098599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0-47E2-811E-C5D9702BD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21472"/>
        <c:axId val="306921864"/>
      </c:lineChart>
      <c:catAx>
        <c:axId val="30692147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06921864"/>
        <c:crosses val="autoZero"/>
        <c:auto val="1"/>
        <c:lblAlgn val="ctr"/>
        <c:lblOffset val="100"/>
        <c:noMultiLvlLbl val="0"/>
      </c:catAx>
      <c:valAx>
        <c:axId val="306921864"/>
        <c:scaling>
          <c:orientation val="minMax"/>
        </c:scaling>
        <c:delete val="0"/>
        <c:axPos val="l"/>
        <c:majorGridlines/>
        <c:minorGridlines/>
        <c:numFmt formatCode="0" sourceLinked="1"/>
        <c:majorTickMark val="out"/>
        <c:minorTickMark val="none"/>
        <c:tickLblPos val="nextTo"/>
        <c:crossAx val="30692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Indeks for prisudviklingen for hhv. diesel og benzin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Facitliste!$E$158</c:f>
              <c:strCache>
                <c:ptCount val="1"/>
                <c:pt idx="0">
                  <c:v>Indeks for diesel</c:v>
                </c:pt>
              </c:strCache>
            </c:strRef>
          </c:tx>
          <c:marker>
            <c:symbol val="none"/>
          </c:marker>
          <c:cat>
            <c:numRef>
              <c:f>Facitliste!$C$159:$C$199</c:f>
              <c:numCache>
                <c:formatCode>General</c:formatCode>
                <c:ptCount val="41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</c:numCache>
            </c:numRef>
          </c:cat>
          <c:val>
            <c:numRef>
              <c:f>Facitliste!$E$159:$E$199</c:f>
              <c:numCache>
                <c:formatCode>0</c:formatCode>
                <c:ptCount val="41"/>
                <c:pt idx="0">
                  <c:v>10.268101404340692</c:v>
                </c:pt>
                <c:pt idx="1">
                  <c:v>12.292540579974467</c:v>
                </c:pt>
                <c:pt idx="2">
                  <c:v>20.645631953310232</c:v>
                </c:pt>
                <c:pt idx="3">
                  <c:v>20.481488236366957</c:v>
                </c:pt>
                <c:pt idx="4">
                  <c:v>22.907167608973197</c:v>
                </c:pt>
                <c:pt idx="5">
                  <c:v>24.876892212292553</c:v>
                </c:pt>
                <c:pt idx="6">
                  <c:v>26.226518329381729</c:v>
                </c:pt>
                <c:pt idx="7">
                  <c:v>39.358015684844062</c:v>
                </c:pt>
                <c:pt idx="8">
                  <c:v>57.888017508663147</c:v>
                </c:pt>
                <c:pt idx="9">
                  <c:v>73.773481670618295</c:v>
                </c:pt>
                <c:pt idx="10">
                  <c:v>83.603866496443572</c:v>
                </c:pt>
                <c:pt idx="11">
                  <c:v>82.071858471639629</c:v>
                </c:pt>
                <c:pt idx="12">
                  <c:v>85.081159948933077</c:v>
                </c:pt>
                <c:pt idx="13">
                  <c:v>86.631406164508519</c:v>
                </c:pt>
                <c:pt idx="14">
                  <c:v>86.011307678278328</c:v>
                </c:pt>
                <c:pt idx="15">
                  <c:v>94.473828196242934</c:v>
                </c:pt>
                <c:pt idx="16">
                  <c:v>91.756337771293104</c:v>
                </c:pt>
                <c:pt idx="17">
                  <c:v>98.139704541309527</c:v>
                </c:pt>
                <c:pt idx="18">
                  <c:v>101.64143716943281</c:v>
                </c:pt>
                <c:pt idx="19">
                  <c:v>100.78424220317348</c:v>
                </c:pt>
                <c:pt idx="20">
                  <c:v>100</c:v>
                </c:pt>
                <c:pt idx="21">
                  <c:v>105.21612256064202</c:v>
                </c:pt>
                <c:pt idx="22">
                  <c:v>102.27977384643448</c:v>
                </c:pt>
                <c:pt idx="23">
                  <c:v>107.24056173627579</c:v>
                </c:pt>
                <c:pt idx="24">
                  <c:v>114.33521794637976</c:v>
                </c:pt>
                <c:pt idx="25">
                  <c:v>119.67900784242205</c:v>
                </c:pt>
                <c:pt idx="26">
                  <c:v>112.27430238920302</c:v>
                </c:pt>
                <c:pt idx="27">
                  <c:v>123.8920299106329</c:v>
                </c:pt>
                <c:pt idx="28">
                  <c:v>155.99124566842971</c:v>
                </c:pt>
                <c:pt idx="29">
                  <c:v>151.37698340324644</c:v>
                </c:pt>
                <c:pt idx="30">
                  <c:v>149.13368593835494</c:v>
                </c:pt>
                <c:pt idx="31">
                  <c:v>146.25205179646187</c:v>
                </c:pt>
                <c:pt idx="32">
                  <c:v>161.82746671530188</c:v>
                </c:pt>
                <c:pt idx="33">
                  <c:v>186.35783330293634</c:v>
                </c:pt>
                <c:pt idx="34">
                  <c:v>193.87196790078431</c:v>
                </c:pt>
                <c:pt idx="35">
                  <c:v>196.11526536567575</c:v>
                </c:pt>
                <c:pt idx="36">
                  <c:v>220.88272843333942</c:v>
                </c:pt>
                <c:pt idx="37">
                  <c:v>186.8320262629947</c:v>
                </c:pt>
                <c:pt idx="38">
                  <c:v>212.85792449389029</c:v>
                </c:pt>
                <c:pt idx="39">
                  <c:v>247.21867590735002</c:v>
                </c:pt>
                <c:pt idx="40">
                  <c:v>261.22560641984319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1-4021-95C3-5A236A61C465}"/>
            </c:ext>
          </c:extLst>
        </c:ser>
        <c:ser>
          <c:idx val="2"/>
          <c:order val="1"/>
          <c:tx>
            <c:strRef>
              <c:f>Facitliste!$G$158</c:f>
              <c:strCache>
                <c:ptCount val="1"/>
                <c:pt idx="0">
                  <c:v>Indeks for benzin</c:v>
                </c:pt>
              </c:strCache>
            </c:strRef>
          </c:tx>
          <c:marker>
            <c:symbol val="none"/>
          </c:marker>
          <c:cat>
            <c:numRef>
              <c:f>Facitliste!$C$159:$C$199</c:f>
              <c:numCache>
                <c:formatCode>General</c:formatCode>
                <c:ptCount val="41"/>
                <c:pt idx="0">
                  <c:v>1972</c:v>
                </c:pt>
                <c:pt idx="1">
                  <c:v>1973</c:v>
                </c:pt>
                <c:pt idx="2">
                  <c:v>1974</c:v>
                </c:pt>
                <c:pt idx="3">
                  <c:v>1975</c:v>
                </c:pt>
                <c:pt idx="4">
                  <c:v>1976</c:v>
                </c:pt>
                <c:pt idx="5">
                  <c:v>1977</c:v>
                </c:pt>
                <c:pt idx="6">
                  <c:v>1978</c:v>
                </c:pt>
                <c:pt idx="7">
                  <c:v>1979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1983</c:v>
                </c:pt>
                <c:pt idx="12">
                  <c:v>1984</c:v>
                </c:pt>
                <c:pt idx="13">
                  <c:v>1985</c:v>
                </c:pt>
                <c:pt idx="14">
                  <c:v>1986</c:v>
                </c:pt>
                <c:pt idx="15">
                  <c:v>1987</c:v>
                </c:pt>
                <c:pt idx="16">
                  <c:v>1988</c:v>
                </c:pt>
                <c:pt idx="17">
                  <c:v>1989</c:v>
                </c:pt>
                <c:pt idx="18">
                  <c:v>1990</c:v>
                </c:pt>
                <c:pt idx="19">
                  <c:v>1991</c:v>
                </c:pt>
                <c:pt idx="20">
                  <c:v>1992</c:v>
                </c:pt>
                <c:pt idx="21">
                  <c:v>1993</c:v>
                </c:pt>
                <c:pt idx="22">
                  <c:v>1994</c:v>
                </c:pt>
                <c:pt idx="23">
                  <c:v>1995</c:v>
                </c:pt>
                <c:pt idx="24">
                  <c:v>1996</c:v>
                </c:pt>
                <c:pt idx="25">
                  <c:v>1997</c:v>
                </c:pt>
                <c:pt idx="26">
                  <c:v>1998</c:v>
                </c:pt>
                <c:pt idx="27">
                  <c:v>1999</c:v>
                </c:pt>
                <c:pt idx="28">
                  <c:v>2000</c:v>
                </c:pt>
                <c:pt idx="29">
                  <c:v>2001</c:v>
                </c:pt>
                <c:pt idx="30">
                  <c:v>2002</c:v>
                </c:pt>
                <c:pt idx="31">
                  <c:v>2003</c:v>
                </c:pt>
                <c:pt idx="32">
                  <c:v>2004</c:v>
                </c:pt>
                <c:pt idx="33">
                  <c:v>2005</c:v>
                </c:pt>
                <c:pt idx="34">
                  <c:v>2006</c:v>
                </c:pt>
                <c:pt idx="35">
                  <c:v>2007</c:v>
                </c:pt>
                <c:pt idx="36">
                  <c:v>2008</c:v>
                </c:pt>
                <c:pt idx="37">
                  <c:v>2009</c:v>
                </c:pt>
                <c:pt idx="38">
                  <c:v>2010</c:v>
                </c:pt>
                <c:pt idx="39">
                  <c:v>2011</c:v>
                </c:pt>
                <c:pt idx="40">
                  <c:v>2012</c:v>
                </c:pt>
              </c:numCache>
            </c:numRef>
          </c:cat>
          <c:val>
            <c:numRef>
              <c:f>Facitliste!$G$159:$G$199</c:f>
              <c:numCache>
                <c:formatCode>0</c:formatCode>
                <c:ptCount val="41"/>
                <c:pt idx="0">
                  <c:v>26.362642511322822</c:v>
                </c:pt>
                <c:pt idx="1">
                  <c:v>29.579884429173827</c:v>
                </c:pt>
                <c:pt idx="2">
                  <c:v>39.809464313603002</c:v>
                </c:pt>
                <c:pt idx="3">
                  <c:v>40.246759331563318</c:v>
                </c:pt>
                <c:pt idx="4">
                  <c:v>46.165859753240667</c:v>
                </c:pt>
                <c:pt idx="5">
                  <c:v>49.570513821646102</c:v>
                </c:pt>
                <c:pt idx="6">
                  <c:v>52.756520381071368</c:v>
                </c:pt>
                <c:pt idx="7">
                  <c:v>66.562548805247559</c:v>
                </c:pt>
                <c:pt idx="8">
                  <c:v>89.23941902233328</c:v>
                </c:pt>
                <c:pt idx="9">
                  <c:v>103.24847727627673</c:v>
                </c:pt>
                <c:pt idx="10">
                  <c:v>113.74355770732468</c:v>
                </c:pt>
                <c:pt idx="11">
                  <c:v>115.24285491176012</c:v>
                </c:pt>
                <c:pt idx="12">
                  <c:v>116.78900515383417</c:v>
                </c:pt>
                <c:pt idx="13">
                  <c:v>118.11650788692798</c:v>
                </c:pt>
                <c:pt idx="14">
                  <c:v>116.0549742308293</c:v>
                </c:pt>
                <c:pt idx="15">
                  <c:v>116.9139465875371</c:v>
                </c:pt>
                <c:pt idx="16">
                  <c:v>119.03795096048727</c:v>
                </c:pt>
                <c:pt idx="17">
                  <c:v>122.36451663282836</c:v>
                </c:pt>
                <c:pt idx="18">
                  <c:v>109.52678431985004</c:v>
                </c:pt>
                <c:pt idx="19">
                  <c:v>102.71747618303918</c:v>
                </c:pt>
                <c:pt idx="20">
                  <c:v>100</c:v>
                </c:pt>
                <c:pt idx="21">
                  <c:v>99.062939247227874</c:v>
                </c:pt>
                <c:pt idx="22">
                  <c:v>102.13962205216305</c:v>
                </c:pt>
                <c:pt idx="23">
                  <c:v>110.86990473215678</c:v>
                </c:pt>
                <c:pt idx="24">
                  <c:v>121.30251444635327</c:v>
                </c:pt>
                <c:pt idx="25">
                  <c:v>124.41043260971418</c:v>
                </c:pt>
                <c:pt idx="26">
                  <c:v>120.05310010932376</c:v>
                </c:pt>
                <c:pt idx="27">
                  <c:v>135.65516164297986</c:v>
                </c:pt>
                <c:pt idx="28">
                  <c:v>156.78588161799155</c:v>
                </c:pt>
                <c:pt idx="29">
                  <c:v>153.31875683273466</c:v>
                </c:pt>
                <c:pt idx="30">
                  <c:v>153.6467280962049</c:v>
                </c:pt>
                <c:pt idx="31">
                  <c:v>153.25628611588317</c:v>
                </c:pt>
                <c:pt idx="32">
                  <c:v>162.7205997188818</c:v>
                </c:pt>
                <c:pt idx="33">
                  <c:v>177.04201155708262</c:v>
                </c:pt>
                <c:pt idx="34">
                  <c:v>185.30376386069028</c:v>
                </c:pt>
                <c:pt idx="35">
                  <c:v>188.61471185381853</c:v>
                </c:pt>
                <c:pt idx="36">
                  <c:v>196.62658129002028</c:v>
                </c:pt>
                <c:pt idx="37">
                  <c:v>185.13196938934871</c:v>
                </c:pt>
                <c:pt idx="38">
                  <c:v>207.15289707949398</c:v>
                </c:pt>
                <c:pt idx="39">
                  <c:v>231.25097610495087</c:v>
                </c:pt>
                <c:pt idx="40">
                  <c:v>246.49383101671086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1-4021-95C3-5A236A61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23040"/>
        <c:axId val="306923432"/>
      </c:lineChart>
      <c:catAx>
        <c:axId val="30692304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06923432"/>
        <c:crosses val="autoZero"/>
        <c:auto val="1"/>
        <c:lblAlgn val="ctr"/>
        <c:lblOffset val="100"/>
        <c:noMultiLvlLbl val="0"/>
      </c:catAx>
      <c:valAx>
        <c:axId val="306923432"/>
        <c:scaling>
          <c:orientation val="minMax"/>
        </c:scaling>
        <c:delete val="0"/>
        <c:axPos val="l"/>
        <c:majorGridlines/>
        <c:minorGridlines/>
        <c:numFmt formatCode="0" sourceLinked="1"/>
        <c:majorTickMark val="out"/>
        <c:minorTickMark val="none"/>
        <c:tickLblPos val="nextTo"/>
        <c:crossAx val="30692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Facitliste!$B$236</c:f>
              <c:strCache>
                <c:ptCount val="1"/>
                <c:pt idx="0">
                  <c:v>Indeks 1. gang</c:v>
                </c:pt>
              </c:strCache>
            </c:strRef>
          </c:tx>
          <c:marker>
            <c:symbol val="none"/>
          </c:marker>
          <c:xVal>
            <c:numRef>
              <c:f>Facitliste!$C$234:$H$234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Facitliste!$C$236:$H$236</c:f>
              <c:numCache>
                <c:formatCode>General</c:formatCode>
                <c:ptCount val="6"/>
                <c:pt idx="0">
                  <c:v>100</c:v>
                </c:pt>
                <c:pt idx="1">
                  <c:v>103</c:v>
                </c:pt>
                <c:pt idx="2">
                  <c:v>107</c:v>
                </c:pt>
                <c:pt idx="3">
                  <c:v>114</c:v>
                </c:pt>
                <c:pt idx="4">
                  <c:v>122</c:v>
                </c:pt>
                <c:pt idx="5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9E-4657-969C-D036071AC61A}"/>
            </c:ext>
          </c:extLst>
        </c:ser>
        <c:ser>
          <c:idx val="1"/>
          <c:order val="1"/>
          <c:tx>
            <c:strRef>
              <c:f>Facitliste!$B$249</c:f>
              <c:strCache>
                <c:ptCount val="1"/>
                <c:pt idx="0">
                  <c:v>Indeks alle</c:v>
                </c:pt>
              </c:strCache>
            </c:strRef>
          </c:tx>
          <c:marker>
            <c:symbol val="none"/>
          </c:marker>
          <c:xVal>
            <c:numRef>
              <c:f>Facitliste!$C$234:$H$234</c:f>
              <c:numCache>
                <c:formatCode>General</c:formatCode>
                <c:ptCount val="6"/>
                <c:pt idx="0">
                  <c:v>1960</c:v>
                </c:pt>
                <c:pt idx="1">
                  <c:v>1970</c:v>
                </c:pt>
                <c:pt idx="2">
                  <c:v>1980</c:v>
                </c:pt>
                <c:pt idx="3">
                  <c:v>1990</c:v>
                </c:pt>
                <c:pt idx="4">
                  <c:v>2000</c:v>
                </c:pt>
                <c:pt idx="5">
                  <c:v>2010</c:v>
                </c:pt>
              </c:numCache>
            </c:numRef>
          </c:xVal>
          <c:yVal>
            <c:numRef>
              <c:f>Facitliste!$C$249:$H$249</c:f>
              <c:numCache>
                <c:formatCode>0.0</c:formatCode>
                <c:ptCount val="6"/>
                <c:pt idx="0">
                  <c:v>100</c:v>
                </c:pt>
                <c:pt idx="1">
                  <c:v>98.5</c:v>
                </c:pt>
                <c:pt idx="2">
                  <c:v>98.8</c:v>
                </c:pt>
                <c:pt idx="3">
                  <c:v>105.2</c:v>
                </c:pt>
                <c:pt idx="4">
                  <c:v>109.6</c:v>
                </c:pt>
                <c:pt idx="5">
                  <c:v>112.9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9E-4657-969C-D036071A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924216"/>
        <c:axId val="306924608"/>
      </c:scatterChart>
      <c:valAx>
        <c:axId val="306924216"/>
        <c:scaling>
          <c:orientation val="minMax"/>
          <c:max val="2010"/>
          <c:min val="196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306924608"/>
        <c:crosses val="autoZero"/>
        <c:crossBetween val="midCat"/>
      </c:valAx>
      <c:valAx>
        <c:axId val="306924608"/>
        <c:scaling>
          <c:orientation val="minMax"/>
          <c:max val="130"/>
          <c:min val="9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06924216"/>
        <c:crosses val="autoZero"/>
        <c:crossBetween val="midCat"/>
        <c:majorUnit val="5"/>
        <c:min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9</xdr:row>
      <xdr:rowOff>168275</xdr:rowOff>
    </xdr:from>
    <xdr:to>
      <xdr:col>15</xdr:col>
      <xdr:colOff>701675</xdr:colOff>
      <xdr:row>22</xdr:row>
      <xdr:rowOff>155575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62C7FA7-30A2-48FC-AE58-D06EEF2BF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17</xdr:row>
      <xdr:rowOff>50800</xdr:rowOff>
    </xdr:from>
    <xdr:to>
      <xdr:col>15</xdr:col>
      <xdr:colOff>361950</xdr:colOff>
      <xdr:row>35</xdr:row>
      <xdr:rowOff>139700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219074</xdr:colOff>
      <xdr:row>91</xdr:row>
      <xdr:rowOff>33337</xdr:rowOff>
    </xdr:from>
    <xdr:to>
      <xdr:col>11</xdr:col>
      <xdr:colOff>609599</xdr:colOff>
      <xdr:row>103</xdr:row>
      <xdr:rowOff>128587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76199</xdr:colOff>
      <xdr:row>131</xdr:row>
      <xdr:rowOff>23812</xdr:rowOff>
    </xdr:from>
    <xdr:to>
      <xdr:col>14</xdr:col>
      <xdr:colOff>161924</xdr:colOff>
      <xdr:row>147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54</xdr:row>
      <xdr:rowOff>195262</xdr:rowOff>
    </xdr:from>
    <xdr:to>
      <xdr:col>11</xdr:col>
      <xdr:colOff>200025</xdr:colOff>
      <xdr:row>67</xdr:row>
      <xdr:rowOff>61912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203</xdr:row>
      <xdr:rowOff>14287</xdr:rowOff>
    </xdr:from>
    <xdr:to>
      <xdr:col>15</xdr:col>
      <xdr:colOff>152400</xdr:colOff>
      <xdr:row>222</xdr:row>
      <xdr:rowOff>76200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319086</xdr:colOff>
      <xdr:row>262</xdr:row>
      <xdr:rowOff>28575</xdr:rowOff>
    </xdr:from>
    <xdr:to>
      <xdr:col>9</xdr:col>
      <xdr:colOff>361949</xdr:colOff>
      <xdr:row>277</xdr:row>
      <xdr:rowOff>47625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opLeftCell="A20" workbookViewId="0">
      <selection activeCell="M25" sqref="M25"/>
    </sheetView>
  </sheetViews>
  <sheetFormatPr defaultColWidth="8.69140625" defaultRowHeight="16.5" x14ac:dyDescent="0.45"/>
  <cols>
    <col min="1" max="1" width="8.69140625" style="18"/>
    <col min="2" max="2" width="16.765625" style="18" customWidth="1"/>
    <col min="3" max="13" width="7.3046875" style="18" customWidth="1"/>
    <col min="14" max="16384" width="8.69140625" style="18"/>
  </cols>
  <sheetData>
    <row r="1" spans="1:13" ht="21.5" x14ac:dyDescent="0.6">
      <c r="A1" s="109" t="s">
        <v>120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13" ht="21.5" x14ac:dyDescent="0.6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3" s="53" customFormat="1" ht="17.25" customHeight="1" x14ac:dyDescent="0.45">
      <c r="B3" s="55" t="s">
        <v>125</v>
      </c>
      <c r="D3" s="54"/>
      <c r="E3" s="54"/>
      <c r="F3" s="54"/>
    </row>
    <row r="4" spans="1:13" s="53" customFormat="1" x14ac:dyDescent="0.45"/>
    <row r="5" spans="1:13" ht="17" x14ac:dyDescent="0.5">
      <c r="B5" s="21" t="s">
        <v>0</v>
      </c>
      <c r="C5" s="37">
        <v>1992</v>
      </c>
      <c r="D5" s="37">
        <v>1994</v>
      </c>
      <c r="E5" s="37">
        <v>1996</v>
      </c>
      <c r="F5" s="37">
        <v>1998</v>
      </c>
      <c r="G5" s="37">
        <v>2000</v>
      </c>
      <c r="H5" s="37">
        <v>2002</v>
      </c>
      <c r="I5" s="37">
        <v>2004</v>
      </c>
      <c r="J5" s="37">
        <v>2006</v>
      </c>
      <c r="K5" s="37">
        <v>2008</v>
      </c>
      <c r="L5" s="37">
        <v>2010</v>
      </c>
      <c r="M5" s="37">
        <v>2012</v>
      </c>
    </row>
    <row r="6" spans="1:13" ht="17" x14ac:dyDescent="0.5">
      <c r="B6" s="28" t="s">
        <v>121</v>
      </c>
      <c r="C6" s="29">
        <v>84518</v>
      </c>
      <c r="D6" s="29">
        <v>138994</v>
      </c>
      <c r="E6" s="29">
        <v>141926</v>
      </c>
      <c r="F6" s="29">
        <v>162238</v>
      </c>
      <c r="G6" s="29">
        <v>113633</v>
      </c>
      <c r="H6" s="29">
        <v>111598</v>
      </c>
      <c r="I6" s="29">
        <v>122543</v>
      </c>
      <c r="J6" s="29">
        <v>156719</v>
      </c>
      <c r="K6" s="29">
        <v>150663</v>
      </c>
      <c r="L6" s="29">
        <v>153614</v>
      </c>
      <c r="M6" s="29">
        <v>168857</v>
      </c>
    </row>
    <row r="7" spans="1:13" ht="17" x14ac:dyDescent="0.5">
      <c r="B7" s="28" t="s">
        <v>123</v>
      </c>
      <c r="C7" s="29">
        <v>100</v>
      </c>
      <c r="D7" s="103">
        <f t="shared" ref="D7:M7" si="0">D6/$C$6*100</f>
        <v>164.45490901346457</v>
      </c>
      <c r="E7" s="103">
        <f t="shared" si="0"/>
        <v>167.92399252230294</v>
      </c>
      <c r="F7" s="103">
        <f t="shared" si="0"/>
        <v>191.9567429423318</v>
      </c>
      <c r="G7" s="103">
        <f t="shared" si="0"/>
        <v>134.44828320594428</v>
      </c>
      <c r="H7" s="103">
        <f t="shared" si="0"/>
        <v>132.04051208026692</v>
      </c>
      <c r="I7" s="103">
        <f t="shared" si="0"/>
        <v>144.99041624269387</v>
      </c>
      <c r="J7" s="103">
        <f t="shared" si="0"/>
        <v>185.42677299510163</v>
      </c>
      <c r="K7" s="103">
        <f t="shared" si="0"/>
        <v>178.26143543387207</v>
      </c>
      <c r="L7" s="103">
        <f t="shared" si="0"/>
        <v>181.75299936108286</v>
      </c>
      <c r="M7" s="103">
        <f t="shared" si="0"/>
        <v>199.78821079533353</v>
      </c>
    </row>
    <row r="8" spans="1:13" ht="17" x14ac:dyDescent="0.5">
      <c r="B8" s="28" t="s">
        <v>122</v>
      </c>
      <c r="C8" s="29">
        <v>1208</v>
      </c>
      <c r="D8" s="29">
        <v>2014</v>
      </c>
      <c r="E8" s="29">
        <v>2998</v>
      </c>
      <c r="F8" s="29">
        <v>3376</v>
      </c>
      <c r="G8" s="29">
        <v>3300</v>
      </c>
      <c r="H8" s="29">
        <v>2625</v>
      </c>
      <c r="I8" s="29">
        <v>3631</v>
      </c>
      <c r="J8" s="29">
        <v>7579</v>
      </c>
      <c r="K8" s="29">
        <v>6690</v>
      </c>
      <c r="L8" s="29">
        <v>2639</v>
      </c>
      <c r="M8" s="29">
        <v>1711</v>
      </c>
    </row>
    <row r="9" spans="1:13" ht="17" x14ac:dyDescent="0.5">
      <c r="B9" s="28" t="s">
        <v>124</v>
      </c>
      <c r="C9" s="96">
        <v>100</v>
      </c>
      <c r="D9" s="96">
        <f>(D8*100)/C8</f>
        <v>166.72185430463577</v>
      </c>
      <c r="E9" s="96">
        <f>(E8*100)/C8</f>
        <v>248.17880794701986</v>
      </c>
      <c r="F9" s="96">
        <f>(F8*100)/C8</f>
        <v>279.4701986754967</v>
      </c>
      <c r="G9" s="96">
        <f>(G8*100)/C8</f>
        <v>273.17880794701989</v>
      </c>
      <c r="H9" s="96">
        <f>(H8*100)/C8</f>
        <v>217.30132450331126</v>
      </c>
      <c r="I9" s="96">
        <f>(I8*100)/C8</f>
        <v>300.57947019867549</v>
      </c>
      <c r="J9" s="96">
        <f>(J8*100)/C8</f>
        <v>627.4006622516556</v>
      </c>
      <c r="K9" s="96">
        <f>(K8*100)/C8</f>
        <v>553.80794701986758</v>
      </c>
      <c r="L9" s="96">
        <f>(L8*100)/C8</f>
        <v>218.46026490066225</v>
      </c>
      <c r="M9" s="96">
        <f>(M8*100)/C8</f>
        <v>141.63907284768212</v>
      </c>
    </row>
    <row r="10" spans="1:13" x14ac:dyDescent="0.45">
      <c r="B10" s="56"/>
    </row>
    <row r="11" spans="1:13" x14ac:dyDescent="0.45">
      <c r="B11" s="56"/>
    </row>
    <row r="12" spans="1:13" ht="17" x14ac:dyDescent="0.5">
      <c r="A12" s="22" t="s">
        <v>51</v>
      </c>
      <c r="B12" s="57" t="s">
        <v>126</v>
      </c>
    </row>
    <row r="13" spans="1:13" x14ac:dyDescent="0.45">
      <c r="B13" s="56"/>
    </row>
    <row r="14" spans="1:13" x14ac:dyDescent="0.45">
      <c r="B14" s="56"/>
    </row>
    <row r="15" spans="1:13" x14ac:dyDescent="0.45">
      <c r="B15" s="56"/>
    </row>
    <row r="16" spans="1:13" x14ac:dyDescent="0.45">
      <c r="B16" s="56"/>
    </row>
    <row r="17" spans="1:11" ht="17" x14ac:dyDescent="0.5">
      <c r="A17" s="22" t="s">
        <v>67</v>
      </c>
      <c r="B17" s="18" t="s">
        <v>127</v>
      </c>
    </row>
    <row r="18" spans="1:11" ht="17" x14ac:dyDescent="0.5">
      <c r="A18" s="22"/>
    </row>
    <row r="19" spans="1:11" ht="17" x14ac:dyDescent="0.5">
      <c r="A19" s="22"/>
    </row>
    <row r="22" spans="1:11" ht="17" x14ac:dyDescent="0.5">
      <c r="A22" s="22" t="s">
        <v>75</v>
      </c>
      <c r="B22" s="18" t="s">
        <v>129</v>
      </c>
    </row>
    <row r="23" spans="1:11" ht="17" x14ac:dyDescent="0.5">
      <c r="A23" s="22"/>
    </row>
    <row r="24" spans="1:11" ht="17" x14ac:dyDescent="0.5">
      <c r="A24" s="22"/>
    </row>
    <row r="25" spans="1:11" ht="17" x14ac:dyDescent="0.5">
      <c r="A25" s="22"/>
    </row>
    <row r="27" spans="1:11" ht="17" x14ac:dyDescent="0.5">
      <c r="A27" s="22" t="s">
        <v>54</v>
      </c>
      <c r="B27" s="18" t="s">
        <v>183</v>
      </c>
      <c r="K27" s="36"/>
    </row>
    <row r="32" spans="1:11" ht="17" x14ac:dyDescent="0.5">
      <c r="A32" s="22" t="s">
        <v>59</v>
      </c>
      <c r="B32" s="18" t="s">
        <v>184</v>
      </c>
      <c r="K32" s="93"/>
    </row>
    <row r="37" spans="1:2" ht="17" x14ac:dyDescent="0.5">
      <c r="A37" s="22" t="s">
        <v>71</v>
      </c>
      <c r="B37" s="18" t="s">
        <v>128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44"/>
  <sheetViews>
    <sheetView tabSelected="1" topLeftCell="A12" workbookViewId="0">
      <selection activeCell="Y8" sqref="Y8"/>
    </sheetView>
  </sheetViews>
  <sheetFormatPr defaultColWidth="8.69140625" defaultRowHeight="16.5" x14ac:dyDescent="0.45"/>
  <cols>
    <col min="1" max="1" width="5.07421875" style="18" customWidth="1"/>
    <col min="2" max="2" width="14" customWidth="1"/>
    <col min="3" max="43" width="5.3046875" customWidth="1"/>
    <col min="44" max="44" width="7.921875" customWidth="1"/>
  </cols>
  <sheetData>
    <row r="1" spans="1:44" ht="21.5" x14ac:dyDescent="0.6">
      <c r="A1" s="109" t="s">
        <v>48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</row>
    <row r="2" spans="1:44" s="18" customFormat="1" x14ac:dyDescent="0.45">
      <c r="B2" s="4"/>
      <c r="C2" s="4"/>
      <c r="D2" s="4"/>
      <c r="E2" s="4"/>
      <c r="F2" s="4"/>
      <c r="G2" s="4"/>
      <c r="H2" s="4"/>
      <c r="I2" s="4"/>
      <c r="J2" s="4"/>
    </row>
    <row r="3" spans="1:44" x14ac:dyDescent="0.45">
      <c r="B3" t="s">
        <v>49</v>
      </c>
    </row>
    <row r="4" spans="1:44" x14ac:dyDescent="0.45">
      <c r="B4" t="s">
        <v>50</v>
      </c>
    </row>
    <row r="5" spans="1:44" s="18" customFormat="1" x14ac:dyDescent="0.45"/>
    <row r="6" spans="1:44" ht="17" x14ac:dyDescent="0.5">
      <c r="B6" s="20" t="s">
        <v>0</v>
      </c>
      <c r="C6" s="21">
        <v>1970</v>
      </c>
      <c r="D6" s="21">
        <v>1971</v>
      </c>
      <c r="E6" s="21">
        <v>1972</v>
      </c>
      <c r="F6" s="21">
        <v>1973</v>
      </c>
      <c r="G6" s="21">
        <v>1974</v>
      </c>
      <c r="H6" s="21">
        <v>1975</v>
      </c>
      <c r="I6" s="21">
        <v>1976</v>
      </c>
      <c r="J6" s="21">
        <v>1977</v>
      </c>
      <c r="K6" s="21">
        <v>1978</v>
      </c>
      <c r="L6" s="21">
        <v>1979</v>
      </c>
      <c r="M6" s="21">
        <v>1980</v>
      </c>
      <c r="N6" s="21">
        <v>1981</v>
      </c>
      <c r="O6" s="21">
        <v>1982</v>
      </c>
      <c r="P6" s="21">
        <v>1983</v>
      </c>
      <c r="Q6" s="21">
        <v>1984</v>
      </c>
      <c r="R6" s="21">
        <v>1985</v>
      </c>
      <c r="S6" s="21">
        <v>1986</v>
      </c>
      <c r="T6" s="21">
        <v>1987</v>
      </c>
      <c r="U6" s="21">
        <v>1988</v>
      </c>
      <c r="V6" s="21">
        <v>1989</v>
      </c>
      <c r="W6" s="21">
        <v>1990</v>
      </c>
      <c r="X6" s="21">
        <v>1991</v>
      </c>
      <c r="Y6" s="21">
        <v>1992</v>
      </c>
      <c r="Z6" s="21">
        <v>1993</v>
      </c>
      <c r="AA6" s="21">
        <v>1994</v>
      </c>
      <c r="AB6" s="21">
        <v>1995</v>
      </c>
      <c r="AC6" s="21">
        <v>1996</v>
      </c>
      <c r="AD6" s="21">
        <v>1997</v>
      </c>
      <c r="AE6" s="21">
        <v>1998</v>
      </c>
      <c r="AF6" s="21">
        <v>1999</v>
      </c>
      <c r="AG6" s="21">
        <v>2000</v>
      </c>
      <c r="AH6" s="21">
        <v>2001</v>
      </c>
      <c r="AI6" s="21">
        <v>2002</v>
      </c>
      <c r="AJ6" s="21">
        <v>2003</v>
      </c>
      <c r="AK6" s="21">
        <v>2004</v>
      </c>
      <c r="AL6" s="21">
        <v>2005</v>
      </c>
      <c r="AM6" s="21">
        <v>2006</v>
      </c>
      <c r="AN6" s="21">
        <v>2007</v>
      </c>
      <c r="AO6" s="21">
        <v>2008</v>
      </c>
      <c r="AP6" s="21">
        <v>2009</v>
      </c>
      <c r="AQ6" s="21">
        <v>2010</v>
      </c>
      <c r="AR6" s="21">
        <v>2011</v>
      </c>
    </row>
    <row r="7" spans="1:44" ht="16.5" customHeight="1" x14ac:dyDescent="0.45">
      <c r="B7" s="23" t="s">
        <v>1</v>
      </c>
      <c r="C7" s="10">
        <v>23</v>
      </c>
      <c r="D7" s="10">
        <v>32</v>
      </c>
      <c r="E7" s="10">
        <v>44</v>
      </c>
      <c r="F7" s="10">
        <v>31</v>
      </c>
      <c r="G7" s="10">
        <v>40</v>
      </c>
      <c r="H7" s="10">
        <v>33</v>
      </c>
      <c r="I7" s="10">
        <v>19</v>
      </c>
      <c r="J7" s="10">
        <v>69</v>
      </c>
      <c r="K7" s="10">
        <v>105</v>
      </c>
      <c r="L7" s="10">
        <v>146</v>
      </c>
      <c r="M7" s="10">
        <v>105</v>
      </c>
      <c r="N7" s="10">
        <v>161</v>
      </c>
      <c r="O7" s="10">
        <v>131</v>
      </c>
      <c r="P7" s="10">
        <v>144</v>
      </c>
      <c r="Q7" s="10">
        <v>207</v>
      </c>
      <c r="R7" s="10">
        <v>193</v>
      </c>
      <c r="S7" s="10">
        <v>178</v>
      </c>
      <c r="T7" s="10">
        <v>178</v>
      </c>
      <c r="U7" s="10">
        <v>149</v>
      </c>
      <c r="V7" s="10">
        <v>173</v>
      </c>
      <c r="W7" s="10">
        <v>149</v>
      </c>
      <c r="X7" s="10">
        <v>191</v>
      </c>
      <c r="Y7" s="10">
        <v>237</v>
      </c>
      <c r="Z7" s="10">
        <v>138</v>
      </c>
      <c r="AA7" s="10">
        <v>103</v>
      </c>
      <c r="AB7" s="10">
        <v>88</v>
      </c>
      <c r="AC7" s="10">
        <v>115</v>
      </c>
      <c r="AD7" s="10">
        <v>156</v>
      </c>
      <c r="AE7" s="10">
        <v>131</v>
      </c>
      <c r="AF7" s="10">
        <v>169</v>
      </c>
      <c r="AG7" s="10">
        <v>221</v>
      </c>
      <c r="AH7" s="10">
        <v>208</v>
      </c>
      <c r="AI7" s="10">
        <v>222</v>
      </c>
      <c r="AJ7" s="10">
        <v>182</v>
      </c>
      <c r="AK7" s="10">
        <v>121</v>
      </c>
      <c r="AL7" s="10">
        <v>98</v>
      </c>
      <c r="AM7" s="10">
        <v>69</v>
      </c>
      <c r="AN7" s="10">
        <v>71</v>
      </c>
      <c r="AO7" s="10">
        <v>109</v>
      </c>
      <c r="AP7" s="10">
        <v>93</v>
      </c>
      <c r="AQ7" s="10">
        <v>135</v>
      </c>
      <c r="AR7" s="10">
        <v>127</v>
      </c>
    </row>
    <row r="8" spans="1:44" ht="17" x14ac:dyDescent="0.5">
      <c r="B8" s="21" t="s">
        <v>18</v>
      </c>
      <c r="C8" s="10">
        <v>100</v>
      </c>
      <c r="D8" s="10">
        <f>(D7*100)/C7</f>
        <v>139.13043478260869</v>
      </c>
      <c r="E8" s="10">
        <f>(E7*100)/23</f>
        <v>191.30434782608697</v>
      </c>
      <c r="F8" s="10">
        <f>(F7*100)/23</f>
        <v>134.78260869565219</v>
      </c>
      <c r="G8" s="10">
        <f t="shared" ref="G8:I8" si="0">(G7*100)/23</f>
        <v>173.91304347826087</v>
      </c>
      <c r="H8" s="10">
        <f t="shared" si="0"/>
        <v>143.47826086956522</v>
      </c>
      <c r="I8" s="10">
        <f t="shared" si="0"/>
        <v>82.608695652173907</v>
      </c>
      <c r="J8" s="10">
        <f t="shared" ref="J8:L8" si="1">(J7*100)/23</f>
        <v>300</v>
      </c>
      <c r="K8" s="10">
        <f t="shared" si="1"/>
        <v>456.52173913043481</v>
      </c>
      <c r="L8" s="10">
        <f t="shared" si="1"/>
        <v>634.78260869565213</v>
      </c>
      <c r="M8" s="10">
        <f t="shared" ref="M8:O8" si="2">(M7*100)/23</f>
        <v>456.52173913043481</v>
      </c>
      <c r="N8" s="10">
        <f t="shared" si="2"/>
        <v>700</v>
      </c>
      <c r="O8" s="10">
        <f t="shared" si="2"/>
        <v>569.56521739130437</v>
      </c>
      <c r="P8" s="10">
        <f t="shared" ref="P8:R8" si="3">(P7*100)/23</f>
        <v>626.08695652173913</v>
      </c>
      <c r="Q8" s="10">
        <f t="shared" si="3"/>
        <v>900</v>
      </c>
      <c r="R8" s="10">
        <f t="shared" si="3"/>
        <v>839.13043478260875</v>
      </c>
      <c r="S8" s="10">
        <f t="shared" ref="S8:U8" si="4">(S7*100)/23</f>
        <v>773.91304347826087</v>
      </c>
      <c r="T8" s="10">
        <f t="shared" si="4"/>
        <v>773.91304347826087</v>
      </c>
      <c r="U8" s="10">
        <f t="shared" si="4"/>
        <v>647.82608695652175</v>
      </c>
      <c r="V8" s="10">
        <f t="shared" ref="V8:X8" si="5">(V7*100)/23</f>
        <v>752.17391304347825</v>
      </c>
      <c r="W8" s="10">
        <f t="shared" si="5"/>
        <v>647.82608695652175</v>
      </c>
      <c r="X8" s="10">
        <f t="shared" si="5"/>
        <v>830.43478260869563</v>
      </c>
      <c r="Y8" s="10">
        <f t="shared" ref="Y8:AA8" si="6">(Y7*100)/23</f>
        <v>1030.4347826086957</v>
      </c>
      <c r="Z8" s="10">
        <f t="shared" si="6"/>
        <v>600</v>
      </c>
      <c r="AA8" s="10">
        <f t="shared" si="6"/>
        <v>447.82608695652175</v>
      </c>
      <c r="AB8" s="10">
        <f t="shared" ref="AB8:AD8" si="7">(AB7*100)/23</f>
        <v>382.60869565217394</v>
      </c>
      <c r="AC8" s="10">
        <f t="shared" si="7"/>
        <v>500</v>
      </c>
      <c r="AD8" s="10">
        <f t="shared" si="7"/>
        <v>678.26086956521738</v>
      </c>
      <c r="AE8" s="10">
        <f t="shared" ref="AE8:AG8" si="8">(AE7*100)/23</f>
        <v>569.56521739130437</v>
      </c>
      <c r="AF8" s="10">
        <f t="shared" si="8"/>
        <v>734.78260869565213</v>
      </c>
      <c r="AG8" s="10">
        <f t="shared" si="8"/>
        <v>960.86956521739125</v>
      </c>
      <c r="AH8" s="10">
        <f t="shared" ref="AH8:AJ8" si="9">(AH7*100)/23</f>
        <v>904.3478260869565</v>
      </c>
      <c r="AI8" s="10">
        <f t="shared" si="9"/>
        <v>965.21739130434787</v>
      </c>
      <c r="AJ8" s="10">
        <f t="shared" si="9"/>
        <v>791.304347826087</v>
      </c>
      <c r="AK8" s="10">
        <f t="shared" ref="AK8:AM8" si="10">(AK7*100)/23</f>
        <v>526.08695652173913</v>
      </c>
      <c r="AL8" s="10">
        <f t="shared" si="10"/>
        <v>426.08695652173913</v>
      </c>
      <c r="AM8" s="10">
        <f t="shared" si="10"/>
        <v>300</v>
      </c>
      <c r="AN8" s="10">
        <f t="shared" ref="AN8:AP8" si="11">(AN7*100)/23</f>
        <v>308.69565217391306</v>
      </c>
      <c r="AO8" s="10">
        <f t="shared" si="11"/>
        <v>473.91304347826087</v>
      </c>
      <c r="AP8" s="10">
        <f t="shared" si="11"/>
        <v>404.3478260869565</v>
      </c>
      <c r="AQ8" s="10">
        <f t="shared" ref="AQ8:AR8" si="12">(AQ7*100)/23</f>
        <v>586.95652173913038</v>
      </c>
      <c r="AR8" s="10">
        <f t="shared" si="12"/>
        <v>552.17391304347825</v>
      </c>
    </row>
    <row r="11" spans="1:44" ht="17" x14ac:dyDescent="0.5">
      <c r="A11" s="22" t="s">
        <v>51</v>
      </c>
      <c r="B11" s="18" t="s">
        <v>131</v>
      </c>
      <c r="C11" s="18"/>
      <c r="D11" s="18"/>
      <c r="E11" s="18"/>
      <c r="F11" s="18"/>
      <c r="G11" s="18"/>
      <c r="H11" s="18"/>
      <c r="I11" s="18"/>
      <c r="J11" s="18"/>
    </row>
    <row r="12" spans="1:44" ht="17" x14ac:dyDescent="0.5">
      <c r="A12" s="22"/>
      <c r="B12" s="18"/>
      <c r="C12" s="18"/>
      <c r="D12" s="18"/>
      <c r="E12" s="18"/>
      <c r="F12" s="18"/>
      <c r="G12" s="18"/>
      <c r="H12" s="18"/>
      <c r="I12" s="18"/>
      <c r="J12" s="18"/>
    </row>
    <row r="13" spans="1:44" s="18" customFormat="1" ht="17" x14ac:dyDescent="0.5">
      <c r="A13" s="22"/>
    </row>
    <row r="14" spans="1:44" ht="17" x14ac:dyDescent="0.5">
      <c r="A14" s="22"/>
      <c r="B14" s="18"/>
      <c r="C14" s="18"/>
      <c r="D14" s="18"/>
      <c r="E14" s="18"/>
      <c r="F14" s="18"/>
      <c r="G14" s="18"/>
      <c r="H14" s="18"/>
      <c r="I14" s="18"/>
      <c r="J14" s="18"/>
    </row>
    <row r="15" spans="1:44" ht="17" x14ac:dyDescent="0.5">
      <c r="A15" s="22" t="s">
        <v>52</v>
      </c>
      <c r="B15" s="18" t="s">
        <v>132</v>
      </c>
      <c r="C15" s="18"/>
      <c r="D15" s="18"/>
      <c r="E15" s="18"/>
      <c r="F15" s="18"/>
      <c r="G15" s="18"/>
      <c r="H15" s="18"/>
      <c r="I15" s="18"/>
      <c r="J15" s="18"/>
    </row>
    <row r="16" spans="1:44" ht="17" x14ac:dyDescent="0.5">
      <c r="A16" s="22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17" x14ac:dyDescent="0.5">
      <c r="A17" s="22"/>
      <c r="B17" s="18"/>
      <c r="C17" s="18"/>
      <c r="D17" s="18"/>
      <c r="E17" s="18"/>
      <c r="F17" s="18"/>
      <c r="G17" s="18"/>
      <c r="H17" s="18"/>
      <c r="I17" s="18"/>
      <c r="J17" s="18"/>
    </row>
    <row r="18" spans="1:10" ht="17" x14ac:dyDescent="0.5">
      <c r="A18" s="22"/>
      <c r="B18" s="18"/>
      <c r="C18" s="18"/>
      <c r="D18" s="18"/>
      <c r="E18" s="18"/>
      <c r="F18" s="18"/>
      <c r="G18" s="18"/>
      <c r="H18" s="18"/>
      <c r="I18" s="18"/>
      <c r="J18" s="18"/>
    </row>
    <row r="19" spans="1:10" ht="17" x14ac:dyDescent="0.5">
      <c r="A19" s="22" t="s">
        <v>75</v>
      </c>
      <c r="B19" s="18" t="s">
        <v>130</v>
      </c>
      <c r="C19" s="18"/>
      <c r="D19" s="18"/>
      <c r="E19" s="18"/>
      <c r="F19" s="18"/>
      <c r="G19" s="18"/>
      <c r="H19" s="18"/>
      <c r="I19" s="18"/>
      <c r="J19" s="18"/>
    </row>
    <row r="20" spans="1:10" x14ac:dyDescent="0.45">
      <c r="B20" s="18"/>
      <c r="C20" s="18"/>
      <c r="D20" s="18"/>
      <c r="E20" s="18"/>
      <c r="F20" s="18"/>
      <c r="G20" s="18"/>
      <c r="H20" s="18"/>
      <c r="I20" s="18"/>
      <c r="J20" s="18"/>
    </row>
    <row r="21" spans="1:10" x14ac:dyDescent="0.45"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45">
      <c r="B22" s="18"/>
      <c r="C22" s="18"/>
      <c r="D22" s="18"/>
      <c r="E22" s="18"/>
      <c r="F22" s="18"/>
      <c r="G22" s="18"/>
      <c r="H22" s="18"/>
      <c r="I22" s="18"/>
      <c r="J22" s="18"/>
    </row>
    <row r="23" spans="1:10" ht="17" x14ac:dyDescent="0.5">
      <c r="A23" s="22" t="s">
        <v>54</v>
      </c>
      <c r="B23" s="18" t="s">
        <v>74</v>
      </c>
      <c r="C23" s="18"/>
      <c r="D23" s="18"/>
      <c r="E23" s="18"/>
      <c r="F23" s="18"/>
      <c r="G23" s="18"/>
      <c r="H23" s="18"/>
      <c r="I23" s="18"/>
      <c r="J23" s="18"/>
    </row>
    <row r="24" spans="1:10" x14ac:dyDescent="0.45">
      <c r="B24" s="18"/>
      <c r="C24" s="18"/>
      <c r="D24" s="18"/>
      <c r="E24" s="18"/>
      <c r="F24" s="18"/>
      <c r="G24" s="18"/>
      <c r="H24" s="18"/>
      <c r="I24" s="18"/>
      <c r="J24" s="18"/>
    </row>
    <row r="25" spans="1:10" s="18" customFormat="1" x14ac:dyDescent="0.45"/>
    <row r="26" spans="1:10" ht="17" x14ac:dyDescent="0.5">
      <c r="A26" s="22"/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17" x14ac:dyDescent="0.5">
      <c r="A27" s="22" t="s">
        <v>59</v>
      </c>
      <c r="B27" s="18" t="s">
        <v>60</v>
      </c>
      <c r="C27" s="18"/>
      <c r="D27" s="18"/>
      <c r="E27" s="18"/>
      <c r="F27" s="18"/>
      <c r="G27" s="18"/>
      <c r="H27" s="18"/>
      <c r="I27" s="18"/>
      <c r="J27" s="18"/>
    </row>
    <row r="28" spans="1:10" ht="17" x14ac:dyDescent="0.5">
      <c r="A28" s="22"/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7" x14ac:dyDescent="0.5">
      <c r="A29" s="22"/>
      <c r="B29" s="18"/>
      <c r="C29" s="18"/>
      <c r="D29" s="18"/>
      <c r="E29" s="18"/>
      <c r="F29" s="18"/>
      <c r="G29" s="18"/>
      <c r="H29" s="18"/>
      <c r="I29" s="18"/>
      <c r="J29" s="18"/>
    </row>
    <row r="30" spans="1:10" ht="17" x14ac:dyDescent="0.5">
      <c r="A30" s="22"/>
      <c r="B30" s="18"/>
      <c r="C30" s="18"/>
      <c r="D30" s="18"/>
      <c r="E30" s="18"/>
      <c r="F30" s="18"/>
      <c r="G30" s="18"/>
      <c r="H30" s="18"/>
      <c r="I30" s="18"/>
      <c r="J30" s="18"/>
    </row>
    <row r="31" spans="1:10" ht="17" x14ac:dyDescent="0.5">
      <c r="A31" s="22" t="s">
        <v>71</v>
      </c>
      <c r="B31" s="18" t="s">
        <v>76</v>
      </c>
      <c r="C31" s="18"/>
      <c r="D31" s="18"/>
      <c r="E31" s="18"/>
      <c r="F31" s="18"/>
      <c r="G31" s="18"/>
      <c r="H31" s="18"/>
      <c r="I31" s="18"/>
      <c r="J31" s="18"/>
    </row>
    <row r="32" spans="1:10" x14ac:dyDescent="0.45">
      <c r="B32" s="18"/>
      <c r="C32" s="18"/>
      <c r="D32" s="18"/>
      <c r="E32" s="18"/>
      <c r="F32" s="18"/>
      <c r="G32" s="18"/>
      <c r="H32" s="18"/>
      <c r="I32" s="18"/>
      <c r="J32" s="18"/>
    </row>
    <row r="33" spans="1:12" ht="17" x14ac:dyDescent="0.5">
      <c r="A33" s="22"/>
      <c r="B33" s="18"/>
      <c r="C33" s="18"/>
      <c r="D33" s="18"/>
      <c r="E33" s="18"/>
      <c r="F33" s="18"/>
      <c r="G33" s="18"/>
      <c r="H33" s="18"/>
      <c r="I33" s="18"/>
      <c r="J33" s="18"/>
    </row>
    <row r="34" spans="1:12" x14ac:dyDescent="0.45">
      <c r="B34" s="18"/>
      <c r="C34" s="18"/>
      <c r="D34" s="18"/>
      <c r="E34" s="18"/>
      <c r="F34" s="18"/>
      <c r="G34" s="18"/>
      <c r="H34" s="18"/>
      <c r="I34" s="18"/>
      <c r="J34" s="18"/>
    </row>
    <row r="35" spans="1:12" ht="17" x14ac:dyDescent="0.5">
      <c r="A35" s="22" t="s">
        <v>72</v>
      </c>
      <c r="B35" s="18" t="s">
        <v>58</v>
      </c>
      <c r="C35" s="18"/>
      <c r="D35" s="18"/>
      <c r="E35" s="18"/>
      <c r="F35" s="18"/>
      <c r="G35" s="18"/>
      <c r="H35" s="18"/>
      <c r="I35" s="18"/>
      <c r="J35" s="18"/>
    </row>
    <row r="39" spans="1:12" ht="17" x14ac:dyDescent="0.5">
      <c r="A39" s="22" t="s">
        <v>73</v>
      </c>
      <c r="B39" s="18" t="s">
        <v>81</v>
      </c>
      <c r="C39" s="18"/>
      <c r="D39" s="18"/>
      <c r="E39" s="18"/>
      <c r="F39" s="18"/>
      <c r="G39" s="18"/>
      <c r="H39" s="18"/>
      <c r="I39" s="18"/>
      <c r="J39" s="18"/>
    </row>
    <row r="43" spans="1:12" ht="17" x14ac:dyDescent="0.5">
      <c r="A43" s="22" t="s">
        <v>180</v>
      </c>
      <c r="B43" s="110" t="s">
        <v>182</v>
      </c>
      <c r="C43" s="110"/>
      <c r="D43" s="110"/>
      <c r="E43" s="110"/>
      <c r="F43" s="110"/>
      <c r="G43" s="110"/>
      <c r="H43" s="110"/>
      <c r="I43" s="110"/>
      <c r="J43" s="110"/>
      <c r="K43" s="110"/>
      <c r="L43" s="110"/>
    </row>
    <row r="44" spans="1:12" x14ac:dyDescent="0.45"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</row>
  </sheetData>
  <mergeCells count="2">
    <mergeCell ref="A1:S1"/>
    <mergeCell ref="B43:L4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9"/>
  <sheetViews>
    <sheetView workbookViewId="0">
      <selection sqref="A1:I1"/>
    </sheetView>
  </sheetViews>
  <sheetFormatPr defaultColWidth="8.69140625" defaultRowHeight="16.5" x14ac:dyDescent="0.45"/>
  <cols>
    <col min="1" max="1" width="4.4609375" customWidth="1"/>
    <col min="2" max="2" width="32" customWidth="1"/>
  </cols>
  <sheetData>
    <row r="1" spans="1:22" ht="21.5" x14ac:dyDescent="0.6">
      <c r="A1" s="109" t="s">
        <v>118</v>
      </c>
      <c r="B1" s="109"/>
      <c r="C1" s="109"/>
      <c r="D1" s="109"/>
      <c r="E1" s="109"/>
      <c r="F1" s="109"/>
      <c r="G1" s="109"/>
      <c r="H1" s="109"/>
      <c r="I1" s="109"/>
    </row>
    <row r="3" spans="1:22" x14ac:dyDescent="0.45">
      <c r="B3" s="1" t="s">
        <v>2</v>
      </c>
    </row>
    <row r="5" spans="1:22" ht="17" x14ac:dyDescent="0.5">
      <c r="B5" s="50" t="s">
        <v>3</v>
      </c>
      <c r="C5" s="37">
        <v>1955</v>
      </c>
      <c r="D5" s="37">
        <v>1960</v>
      </c>
      <c r="E5" s="37">
        <v>1965</v>
      </c>
      <c r="F5" s="37">
        <v>1970</v>
      </c>
      <c r="G5" s="37">
        <v>1975</v>
      </c>
      <c r="H5" s="37">
        <v>1980</v>
      </c>
      <c r="I5" s="37">
        <v>1985</v>
      </c>
      <c r="J5" s="37">
        <v>1990</v>
      </c>
      <c r="K5" s="37">
        <v>1995</v>
      </c>
      <c r="L5" s="37">
        <v>2000</v>
      </c>
      <c r="M5" s="37">
        <v>2005</v>
      </c>
      <c r="N5" s="37">
        <v>2010</v>
      </c>
    </row>
    <row r="6" spans="1:22" ht="17" x14ac:dyDescent="0.5">
      <c r="B6" s="28" t="s">
        <v>4</v>
      </c>
      <c r="C6" s="29">
        <v>3787</v>
      </c>
      <c r="D6" s="29">
        <v>4990</v>
      </c>
      <c r="E6" s="29">
        <v>5522</v>
      </c>
      <c r="F6" s="29">
        <v>6488</v>
      </c>
      <c r="G6" s="29">
        <v>7210</v>
      </c>
      <c r="H6" s="29">
        <v>7026</v>
      </c>
      <c r="I6" s="29">
        <v>7753</v>
      </c>
      <c r="J6" s="29">
        <v>6735</v>
      </c>
      <c r="K6" s="29">
        <v>6415</v>
      </c>
      <c r="L6" s="29">
        <v>7054</v>
      </c>
      <c r="M6" s="29">
        <v>7966</v>
      </c>
      <c r="N6" s="29">
        <v>7702</v>
      </c>
    </row>
    <row r="7" spans="1:22" ht="17" x14ac:dyDescent="0.5">
      <c r="B7" s="21" t="s">
        <v>82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10" spans="1:22" ht="17" x14ac:dyDescent="0.5">
      <c r="B10" s="21" t="s">
        <v>3</v>
      </c>
      <c r="C10" s="51" t="s">
        <v>111</v>
      </c>
      <c r="D10" s="51" t="s">
        <v>112</v>
      </c>
      <c r="E10" s="51" t="s">
        <v>113</v>
      </c>
      <c r="F10" s="51" t="s">
        <v>114</v>
      </c>
      <c r="G10" s="51" t="s">
        <v>22</v>
      </c>
      <c r="H10" s="51" t="s">
        <v>27</v>
      </c>
      <c r="I10" s="51" t="s">
        <v>32</v>
      </c>
      <c r="J10" s="51" t="s">
        <v>37</v>
      </c>
      <c r="K10" s="51" t="s">
        <v>42</v>
      </c>
      <c r="L10" s="51" t="s">
        <v>7</v>
      </c>
      <c r="M10" s="51" t="s">
        <v>12</v>
      </c>
      <c r="N10" s="51" t="s">
        <v>17</v>
      </c>
      <c r="O10" s="51" t="s">
        <v>45</v>
      </c>
    </row>
    <row r="11" spans="1:22" ht="17" x14ac:dyDescent="0.5">
      <c r="B11" s="28" t="s">
        <v>115</v>
      </c>
      <c r="C11" s="29">
        <v>828</v>
      </c>
      <c r="D11" s="29">
        <v>974</v>
      </c>
      <c r="E11" s="29">
        <v>1195</v>
      </c>
      <c r="F11" s="29">
        <v>1074</v>
      </c>
      <c r="G11" s="29">
        <v>885</v>
      </c>
      <c r="H11" s="29">
        <v>710</v>
      </c>
      <c r="I11" s="29">
        <v>478</v>
      </c>
      <c r="J11" s="29">
        <v>313</v>
      </c>
      <c r="K11" s="29">
        <v>202</v>
      </c>
      <c r="L11" s="29">
        <v>156</v>
      </c>
      <c r="M11" s="29">
        <v>103</v>
      </c>
      <c r="N11" s="29">
        <v>67</v>
      </c>
      <c r="O11" s="29">
        <v>68</v>
      </c>
    </row>
    <row r="12" spans="1:22" ht="16.5" customHeight="1" x14ac:dyDescent="0.5">
      <c r="B12" s="21" t="s">
        <v>117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22" ht="16.5" customHeight="1" x14ac:dyDescent="0.45"/>
    <row r="14" spans="1:22" ht="16.5" customHeight="1" x14ac:dyDescent="0.5">
      <c r="A14" s="22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ht="17" x14ac:dyDescent="0.5">
      <c r="A15" s="22" t="s">
        <v>67</v>
      </c>
      <c r="B15" s="18" t="s">
        <v>133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ht="17" x14ac:dyDescent="0.5">
      <c r="A16" s="22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2"/>
      <c r="O16" s="2"/>
      <c r="P16" s="2"/>
      <c r="Q16" s="2"/>
      <c r="R16" s="2"/>
      <c r="S16" s="2"/>
      <c r="T16" s="2"/>
      <c r="U16" s="2"/>
      <c r="V16" s="18"/>
    </row>
    <row r="17" spans="1:22" ht="17" x14ac:dyDescent="0.5">
      <c r="A17" s="22"/>
      <c r="B17" s="18"/>
      <c r="C17" s="18"/>
      <c r="D17" s="59"/>
      <c r="E17" s="59"/>
      <c r="F17" s="59"/>
      <c r="G17" s="59"/>
      <c r="H17" s="18"/>
      <c r="I17" s="18"/>
      <c r="J17" s="18"/>
      <c r="K17" s="18"/>
      <c r="L17" s="18"/>
      <c r="M17" s="18"/>
      <c r="N17" s="19"/>
      <c r="O17" s="19"/>
      <c r="P17" s="19"/>
      <c r="Q17" s="19"/>
      <c r="R17" s="19"/>
      <c r="S17" s="19"/>
      <c r="T17" s="19"/>
      <c r="U17" s="19"/>
      <c r="V17" s="18"/>
    </row>
    <row r="18" spans="1:22" ht="17" x14ac:dyDescent="0.5">
      <c r="A18" s="22"/>
      <c r="B18" s="18"/>
      <c r="C18" s="18"/>
      <c r="D18" s="59"/>
      <c r="E18" s="59"/>
      <c r="F18" s="59"/>
      <c r="G18" s="5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ht="17" x14ac:dyDescent="0.5">
      <c r="A19" s="60" t="s">
        <v>75</v>
      </c>
      <c r="B19" s="61" t="s">
        <v>134</v>
      </c>
      <c r="C19" s="59"/>
      <c r="D19" s="59"/>
      <c r="E19" s="59"/>
      <c r="F19" s="59"/>
      <c r="G19" s="59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 x14ac:dyDescent="0.45">
      <c r="A20" s="61"/>
      <c r="B20" s="61"/>
      <c r="C20" s="59"/>
      <c r="D20" s="59"/>
      <c r="E20" s="59"/>
      <c r="F20" s="59"/>
      <c r="G20" s="5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x14ac:dyDescent="0.45">
      <c r="A21" s="61"/>
      <c r="B21" s="61"/>
      <c r="C21" s="59"/>
      <c r="D21" s="59"/>
      <c r="E21" s="59"/>
      <c r="F21" s="59"/>
      <c r="G21" s="5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x14ac:dyDescent="0.45">
      <c r="A22" s="61"/>
      <c r="B22" s="61"/>
      <c r="C22" s="59"/>
      <c r="D22" s="59"/>
      <c r="E22" s="59"/>
      <c r="F22" s="59"/>
      <c r="G22" s="59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ht="17" x14ac:dyDescent="0.5">
      <c r="A23" s="60" t="s">
        <v>54</v>
      </c>
      <c r="B23" s="61" t="s">
        <v>135</v>
      </c>
      <c r="C23" s="59"/>
      <c r="D23" s="59"/>
      <c r="E23" s="59"/>
      <c r="F23" s="59"/>
      <c r="G23" s="59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x14ac:dyDescent="0.45">
      <c r="A24" s="59"/>
      <c r="B24" s="18"/>
      <c r="C24" s="59"/>
      <c r="D24" s="59"/>
      <c r="E24" s="59"/>
      <c r="F24" s="59"/>
      <c r="G24" s="5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x14ac:dyDescent="0.45">
      <c r="A25" s="59"/>
      <c r="B25" s="18"/>
      <c r="C25" s="59"/>
      <c r="D25" s="59"/>
      <c r="E25" s="59"/>
      <c r="F25" s="59"/>
      <c r="G25" s="59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ht="17" x14ac:dyDescent="0.5">
      <c r="A26" s="58"/>
      <c r="B26" s="18"/>
      <c r="C26" s="59"/>
      <c r="D26" s="59"/>
      <c r="E26" s="59"/>
      <c r="F26" s="59"/>
      <c r="G26" s="59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ht="17" x14ac:dyDescent="0.5">
      <c r="A27" s="60" t="s">
        <v>59</v>
      </c>
      <c r="B27" s="61" t="s">
        <v>136</v>
      </c>
      <c r="C27" s="61"/>
      <c r="D27" s="59"/>
      <c r="E27" s="59"/>
      <c r="F27" s="59"/>
      <c r="G27" s="59"/>
      <c r="H27" s="18"/>
      <c r="I27" s="18"/>
      <c r="J27" s="18"/>
      <c r="K27" s="18"/>
      <c r="L27" s="18"/>
      <c r="M27" s="18"/>
    </row>
    <row r="28" spans="1:22" ht="17" x14ac:dyDescent="0.5">
      <c r="A28" s="58"/>
      <c r="B28" s="59"/>
      <c r="C28" s="59"/>
      <c r="D28" s="59"/>
      <c r="E28" s="59"/>
      <c r="F28" s="59"/>
      <c r="G28" s="59"/>
      <c r="H28" s="18"/>
      <c r="I28" s="18"/>
      <c r="J28" s="18"/>
      <c r="K28" s="18"/>
      <c r="L28" s="18"/>
      <c r="M28" s="18"/>
    </row>
    <row r="29" spans="1:22" ht="17" x14ac:dyDescent="0.5">
      <c r="A29" s="58"/>
      <c r="B29" s="18"/>
      <c r="C29" s="59"/>
      <c r="D29" s="59"/>
      <c r="E29" s="59"/>
      <c r="F29" s="59"/>
      <c r="G29" s="59"/>
      <c r="H29" s="18"/>
      <c r="I29" s="18"/>
      <c r="J29" s="18"/>
      <c r="K29" s="18"/>
      <c r="L29" s="18"/>
      <c r="M29" s="18"/>
    </row>
    <row r="30" spans="1:22" ht="17" x14ac:dyDescent="0.5">
      <c r="A30" s="58"/>
      <c r="B30" s="59"/>
      <c r="C30" s="59"/>
      <c r="D30" s="59"/>
      <c r="E30" s="59"/>
      <c r="F30" s="59"/>
      <c r="G30" s="59"/>
      <c r="H30" s="18"/>
      <c r="I30" s="18"/>
      <c r="J30" s="18"/>
      <c r="K30" s="18"/>
      <c r="L30" s="18"/>
      <c r="M30" s="18"/>
    </row>
    <row r="31" spans="1:22" ht="17" x14ac:dyDescent="0.5">
      <c r="A31" s="60" t="s">
        <v>71</v>
      </c>
      <c r="B31" s="61" t="s">
        <v>137</v>
      </c>
      <c r="C31" s="61"/>
      <c r="D31" s="59"/>
      <c r="E31" s="59"/>
      <c r="F31" s="59"/>
      <c r="G31" s="59"/>
      <c r="H31" s="18"/>
      <c r="I31" s="18"/>
      <c r="J31" s="18"/>
      <c r="K31" s="18"/>
      <c r="L31" s="18"/>
      <c r="M31" s="18"/>
    </row>
    <row r="32" spans="1:22" x14ac:dyDescent="0.45">
      <c r="H32" s="18"/>
      <c r="I32" s="18"/>
      <c r="J32" s="18"/>
      <c r="K32" s="18"/>
      <c r="L32" s="18"/>
      <c r="M32" s="18"/>
    </row>
    <row r="33" spans="8:13" x14ac:dyDescent="0.45">
      <c r="H33" s="18"/>
      <c r="I33" s="18"/>
      <c r="J33" s="18"/>
      <c r="K33" s="18"/>
      <c r="L33" s="18"/>
      <c r="M33" s="18"/>
    </row>
    <row r="34" spans="8:13" x14ac:dyDescent="0.45">
      <c r="H34" s="18"/>
      <c r="I34" s="18"/>
      <c r="J34" s="18"/>
      <c r="K34" s="18"/>
      <c r="L34" s="18"/>
      <c r="M34" s="18"/>
    </row>
    <row r="35" spans="8:13" x14ac:dyDescent="0.45">
      <c r="H35" s="18"/>
      <c r="I35" s="18"/>
      <c r="J35" s="18"/>
      <c r="K35" s="18"/>
      <c r="L35" s="18"/>
      <c r="M35" s="18"/>
    </row>
    <row r="36" spans="8:13" x14ac:dyDescent="0.45">
      <c r="H36" s="18"/>
      <c r="I36" s="18"/>
      <c r="J36" s="18"/>
      <c r="K36" s="18"/>
      <c r="L36" s="18"/>
      <c r="M36" s="18"/>
    </row>
    <row r="37" spans="8:13" x14ac:dyDescent="0.45">
      <c r="H37" s="18"/>
      <c r="I37" s="18"/>
      <c r="J37" s="18"/>
      <c r="K37" s="18"/>
      <c r="L37" s="18"/>
      <c r="M37" s="18"/>
    </row>
    <row r="38" spans="8:13" x14ac:dyDescent="0.45">
      <c r="H38" s="18"/>
      <c r="I38" s="18"/>
      <c r="J38" s="18"/>
      <c r="K38" s="18"/>
      <c r="L38" s="18"/>
      <c r="M38" s="18"/>
    </row>
    <row r="39" spans="8:13" x14ac:dyDescent="0.45">
      <c r="H39" s="18"/>
      <c r="I39" s="18"/>
      <c r="J39" s="18"/>
      <c r="K39" s="18"/>
      <c r="L39" s="18"/>
      <c r="M39" s="18"/>
    </row>
  </sheetData>
  <mergeCells count="1">
    <mergeCell ref="A1:I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6"/>
  <sheetViews>
    <sheetView workbookViewId="0">
      <selection sqref="A1:I1"/>
    </sheetView>
  </sheetViews>
  <sheetFormatPr defaultColWidth="8.69140625" defaultRowHeight="16.5" x14ac:dyDescent="0.45"/>
  <cols>
    <col min="2" max="2" width="17" customWidth="1"/>
  </cols>
  <sheetData>
    <row r="1" spans="1:16" ht="21.5" x14ac:dyDescent="0.6">
      <c r="A1" s="109" t="s">
        <v>19</v>
      </c>
      <c r="B1" s="109"/>
      <c r="C1" s="109"/>
      <c r="D1" s="109"/>
      <c r="E1" s="109"/>
      <c r="F1" s="109"/>
      <c r="G1" s="109"/>
      <c r="H1" s="109"/>
      <c r="I1" s="109"/>
    </row>
    <row r="2" spans="1:16" x14ac:dyDescent="0.45">
      <c r="B2" t="s">
        <v>55</v>
      </c>
    </row>
    <row r="3" spans="1:16" x14ac:dyDescent="0.45">
      <c r="B3" s="1"/>
    </row>
    <row r="4" spans="1:16" ht="17" x14ac:dyDescent="0.5">
      <c r="B4" s="6"/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16</v>
      </c>
      <c r="O4" s="7" t="s">
        <v>17</v>
      </c>
      <c r="P4" s="7" t="s">
        <v>45</v>
      </c>
    </row>
    <row r="5" spans="1:16" ht="17" x14ac:dyDescent="0.5">
      <c r="B5" s="8" t="s">
        <v>56</v>
      </c>
      <c r="C5" s="14">
        <v>1474</v>
      </c>
      <c r="D5" s="14">
        <v>1557</v>
      </c>
      <c r="E5" s="14">
        <v>1696</v>
      </c>
      <c r="F5" s="14">
        <v>1441</v>
      </c>
      <c r="G5" s="14">
        <v>1581</v>
      </c>
      <c r="H5" s="14">
        <v>1578</v>
      </c>
      <c r="I5" s="14">
        <v>1392</v>
      </c>
      <c r="J5" s="14">
        <v>1092</v>
      </c>
      <c r="K5" s="14">
        <v>1093</v>
      </c>
      <c r="L5" s="14">
        <v>1261</v>
      </c>
      <c r="M5" s="14">
        <v>1012</v>
      </c>
      <c r="N5" s="14">
        <v>861</v>
      </c>
      <c r="O5" s="14">
        <v>671</v>
      </c>
      <c r="P5" s="24">
        <v>698</v>
      </c>
    </row>
    <row r="6" spans="1:16" ht="17" x14ac:dyDescent="0.5">
      <c r="B6" s="8" t="s">
        <v>18</v>
      </c>
      <c r="C6" s="15">
        <v>100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 ht="17" x14ac:dyDescent="0.5">
      <c r="B7" s="8" t="s">
        <v>87</v>
      </c>
      <c r="C7" s="42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 ht="17" x14ac:dyDescent="0.5">
      <c r="B8" s="8" t="s">
        <v>69</v>
      </c>
      <c r="C8" s="42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16" s="18" customFormat="1" ht="17" x14ac:dyDescent="0.5">
      <c r="B9" s="13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45">
      <c r="B10" s="5"/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ht="17" x14ac:dyDescent="0.5">
      <c r="B11" s="9"/>
      <c r="C11" s="7" t="s">
        <v>5</v>
      </c>
      <c r="D11" s="7" t="s">
        <v>6</v>
      </c>
      <c r="E11" s="7" t="s">
        <v>7</v>
      </c>
      <c r="F11" s="7" t="s">
        <v>8</v>
      </c>
      <c r="G11" s="7" t="s">
        <v>9</v>
      </c>
      <c r="H11" s="7" t="s">
        <v>10</v>
      </c>
      <c r="I11" s="7" t="s">
        <v>11</v>
      </c>
      <c r="J11" s="7" t="s">
        <v>12</v>
      </c>
      <c r="K11" s="7" t="s">
        <v>13</v>
      </c>
      <c r="L11" s="7" t="s">
        <v>14</v>
      </c>
      <c r="M11" s="7" t="s">
        <v>15</v>
      </c>
      <c r="N11" s="7" t="s">
        <v>16</v>
      </c>
      <c r="O11" s="7" t="s">
        <v>17</v>
      </c>
      <c r="P11" s="7" t="s">
        <v>45</v>
      </c>
    </row>
    <row r="12" spans="1:16" ht="17" x14ac:dyDescent="0.5">
      <c r="B12" s="8" t="s">
        <v>57</v>
      </c>
      <c r="C12" s="16">
        <v>126</v>
      </c>
      <c r="D12" s="16">
        <v>138</v>
      </c>
      <c r="E12" s="16">
        <v>110</v>
      </c>
      <c r="F12" s="16">
        <v>115</v>
      </c>
      <c r="G12" s="16">
        <v>132</v>
      </c>
      <c r="H12" s="16">
        <v>105</v>
      </c>
      <c r="I12" s="16">
        <v>106</v>
      </c>
      <c r="J12" s="16">
        <v>85</v>
      </c>
      <c r="K12" s="16">
        <v>73</v>
      </c>
      <c r="L12" s="16">
        <v>112</v>
      </c>
      <c r="M12" s="16">
        <v>93</v>
      </c>
      <c r="N12" s="16">
        <v>75</v>
      </c>
      <c r="O12" s="16">
        <v>64</v>
      </c>
      <c r="P12" s="25">
        <v>53</v>
      </c>
    </row>
    <row r="13" spans="1:16" ht="17" x14ac:dyDescent="0.5">
      <c r="B13" s="8" t="s">
        <v>18</v>
      </c>
      <c r="C13" s="16">
        <v>100</v>
      </c>
      <c r="D13" s="14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</row>
    <row r="14" spans="1:16" ht="17" x14ac:dyDescent="0.5">
      <c r="B14" s="8" t="s">
        <v>87</v>
      </c>
      <c r="C14" s="4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1:16" ht="17" x14ac:dyDescent="0.5">
      <c r="B15" s="8" t="s">
        <v>69</v>
      </c>
      <c r="C15" s="42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1:16" s="18" customFormat="1" ht="17" x14ac:dyDescent="0.5">
      <c r="B16" s="13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s="18" customFormat="1" ht="17" x14ac:dyDescent="0.5">
      <c r="B17" s="13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16" ht="17" x14ac:dyDescent="0.5">
      <c r="A18" s="22" t="s">
        <v>51</v>
      </c>
      <c r="B18" s="18" t="s">
        <v>61</v>
      </c>
      <c r="C18" s="18"/>
      <c r="D18" s="18"/>
      <c r="E18" s="18"/>
      <c r="F18" s="18"/>
      <c r="G18" s="18"/>
      <c r="H18" s="18"/>
      <c r="I18" s="18"/>
      <c r="J18" s="18"/>
      <c r="K18" s="18"/>
    </row>
    <row r="19" spans="1:16" ht="17" x14ac:dyDescent="0.5">
      <c r="A19" s="22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16" ht="17" x14ac:dyDescent="0.5">
      <c r="A20" s="22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6" ht="17" x14ac:dyDescent="0.5">
      <c r="A21" s="22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6" ht="17" x14ac:dyDescent="0.5">
      <c r="A22" s="22" t="s">
        <v>52</v>
      </c>
      <c r="B22" s="18" t="s">
        <v>85</v>
      </c>
      <c r="C22" s="18"/>
      <c r="D22" s="18"/>
      <c r="E22" s="18"/>
      <c r="F22" s="18"/>
      <c r="G22" s="18"/>
      <c r="H22" s="18"/>
      <c r="I22" s="18"/>
      <c r="J22" s="18"/>
      <c r="K22" s="18"/>
    </row>
    <row r="23" spans="1:16" ht="17" x14ac:dyDescent="0.5">
      <c r="A23" s="22"/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1:16" ht="17" x14ac:dyDescent="0.5">
      <c r="A24" s="22"/>
      <c r="B24" s="18"/>
      <c r="C24" s="18"/>
      <c r="D24" s="18"/>
      <c r="E24" s="18"/>
      <c r="F24" s="18"/>
      <c r="G24" s="18"/>
      <c r="H24" s="18"/>
      <c r="I24" s="18"/>
      <c r="J24" s="18"/>
      <c r="K24" s="18"/>
    </row>
    <row r="25" spans="1:16" ht="17" x14ac:dyDescent="0.5">
      <c r="A25" s="22"/>
      <c r="B25" s="18"/>
      <c r="C25" s="18"/>
      <c r="D25" s="18"/>
      <c r="E25" s="18"/>
      <c r="F25" s="18"/>
      <c r="G25" s="18"/>
      <c r="H25" s="18"/>
      <c r="I25" s="18"/>
      <c r="J25" s="18"/>
      <c r="K25" s="18"/>
    </row>
    <row r="26" spans="1:16" ht="17" x14ac:dyDescent="0.5">
      <c r="A26" s="22" t="s">
        <v>53</v>
      </c>
      <c r="B26" s="18" t="s">
        <v>86</v>
      </c>
      <c r="C26" s="18"/>
      <c r="D26" s="18"/>
      <c r="E26" s="18"/>
      <c r="F26" s="18"/>
      <c r="G26" s="18"/>
      <c r="H26" s="18"/>
      <c r="I26" s="18"/>
      <c r="J26" s="18"/>
      <c r="K26" s="18"/>
    </row>
    <row r="27" spans="1:16" ht="17" x14ac:dyDescent="0.5">
      <c r="A27" s="22"/>
      <c r="B27" s="18"/>
      <c r="C27" s="18"/>
      <c r="D27" s="18"/>
      <c r="E27" s="18"/>
      <c r="F27" s="18"/>
      <c r="G27" s="18"/>
      <c r="H27" s="18"/>
      <c r="I27" s="18"/>
      <c r="J27" s="18"/>
      <c r="K27" s="18"/>
    </row>
    <row r="28" spans="1:16" ht="17" x14ac:dyDescent="0.5">
      <c r="A28" s="22"/>
      <c r="B28" s="18"/>
      <c r="C28" s="18"/>
      <c r="D28" s="18"/>
      <c r="E28" s="18"/>
      <c r="F28" s="18"/>
      <c r="G28" s="18"/>
      <c r="H28" s="18"/>
      <c r="I28" s="18"/>
      <c r="J28" s="18"/>
      <c r="K28" s="18"/>
    </row>
    <row r="29" spans="1:16" ht="17" x14ac:dyDescent="0.5">
      <c r="A29" s="22"/>
      <c r="B29" s="18"/>
      <c r="C29" s="18"/>
      <c r="D29" s="18"/>
      <c r="E29" s="18"/>
      <c r="F29" s="18"/>
      <c r="G29" s="18"/>
      <c r="H29" s="18"/>
      <c r="I29" s="18"/>
      <c r="J29" s="18"/>
      <c r="K29" s="18"/>
    </row>
    <row r="30" spans="1:16" ht="17" x14ac:dyDescent="0.5">
      <c r="A30" s="22" t="s">
        <v>54</v>
      </c>
      <c r="B30" t="s">
        <v>58</v>
      </c>
      <c r="H30" s="18"/>
      <c r="I30" s="18"/>
      <c r="J30" s="18"/>
      <c r="K30" s="18"/>
    </row>
    <row r="34" spans="1:8" ht="17" x14ac:dyDescent="0.5">
      <c r="A34" s="22" t="s">
        <v>59</v>
      </c>
      <c r="B34" s="18" t="s">
        <v>90</v>
      </c>
      <c r="C34" s="18"/>
      <c r="D34" s="18"/>
      <c r="E34" s="18"/>
      <c r="F34" s="18"/>
      <c r="G34" s="18"/>
    </row>
    <row r="38" spans="1:8" ht="17" x14ac:dyDescent="0.5">
      <c r="A38" s="22" t="s">
        <v>71</v>
      </c>
      <c r="B38" s="18" t="s">
        <v>91</v>
      </c>
    </row>
    <row r="42" spans="1:8" ht="17" x14ac:dyDescent="0.5">
      <c r="A42" s="22" t="s">
        <v>72</v>
      </c>
      <c r="B42" s="18" t="s">
        <v>92</v>
      </c>
      <c r="C42" s="18"/>
      <c r="D42" s="18"/>
      <c r="E42" s="18"/>
      <c r="F42" s="18"/>
      <c r="G42" s="18"/>
      <c r="H42" s="18"/>
    </row>
    <row r="43" spans="1:8" x14ac:dyDescent="0.45">
      <c r="A43" s="18"/>
      <c r="B43" s="18"/>
      <c r="C43" s="18"/>
      <c r="D43" s="18"/>
      <c r="E43" s="18"/>
      <c r="F43" s="18"/>
      <c r="G43" s="18"/>
      <c r="H43" s="18"/>
    </row>
    <row r="44" spans="1:8" x14ac:dyDescent="0.45">
      <c r="A44" s="18"/>
      <c r="B44" s="18"/>
      <c r="C44" s="18"/>
      <c r="D44" s="18"/>
      <c r="E44" s="18"/>
      <c r="F44" s="18"/>
      <c r="G44" s="18"/>
      <c r="H44" s="18"/>
    </row>
    <row r="45" spans="1:8" x14ac:dyDescent="0.45">
      <c r="A45" s="18"/>
      <c r="B45" s="18"/>
      <c r="C45" s="18"/>
      <c r="D45" s="18"/>
      <c r="E45" s="18"/>
      <c r="F45" s="18"/>
      <c r="G45" s="18"/>
      <c r="H45" s="18"/>
    </row>
    <row r="46" spans="1:8" ht="17" x14ac:dyDescent="0.5">
      <c r="A46" s="22" t="s">
        <v>73</v>
      </c>
      <c r="B46" s="18" t="s">
        <v>93</v>
      </c>
      <c r="C46" s="18"/>
      <c r="D46" s="18"/>
      <c r="E46" s="18"/>
      <c r="F46" s="18"/>
      <c r="G46" s="18"/>
      <c r="H46" s="18"/>
    </row>
  </sheetData>
  <mergeCells count="1">
    <mergeCell ref="A1:I1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41"/>
  <sheetViews>
    <sheetView workbookViewId="0">
      <selection sqref="A1:I1"/>
    </sheetView>
  </sheetViews>
  <sheetFormatPr defaultColWidth="8.69140625" defaultRowHeight="17" x14ac:dyDescent="0.5"/>
  <cols>
    <col min="1" max="1" width="8.69140625" style="22"/>
    <col min="2" max="2" width="15.765625" customWidth="1"/>
    <col min="3" max="41" width="7.3046875" customWidth="1"/>
  </cols>
  <sheetData>
    <row r="1" spans="1:42" ht="21.5" x14ac:dyDescent="0.6">
      <c r="A1" s="109" t="s">
        <v>63</v>
      </c>
      <c r="B1" s="109"/>
      <c r="C1" s="109"/>
      <c r="D1" s="109"/>
      <c r="E1" s="109"/>
      <c r="F1" s="109"/>
      <c r="G1" s="109"/>
      <c r="H1" s="109"/>
      <c r="I1" s="109"/>
    </row>
    <row r="3" spans="1:42" x14ac:dyDescent="0.5">
      <c r="B3" t="s">
        <v>97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5" spans="1:42" x14ac:dyDescent="0.5">
      <c r="B5" s="21"/>
      <c r="C5" s="31" t="s">
        <v>20</v>
      </c>
      <c r="D5" s="31" t="s">
        <v>21</v>
      </c>
      <c r="E5" s="31" t="s">
        <v>22</v>
      </c>
      <c r="F5" s="31" t="s">
        <v>23</v>
      </c>
      <c r="G5" s="31" t="s">
        <v>24</v>
      </c>
      <c r="H5" s="31" t="s">
        <v>25</v>
      </c>
      <c r="I5" s="31" t="s">
        <v>26</v>
      </c>
      <c r="J5" s="31" t="s">
        <v>27</v>
      </c>
      <c r="K5" s="31" t="s">
        <v>28</v>
      </c>
      <c r="L5" s="31" t="s">
        <v>29</v>
      </c>
      <c r="M5" s="31" t="s">
        <v>30</v>
      </c>
      <c r="N5" s="31" t="s">
        <v>31</v>
      </c>
      <c r="O5" s="31" t="s">
        <v>32</v>
      </c>
      <c r="P5" s="31" t="s">
        <v>33</v>
      </c>
      <c r="Q5" s="31" t="s">
        <v>34</v>
      </c>
      <c r="R5" s="31" t="s">
        <v>35</v>
      </c>
      <c r="S5" s="31" t="s">
        <v>36</v>
      </c>
      <c r="T5" s="31" t="s">
        <v>37</v>
      </c>
      <c r="U5" s="31" t="s">
        <v>38</v>
      </c>
      <c r="V5" s="31" t="s">
        <v>39</v>
      </c>
      <c r="W5" s="31" t="s">
        <v>40</v>
      </c>
      <c r="X5" s="31" t="s">
        <v>41</v>
      </c>
      <c r="Y5" s="31" t="s">
        <v>42</v>
      </c>
      <c r="Z5" s="31" t="s">
        <v>43</v>
      </c>
      <c r="AA5" s="31" t="s">
        <v>44</v>
      </c>
      <c r="AB5" s="31" t="s">
        <v>5</v>
      </c>
      <c r="AC5" s="31" t="s">
        <v>6</v>
      </c>
      <c r="AD5" s="31" t="s">
        <v>7</v>
      </c>
      <c r="AE5" s="31" t="s">
        <v>8</v>
      </c>
      <c r="AF5" s="31" t="s">
        <v>9</v>
      </c>
      <c r="AG5" s="31" t="s">
        <v>10</v>
      </c>
      <c r="AH5" s="31" t="s">
        <v>11</v>
      </c>
      <c r="AI5" s="31" t="s">
        <v>12</v>
      </c>
      <c r="AJ5" s="31" t="s">
        <v>13</v>
      </c>
      <c r="AK5" s="31" t="s">
        <v>14</v>
      </c>
      <c r="AL5" s="31" t="s">
        <v>15</v>
      </c>
      <c r="AM5" s="31" t="s">
        <v>16</v>
      </c>
      <c r="AN5" s="31" t="s">
        <v>17</v>
      </c>
      <c r="AO5" s="31" t="s">
        <v>45</v>
      </c>
      <c r="AP5" s="31" t="s">
        <v>98</v>
      </c>
    </row>
    <row r="6" spans="1:42" x14ac:dyDescent="0.5">
      <c r="B6" s="28" t="s">
        <v>46</v>
      </c>
      <c r="C6" s="29">
        <v>36899</v>
      </c>
      <c r="D6" s="29">
        <v>36556</v>
      </c>
      <c r="E6" s="29">
        <v>36811</v>
      </c>
      <c r="F6" s="29">
        <v>33734</v>
      </c>
      <c r="G6" s="29">
        <v>31823</v>
      </c>
      <c r="H6" s="29">
        <v>31875</v>
      </c>
      <c r="I6" s="29">
        <v>30555</v>
      </c>
      <c r="J6" s="29">
        <v>29352</v>
      </c>
      <c r="K6" s="29">
        <v>27117</v>
      </c>
      <c r="L6" s="29">
        <v>27063</v>
      </c>
      <c r="M6" s="29">
        <v>26001</v>
      </c>
      <c r="N6" s="29">
        <v>26572</v>
      </c>
      <c r="O6" s="29">
        <v>27465</v>
      </c>
      <c r="P6" s="29">
        <v>28434</v>
      </c>
      <c r="Q6" s="29">
        <v>29079</v>
      </c>
      <c r="R6" s="29">
        <v>30324</v>
      </c>
      <c r="S6" s="29">
        <v>31475</v>
      </c>
      <c r="T6" s="29">
        <v>32620</v>
      </c>
      <c r="U6" s="29">
        <v>33005</v>
      </c>
      <c r="V6" s="29">
        <v>34812</v>
      </c>
      <c r="W6" s="29">
        <v>34609</v>
      </c>
      <c r="X6" s="29">
        <v>35639</v>
      </c>
      <c r="Y6" s="29">
        <v>35886</v>
      </c>
      <c r="Z6" s="29">
        <v>34819</v>
      </c>
      <c r="AA6" s="29">
        <v>34749</v>
      </c>
      <c r="AB6" s="29">
        <v>34058</v>
      </c>
      <c r="AC6" s="29">
        <v>33879</v>
      </c>
      <c r="AD6" s="29">
        <v>34432</v>
      </c>
      <c r="AE6" s="29">
        <v>33497</v>
      </c>
      <c r="AF6" s="29">
        <v>32966</v>
      </c>
      <c r="AG6" s="29">
        <v>33158</v>
      </c>
      <c r="AH6" s="29">
        <v>33070</v>
      </c>
      <c r="AI6" s="29">
        <v>32823</v>
      </c>
      <c r="AJ6" s="29">
        <v>33404</v>
      </c>
      <c r="AK6" s="29">
        <v>32815</v>
      </c>
      <c r="AL6" s="29">
        <v>33531</v>
      </c>
      <c r="AM6" s="29">
        <v>32261</v>
      </c>
      <c r="AN6" s="29">
        <v>32465</v>
      </c>
      <c r="AO6" s="29">
        <v>30014</v>
      </c>
      <c r="AP6" s="49">
        <v>29785</v>
      </c>
    </row>
    <row r="7" spans="1:42" s="18" customFormat="1" x14ac:dyDescent="0.5">
      <c r="A7" s="22"/>
      <c r="B7" s="28" t="s">
        <v>65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10"/>
    </row>
    <row r="8" spans="1:42" x14ac:dyDescent="0.5">
      <c r="B8" s="28" t="s">
        <v>47</v>
      </c>
      <c r="C8" s="29">
        <v>34996</v>
      </c>
      <c r="D8" s="29">
        <v>34771</v>
      </c>
      <c r="E8" s="29">
        <v>35260</v>
      </c>
      <c r="F8" s="29">
        <v>31533</v>
      </c>
      <c r="G8" s="29">
        <v>30055</v>
      </c>
      <c r="H8" s="29">
        <v>30161</v>
      </c>
      <c r="I8" s="29">
        <v>28909</v>
      </c>
      <c r="J8" s="29">
        <v>27941</v>
      </c>
      <c r="K8" s="29">
        <v>25972</v>
      </c>
      <c r="L8" s="29">
        <v>25595</v>
      </c>
      <c r="M8" s="29">
        <v>24821</v>
      </c>
      <c r="N8" s="29">
        <v>25228</v>
      </c>
      <c r="O8" s="29">
        <v>26284</v>
      </c>
      <c r="P8" s="29">
        <v>26878</v>
      </c>
      <c r="Q8" s="29">
        <v>27142</v>
      </c>
      <c r="R8" s="29">
        <v>28520</v>
      </c>
      <c r="S8" s="29">
        <v>29876</v>
      </c>
      <c r="T8" s="29">
        <v>30813</v>
      </c>
      <c r="U8" s="29">
        <v>31353</v>
      </c>
      <c r="V8" s="29">
        <v>32914</v>
      </c>
      <c r="W8" s="29">
        <v>32760</v>
      </c>
      <c r="X8" s="29">
        <v>34027</v>
      </c>
      <c r="Y8" s="29">
        <v>33885</v>
      </c>
      <c r="Z8" s="29">
        <v>32819</v>
      </c>
      <c r="AA8" s="29">
        <v>32899</v>
      </c>
      <c r="AB8" s="29">
        <v>32116</v>
      </c>
      <c r="AC8" s="29">
        <v>32341</v>
      </c>
      <c r="AD8" s="29">
        <v>32652</v>
      </c>
      <c r="AE8" s="29">
        <v>31961</v>
      </c>
      <c r="AF8" s="29">
        <v>31109</v>
      </c>
      <c r="AG8" s="29">
        <v>31441</v>
      </c>
      <c r="AH8" s="29">
        <v>31539</v>
      </c>
      <c r="AI8" s="29">
        <v>31459</v>
      </c>
      <c r="AJ8" s="29">
        <v>31580</v>
      </c>
      <c r="AK8" s="29">
        <v>31267</v>
      </c>
      <c r="AL8" s="29">
        <v>31507</v>
      </c>
      <c r="AM8" s="29">
        <v>30557</v>
      </c>
      <c r="AN8" s="29">
        <v>30946</v>
      </c>
      <c r="AO8" s="29">
        <v>28984</v>
      </c>
      <c r="AP8" s="49">
        <v>28131</v>
      </c>
    </row>
    <row r="9" spans="1:42" s="18" customFormat="1" x14ac:dyDescent="0.5">
      <c r="A9" s="22"/>
      <c r="B9" s="28" t="s">
        <v>66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10"/>
    </row>
    <row r="10" spans="1:42" s="18" customFormat="1" x14ac:dyDescent="0.5">
      <c r="A10" s="22"/>
      <c r="B10" s="21" t="s">
        <v>105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10"/>
    </row>
    <row r="11" spans="1:42" s="18" customFormat="1" x14ac:dyDescent="0.5">
      <c r="A11" s="22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2" s="18" customFormat="1" x14ac:dyDescent="0.5">
      <c r="A12" s="22"/>
      <c r="B12" s="32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2" s="18" customFormat="1" x14ac:dyDescent="0.5">
      <c r="A13" s="22" t="s">
        <v>51</v>
      </c>
      <c r="B13" t="s">
        <v>62</v>
      </c>
      <c r="C13"/>
      <c r="D13"/>
      <c r="E13"/>
      <c r="F13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2" x14ac:dyDescent="0.5">
      <c r="AI14" s="33"/>
      <c r="AJ14" s="33"/>
      <c r="AK14" s="33"/>
      <c r="AL14" s="33"/>
      <c r="AM14" s="33"/>
      <c r="AN14" s="33"/>
    </row>
    <row r="15" spans="1:42" x14ac:dyDescent="0.5">
      <c r="AI15" s="33"/>
      <c r="AJ15" s="33"/>
      <c r="AK15" s="33"/>
      <c r="AL15" s="33"/>
      <c r="AM15" s="33"/>
      <c r="AN15" s="33"/>
    </row>
    <row r="16" spans="1:42" x14ac:dyDescent="0.5">
      <c r="AI16" s="33"/>
      <c r="AJ16" s="44"/>
      <c r="AK16" s="44"/>
      <c r="AL16" s="44"/>
      <c r="AM16" s="44"/>
      <c r="AN16" s="33"/>
    </row>
    <row r="17" spans="1:40" x14ac:dyDescent="0.5">
      <c r="A17" s="22" t="s">
        <v>67</v>
      </c>
      <c r="B17" t="s">
        <v>109</v>
      </c>
      <c r="AI17" s="33"/>
      <c r="AJ17" s="45"/>
      <c r="AK17" s="46"/>
      <c r="AL17" s="46"/>
      <c r="AM17" s="46"/>
      <c r="AN17" s="33"/>
    </row>
    <row r="18" spans="1:40" ht="18.75" customHeight="1" x14ac:dyDescent="0.5">
      <c r="AI18" s="33"/>
      <c r="AJ18" s="47"/>
      <c r="AK18" s="47"/>
      <c r="AL18" s="47"/>
      <c r="AM18" s="47"/>
      <c r="AN18" s="33"/>
    </row>
    <row r="19" spans="1:40" s="18" customFormat="1" ht="18.75" customHeight="1" x14ac:dyDescent="0.5">
      <c r="A19" s="22"/>
      <c r="AI19" s="33"/>
      <c r="AJ19" s="47"/>
      <c r="AK19" s="47"/>
      <c r="AL19" s="47"/>
      <c r="AM19" s="47"/>
      <c r="AN19" s="33"/>
    </row>
    <row r="20" spans="1:40" x14ac:dyDescent="0.5">
      <c r="AI20" s="33"/>
      <c r="AJ20" s="48"/>
      <c r="AK20" s="48"/>
      <c r="AL20" s="48"/>
      <c r="AM20" s="48"/>
      <c r="AN20" s="33"/>
    </row>
    <row r="21" spans="1:40" x14ac:dyDescent="0.5">
      <c r="A21" s="22" t="s">
        <v>75</v>
      </c>
      <c r="B21" t="s">
        <v>68</v>
      </c>
      <c r="AI21" s="33"/>
      <c r="AJ21" s="33"/>
      <c r="AK21" s="33"/>
      <c r="AL21" s="33"/>
      <c r="AM21" s="33"/>
      <c r="AN21" s="33"/>
    </row>
    <row r="22" spans="1:40" x14ac:dyDescent="0.5">
      <c r="L22" s="33"/>
      <c r="M22" s="34"/>
      <c r="N22" s="33"/>
    </row>
    <row r="23" spans="1:40" x14ac:dyDescent="0.5">
      <c r="L23" s="33"/>
      <c r="M23" s="13"/>
      <c r="N23" s="33"/>
    </row>
    <row r="24" spans="1:40" x14ac:dyDescent="0.5">
      <c r="L24" s="33"/>
      <c r="M24" s="13"/>
      <c r="N24" s="33"/>
    </row>
    <row r="25" spans="1:40" x14ac:dyDescent="0.5">
      <c r="A25" s="22" t="s">
        <v>54</v>
      </c>
      <c r="B25" t="s">
        <v>104</v>
      </c>
      <c r="L25" s="33"/>
      <c r="M25" s="13"/>
      <c r="N25" s="33"/>
    </row>
    <row r="26" spans="1:40" x14ac:dyDescent="0.5">
      <c r="L26" s="33"/>
      <c r="M26" s="13"/>
      <c r="N26" s="33"/>
    </row>
    <row r="27" spans="1:40" x14ac:dyDescent="0.5">
      <c r="L27" s="33"/>
      <c r="M27" s="34"/>
      <c r="N27" s="33"/>
    </row>
    <row r="28" spans="1:40" x14ac:dyDescent="0.5">
      <c r="L28" s="33"/>
      <c r="M28" s="34"/>
      <c r="N28" s="33"/>
    </row>
    <row r="29" spans="1:40" x14ac:dyDescent="0.5">
      <c r="A29" s="22" t="s">
        <v>59</v>
      </c>
      <c r="B29" t="s">
        <v>99</v>
      </c>
    </row>
    <row r="33" spans="1:2" x14ac:dyDescent="0.5">
      <c r="A33" s="22" t="s">
        <v>71</v>
      </c>
      <c r="B33" t="s">
        <v>100</v>
      </c>
    </row>
    <row r="37" spans="1:2" x14ac:dyDescent="0.5">
      <c r="A37" s="22" t="s">
        <v>72</v>
      </c>
      <c r="B37" t="s">
        <v>101</v>
      </c>
    </row>
    <row r="41" spans="1:2" x14ac:dyDescent="0.5">
      <c r="A41" s="22" t="s">
        <v>73</v>
      </c>
      <c r="B41" s="18" t="s">
        <v>102</v>
      </c>
    </row>
  </sheetData>
  <mergeCells count="1">
    <mergeCell ref="A1:I1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9"/>
  <sheetViews>
    <sheetView workbookViewId="0">
      <selection sqref="A1:I1"/>
    </sheetView>
  </sheetViews>
  <sheetFormatPr defaultColWidth="9.765625" defaultRowHeight="16.5" x14ac:dyDescent="0.45"/>
  <cols>
    <col min="1" max="2" width="9.765625" style="64"/>
    <col min="3" max="4" width="9.69140625" style="64" customWidth="1"/>
    <col min="5" max="16384" width="9.765625" style="64"/>
  </cols>
  <sheetData>
    <row r="1" spans="1:11" ht="21.5" x14ac:dyDescent="0.6">
      <c r="A1" s="111" t="s">
        <v>144</v>
      </c>
      <c r="B1" s="111"/>
      <c r="C1" s="111"/>
      <c r="D1" s="111"/>
      <c r="E1" s="111"/>
      <c r="F1" s="111"/>
      <c r="G1" s="111"/>
      <c r="H1" s="111"/>
      <c r="I1" s="111"/>
      <c r="J1" s="80"/>
      <c r="K1" s="80"/>
    </row>
    <row r="2" spans="1:11" ht="21.5" x14ac:dyDescent="0.6">
      <c r="A2" s="71"/>
      <c r="B2" s="71"/>
      <c r="C2" s="71"/>
      <c r="D2" s="71"/>
      <c r="E2" s="71"/>
      <c r="F2" s="71"/>
      <c r="G2" s="71"/>
      <c r="H2" s="71"/>
      <c r="I2" s="71"/>
      <c r="J2" s="80"/>
      <c r="K2" s="80"/>
    </row>
    <row r="3" spans="1:11" x14ac:dyDescent="0.45">
      <c r="B3" s="76" t="s">
        <v>148</v>
      </c>
      <c r="C3" s="69"/>
      <c r="D3" s="69"/>
      <c r="E3" s="69"/>
      <c r="F3" s="69"/>
      <c r="G3" s="69"/>
      <c r="H3" s="69"/>
      <c r="I3" s="69"/>
      <c r="J3" s="69"/>
      <c r="K3" s="69"/>
    </row>
    <row r="4" spans="1:11" x14ac:dyDescent="0.45">
      <c r="B4" s="76" t="s">
        <v>149</v>
      </c>
      <c r="C4" s="69"/>
      <c r="D4" s="69"/>
      <c r="E4" s="69"/>
      <c r="F4" s="70" t="s">
        <v>145</v>
      </c>
      <c r="G4" s="69"/>
      <c r="H4" s="69"/>
      <c r="I4" s="69"/>
      <c r="J4" s="69"/>
      <c r="K4" s="69"/>
    </row>
    <row r="5" spans="1:11" x14ac:dyDescent="0.45">
      <c r="B5" s="76"/>
      <c r="C5" s="69"/>
      <c r="D5" s="69"/>
      <c r="E5" s="69"/>
      <c r="F5" s="70"/>
      <c r="G5" s="69"/>
      <c r="H5" s="69"/>
      <c r="I5" s="69"/>
      <c r="J5" s="69"/>
      <c r="K5" s="69"/>
    </row>
    <row r="6" spans="1:11" ht="34" x14ac:dyDescent="0.5">
      <c r="B6" s="77" t="s">
        <v>116</v>
      </c>
      <c r="C6" s="77" t="s">
        <v>142</v>
      </c>
      <c r="D6" s="78" t="s">
        <v>146</v>
      </c>
      <c r="E6" s="77" t="s">
        <v>143</v>
      </c>
      <c r="F6" s="78" t="s">
        <v>147</v>
      </c>
    </row>
    <row r="7" spans="1:11" ht="17" x14ac:dyDescent="0.5">
      <c r="B7" s="72">
        <v>1972</v>
      </c>
      <c r="C7" s="73">
        <v>0.46916666666666673</v>
      </c>
      <c r="D7" s="79"/>
      <c r="E7" s="74">
        <v>1.406666666666667</v>
      </c>
      <c r="F7" s="75"/>
    </row>
    <row r="8" spans="1:11" ht="17" x14ac:dyDescent="0.5">
      <c r="B8" s="72">
        <v>1973</v>
      </c>
      <c r="C8" s="73">
        <v>0.56166666666666665</v>
      </c>
      <c r="D8" s="79"/>
      <c r="E8" s="74">
        <v>1.5783333333333334</v>
      </c>
      <c r="F8" s="75"/>
    </row>
    <row r="9" spans="1:11" ht="17" x14ac:dyDescent="0.5">
      <c r="B9" s="72">
        <v>1974</v>
      </c>
      <c r="C9" s="73">
        <v>0.94333333333333325</v>
      </c>
      <c r="D9" s="79"/>
      <c r="E9" s="74">
        <v>2.124166666666667</v>
      </c>
      <c r="F9" s="75"/>
    </row>
    <row r="10" spans="1:11" ht="17" x14ac:dyDescent="0.5">
      <c r="B10" s="72">
        <v>1975</v>
      </c>
      <c r="C10" s="73">
        <v>0.93583333333333341</v>
      </c>
      <c r="D10" s="79"/>
      <c r="E10" s="74">
        <v>2.1474999999999995</v>
      </c>
      <c r="F10" s="75"/>
    </row>
    <row r="11" spans="1:11" ht="17" x14ac:dyDescent="0.5">
      <c r="B11" s="72">
        <v>1976</v>
      </c>
      <c r="C11" s="73">
        <v>1.0466666666666669</v>
      </c>
      <c r="D11" s="79"/>
      <c r="E11" s="74">
        <v>2.4633333333333334</v>
      </c>
      <c r="F11" s="75"/>
    </row>
    <row r="12" spans="1:11" ht="17" x14ac:dyDescent="0.5">
      <c r="B12" s="72">
        <v>1977</v>
      </c>
      <c r="C12" s="73">
        <v>1.1366666666666669</v>
      </c>
      <c r="D12" s="79"/>
      <c r="E12" s="74">
        <v>2.645</v>
      </c>
      <c r="F12" s="75"/>
    </row>
    <row r="13" spans="1:11" ht="17" x14ac:dyDescent="0.5">
      <c r="B13" s="72">
        <v>1978</v>
      </c>
      <c r="C13" s="73">
        <v>1.1983333333333333</v>
      </c>
      <c r="D13" s="79"/>
      <c r="E13" s="74">
        <v>2.8149999999999999</v>
      </c>
      <c r="F13" s="75"/>
    </row>
    <row r="14" spans="1:11" ht="17" x14ac:dyDescent="0.5">
      <c r="B14" s="72">
        <v>1979</v>
      </c>
      <c r="C14" s="73">
        <v>1.7983333333333331</v>
      </c>
      <c r="D14" s="79"/>
      <c r="E14" s="74">
        <v>3.5516666666666672</v>
      </c>
      <c r="F14" s="75"/>
    </row>
    <row r="15" spans="1:11" ht="17" x14ac:dyDescent="0.5">
      <c r="B15" s="72">
        <v>1980</v>
      </c>
      <c r="C15" s="73">
        <v>2.645</v>
      </c>
      <c r="D15" s="79"/>
      <c r="E15" s="74">
        <v>4.7616666666666667</v>
      </c>
      <c r="F15" s="75"/>
    </row>
    <row r="16" spans="1:11" ht="17" x14ac:dyDescent="0.5">
      <c r="B16" s="72">
        <v>1981</v>
      </c>
      <c r="C16" s="73">
        <v>3.3708333333333336</v>
      </c>
      <c r="D16" s="79"/>
      <c r="E16" s="74">
        <v>5.5091666666666663</v>
      </c>
      <c r="F16" s="75"/>
    </row>
    <row r="17" spans="2:10" ht="17" x14ac:dyDescent="0.5">
      <c r="B17" s="72">
        <v>1982</v>
      </c>
      <c r="C17" s="73">
        <v>3.82</v>
      </c>
      <c r="D17" s="79"/>
      <c r="E17" s="74">
        <v>6.0691666666666668</v>
      </c>
      <c r="F17" s="75"/>
    </row>
    <row r="18" spans="2:10" ht="17" x14ac:dyDescent="0.5">
      <c r="B18" s="72">
        <v>1983</v>
      </c>
      <c r="C18" s="73">
        <v>3.75</v>
      </c>
      <c r="D18" s="79"/>
      <c r="E18" s="74">
        <v>6.1491666666666669</v>
      </c>
      <c r="F18" s="75"/>
    </row>
    <row r="19" spans="2:10" ht="17" x14ac:dyDescent="0.5">
      <c r="B19" s="72">
        <v>1984</v>
      </c>
      <c r="C19" s="73">
        <v>3.8874999999999997</v>
      </c>
      <c r="D19" s="79"/>
      <c r="E19" s="74">
        <v>6.2316666666666682</v>
      </c>
      <c r="F19" s="75"/>
    </row>
    <row r="20" spans="2:10" ht="17" x14ac:dyDescent="0.5">
      <c r="B20" s="72">
        <v>1985</v>
      </c>
      <c r="C20" s="73">
        <v>3.9583333333333344</v>
      </c>
      <c r="D20" s="79"/>
      <c r="E20" s="74">
        <v>6.3024999999999993</v>
      </c>
      <c r="F20" s="75"/>
    </row>
    <row r="21" spans="2:10" ht="17" x14ac:dyDescent="0.5">
      <c r="B21" s="72">
        <v>1986</v>
      </c>
      <c r="C21" s="73">
        <v>3.93</v>
      </c>
      <c r="D21" s="79"/>
      <c r="E21" s="74">
        <v>6.1924999999999999</v>
      </c>
      <c r="F21" s="75"/>
    </row>
    <row r="22" spans="2:10" ht="17" x14ac:dyDescent="0.5">
      <c r="B22" s="72">
        <v>1987</v>
      </c>
      <c r="C22" s="73">
        <v>4.3166666666666664</v>
      </c>
      <c r="D22" s="79"/>
      <c r="E22" s="74">
        <v>6.2383333333333333</v>
      </c>
      <c r="F22" s="75"/>
    </row>
    <row r="23" spans="2:10" ht="17" x14ac:dyDescent="0.5">
      <c r="B23" s="72">
        <v>1988</v>
      </c>
      <c r="C23" s="73">
        <v>4.1924999999999999</v>
      </c>
      <c r="D23" s="79"/>
      <c r="E23" s="74">
        <v>6.3516666666666666</v>
      </c>
      <c r="F23" s="75"/>
    </row>
    <row r="24" spans="2:10" ht="17" x14ac:dyDescent="0.5">
      <c r="B24" s="72">
        <v>1989</v>
      </c>
      <c r="C24" s="73">
        <v>4.4841666666666669</v>
      </c>
      <c r="D24" s="79"/>
      <c r="E24" s="74">
        <v>6.5291666666666659</v>
      </c>
      <c r="F24" s="75"/>
    </row>
    <row r="25" spans="2:10" ht="17" x14ac:dyDescent="0.5">
      <c r="B25" s="72">
        <v>1990</v>
      </c>
      <c r="C25" s="73">
        <v>4.6441666666666661</v>
      </c>
      <c r="D25" s="79"/>
      <c r="E25" s="74">
        <v>5.8441666666666654</v>
      </c>
      <c r="F25" s="75"/>
      <c r="H25"/>
      <c r="I25"/>
      <c r="J25"/>
    </row>
    <row r="26" spans="2:10" ht="17" x14ac:dyDescent="0.5">
      <c r="B26" s="72">
        <v>1991</v>
      </c>
      <c r="C26" s="73">
        <v>4.6050000000000004</v>
      </c>
      <c r="D26" s="79"/>
      <c r="E26" s="74">
        <v>5.480833333333333</v>
      </c>
      <c r="F26" s="75"/>
    </row>
    <row r="27" spans="2:10" ht="17" x14ac:dyDescent="0.5">
      <c r="B27" s="72">
        <v>1992</v>
      </c>
      <c r="C27" s="73">
        <v>4.5691666666666659</v>
      </c>
      <c r="D27" s="79"/>
      <c r="E27" s="74">
        <v>5.3358333333333334</v>
      </c>
      <c r="F27" s="75"/>
    </row>
    <row r="28" spans="2:10" ht="17" x14ac:dyDescent="0.5">
      <c r="B28" s="72">
        <v>1993</v>
      </c>
      <c r="C28" s="73">
        <v>4.807500000000001</v>
      </c>
      <c r="D28" s="79"/>
      <c r="E28" s="74">
        <v>5.2858333333333336</v>
      </c>
      <c r="F28" s="75"/>
    </row>
    <row r="29" spans="2:10" ht="17" x14ac:dyDescent="0.5">
      <c r="B29" s="72">
        <v>1994</v>
      </c>
      <c r="C29" s="73">
        <v>4.6733333333333347</v>
      </c>
      <c r="D29" s="79"/>
      <c r="E29" s="74">
        <v>5.45</v>
      </c>
      <c r="F29" s="75"/>
    </row>
    <row r="30" spans="2:10" ht="17" x14ac:dyDescent="0.5">
      <c r="B30" s="72">
        <v>1995</v>
      </c>
      <c r="C30" s="73">
        <v>4.9000000000000004</v>
      </c>
      <c r="D30" s="79"/>
      <c r="E30" s="74">
        <v>5.9158333333333326</v>
      </c>
      <c r="F30" s="75"/>
    </row>
    <row r="31" spans="2:10" ht="17" x14ac:dyDescent="0.5">
      <c r="B31" s="72">
        <v>1996</v>
      </c>
      <c r="C31" s="73">
        <v>5.2241666666666671</v>
      </c>
      <c r="D31" s="79"/>
      <c r="E31" s="74">
        <v>6.4725000000000001</v>
      </c>
      <c r="F31" s="75"/>
    </row>
    <row r="32" spans="2:10" ht="17" x14ac:dyDescent="0.5">
      <c r="B32" s="72">
        <v>1997</v>
      </c>
      <c r="C32" s="73">
        <v>5.4683333333333337</v>
      </c>
      <c r="D32" s="79"/>
      <c r="E32" s="74">
        <v>6.6383333333333328</v>
      </c>
      <c r="F32" s="75"/>
    </row>
    <row r="33" spans="2:13" ht="17" x14ac:dyDescent="0.5">
      <c r="B33" s="72">
        <v>1998</v>
      </c>
      <c r="C33" s="73">
        <v>5.13</v>
      </c>
      <c r="D33" s="79"/>
      <c r="E33" s="74">
        <v>6.4058333333333337</v>
      </c>
      <c r="F33" s="75"/>
    </row>
    <row r="34" spans="2:13" ht="17" x14ac:dyDescent="0.5">
      <c r="B34" s="72">
        <v>1999</v>
      </c>
      <c r="C34" s="73">
        <v>5.6608333333333336</v>
      </c>
      <c r="D34" s="79"/>
      <c r="E34" s="74">
        <v>7.2383333333333342</v>
      </c>
      <c r="F34" s="75"/>
    </row>
    <row r="35" spans="2:13" ht="17" x14ac:dyDescent="0.5">
      <c r="B35" s="72">
        <v>2000</v>
      </c>
      <c r="C35" s="73">
        <v>7.1275000000000004</v>
      </c>
      <c r="D35" s="79"/>
      <c r="E35" s="74">
        <v>8.3658333333333328</v>
      </c>
      <c r="F35" s="75"/>
    </row>
    <row r="36" spans="2:13" ht="17" x14ac:dyDescent="0.5">
      <c r="B36" s="72">
        <v>2001</v>
      </c>
      <c r="C36" s="73">
        <v>6.916666666666667</v>
      </c>
      <c r="D36" s="79"/>
      <c r="E36" s="74">
        <v>8.1808333333333341</v>
      </c>
      <c r="F36" s="75"/>
    </row>
    <row r="37" spans="2:13" ht="17" x14ac:dyDescent="0.5">
      <c r="B37" s="72">
        <v>2002</v>
      </c>
      <c r="C37" s="73">
        <v>6.814166666666666</v>
      </c>
      <c r="D37" s="79"/>
      <c r="E37" s="74">
        <v>8.1983333333333324</v>
      </c>
      <c r="F37" s="75"/>
    </row>
    <row r="38" spans="2:13" ht="17" x14ac:dyDescent="0.5">
      <c r="B38" s="72">
        <v>2003</v>
      </c>
      <c r="C38" s="73">
        <v>6.6825000000000019</v>
      </c>
      <c r="D38" s="79"/>
      <c r="E38" s="74">
        <v>8.1775000000000002</v>
      </c>
      <c r="F38" s="75"/>
    </row>
    <row r="39" spans="2:13" ht="17" x14ac:dyDescent="0.5">
      <c r="B39" s="72">
        <v>2004</v>
      </c>
      <c r="C39" s="73">
        <v>7.394166666666667</v>
      </c>
      <c r="D39" s="79"/>
      <c r="E39" s="74">
        <v>8.682500000000001</v>
      </c>
      <c r="F39" s="75"/>
      <c r="M39" s="65"/>
    </row>
    <row r="40" spans="2:13" ht="17" x14ac:dyDescent="0.5">
      <c r="B40" s="72">
        <v>2005</v>
      </c>
      <c r="C40" s="73">
        <v>8.5149999999999988</v>
      </c>
      <c r="D40" s="79"/>
      <c r="E40" s="74">
        <v>9.4466666666666672</v>
      </c>
      <c r="F40" s="75"/>
    </row>
    <row r="41" spans="2:13" ht="17" x14ac:dyDescent="0.5">
      <c r="B41" s="72">
        <v>2006</v>
      </c>
      <c r="C41" s="73">
        <v>8.8583333333333343</v>
      </c>
      <c r="D41" s="79"/>
      <c r="E41" s="74">
        <v>9.8874999999999993</v>
      </c>
      <c r="F41" s="75"/>
    </row>
    <row r="42" spans="2:13" ht="17" x14ac:dyDescent="0.5">
      <c r="B42" s="72">
        <v>2007</v>
      </c>
      <c r="C42" s="73">
        <v>8.9608333333333334</v>
      </c>
      <c r="D42" s="79"/>
      <c r="E42" s="74">
        <v>10.064166666666667</v>
      </c>
      <c r="F42" s="75"/>
    </row>
    <row r="43" spans="2:13" ht="17" x14ac:dyDescent="0.5">
      <c r="B43" s="72">
        <v>2008</v>
      </c>
      <c r="C43" s="73">
        <v>10.092499999999999</v>
      </c>
      <c r="D43" s="79"/>
      <c r="E43" s="74">
        <v>10.491666666666665</v>
      </c>
      <c r="F43" s="75"/>
    </row>
    <row r="44" spans="2:13" ht="17" x14ac:dyDescent="0.5">
      <c r="B44" s="72">
        <v>2009</v>
      </c>
      <c r="C44" s="73">
        <v>8.5366666666666653</v>
      </c>
      <c r="D44" s="79"/>
      <c r="E44" s="74">
        <v>9.8783333333333321</v>
      </c>
      <c r="F44" s="75"/>
    </row>
    <row r="45" spans="2:13" ht="17" x14ac:dyDescent="0.5">
      <c r="B45" s="72">
        <v>2010</v>
      </c>
      <c r="C45" s="73">
        <v>9.7258333333333358</v>
      </c>
      <c r="D45" s="79"/>
      <c r="E45" s="74">
        <v>11.053333333333333</v>
      </c>
      <c r="F45" s="75"/>
    </row>
    <row r="46" spans="2:13" ht="17" x14ac:dyDescent="0.5">
      <c r="B46" s="72">
        <v>2011</v>
      </c>
      <c r="C46" s="73">
        <v>11.295833333333333</v>
      </c>
      <c r="D46" s="79"/>
      <c r="E46" s="74">
        <v>12.339166666666669</v>
      </c>
      <c r="F46" s="75"/>
    </row>
    <row r="47" spans="2:13" ht="17" x14ac:dyDescent="0.5">
      <c r="B47" s="72">
        <v>2012</v>
      </c>
      <c r="C47" s="73">
        <v>11.935833333333333</v>
      </c>
      <c r="D47" s="79"/>
      <c r="E47" s="74">
        <v>13.152499999999998</v>
      </c>
      <c r="F47" s="75"/>
      <c r="H47"/>
      <c r="I47"/>
      <c r="J47"/>
    </row>
    <row r="48" spans="2:13" x14ac:dyDescent="0.45">
      <c r="M48" s="65"/>
    </row>
    <row r="50" spans="1:13" ht="17" x14ac:dyDescent="0.5">
      <c r="A50" s="22" t="s">
        <v>67</v>
      </c>
      <c r="B50" s="18" t="s">
        <v>151</v>
      </c>
      <c r="C50" s="18"/>
      <c r="D50" s="18"/>
      <c r="E50" s="18"/>
      <c r="F50" s="18"/>
      <c r="G50" s="18"/>
      <c r="H50" s="18"/>
      <c r="I50" s="18"/>
    </row>
    <row r="51" spans="1:13" ht="17" x14ac:dyDescent="0.5">
      <c r="A51" s="22"/>
      <c r="B51" s="18"/>
      <c r="C51" s="18"/>
      <c r="D51" s="18"/>
      <c r="E51" s="18"/>
      <c r="F51" s="18"/>
      <c r="G51" s="18"/>
      <c r="H51" s="18"/>
      <c r="I51" s="18"/>
    </row>
    <row r="52" spans="1:13" ht="17" x14ac:dyDescent="0.5">
      <c r="A52" s="22"/>
      <c r="B52" s="18"/>
      <c r="C52" s="18"/>
      <c r="D52" s="59"/>
      <c r="E52" s="59"/>
      <c r="F52" s="59"/>
      <c r="G52" s="59"/>
      <c r="H52" s="18"/>
      <c r="I52" s="18"/>
    </row>
    <row r="53" spans="1:13" ht="17" x14ac:dyDescent="0.5">
      <c r="A53" s="22"/>
      <c r="B53" s="18"/>
      <c r="C53" s="18"/>
      <c r="D53" s="59"/>
      <c r="E53" s="59"/>
      <c r="F53" s="59"/>
      <c r="G53" s="59"/>
      <c r="H53" s="18"/>
      <c r="I53" s="18"/>
    </row>
    <row r="54" spans="1:13" ht="17" x14ac:dyDescent="0.5">
      <c r="A54" s="60" t="s">
        <v>75</v>
      </c>
      <c r="B54" s="61" t="s">
        <v>152</v>
      </c>
      <c r="C54" s="59"/>
      <c r="D54" s="59"/>
      <c r="E54" s="59"/>
      <c r="F54" s="59"/>
      <c r="G54" s="59"/>
      <c r="H54" s="18"/>
      <c r="I54" s="18"/>
    </row>
    <row r="55" spans="1:13" x14ac:dyDescent="0.45">
      <c r="A55" s="61"/>
      <c r="B55" s="61"/>
      <c r="C55" s="59"/>
      <c r="D55" s="59"/>
      <c r="E55" s="59"/>
      <c r="F55" s="59"/>
      <c r="G55" s="59"/>
      <c r="H55" s="18"/>
      <c r="I55" s="18"/>
    </row>
    <row r="56" spans="1:13" x14ac:dyDescent="0.45">
      <c r="A56" s="61"/>
      <c r="B56" s="61"/>
      <c r="C56" s="59"/>
      <c r="D56" s="59"/>
      <c r="E56" s="59"/>
      <c r="F56" s="59"/>
      <c r="G56" s="59"/>
      <c r="H56" s="18"/>
      <c r="I56" s="18"/>
    </row>
    <row r="57" spans="1:13" x14ac:dyDescent="0.45">
      <c r="A57" s="61"/>
      <c r="B57" s="61"/>
      <c r="C57" s="59"/>
      <c r="D57" s="59"/>
      <c r="E57" s="59"/>
      <c r="F57" s="59"/>
      <c r="G57" s="59"/>
      <c r="H57" s="18"/>
      <c r="I57" s="18"/>
    </row>
    <row r="58" spans="1:13" ht="17" x14ac:dyDescent="0.5">
      <c r="A58" s="60" t="s">
        <v>54</v>
      </c>
      <c r="B58" s="61" t="s">
        <v>153</v>
      </c>
      <c r="C58" s="59"/>
      <c r="D58" s="59"/>
      <c r="E58" s="59"/>
      <c r="F58" s="59"/>
      <c r="G58" s="59"/>
      <c r="H58" s="18"/>
      <c r="I58" s="18"/>
    </row>
    <row r="59" spans="1:13" x14ac:dyDescent="0.45">
      <c r="A59" s="59"/>
      <c r="B59" s="18"/>
      <c r="C59" s="59"/>
      <c r="D59" s="59"/>
      <c r="E59" s="59"/>
      <c r="F59" s="59"/>
      <c r="G59" s="59"/>
      <c r="H59" s="18"/>
      <c r="I59" s="18"/>
    </row>
    <row r="60" spans="1:13" x14ac:dyDescent="0.45">
      <c r="A60" s="59"/>
      <c r="B60" s="18"/>
      <c r="C60" s="59"/>
      <c r="D60" s="59"/>
      <c r="E60" s="59"/>
      <c r="F60" s="59"/>
      <c r="G60" s="59"/>
      <c r="H60" s="18"/>
      <c r="I60" s="18"/>
      <c r="M60" s="65"/>
    </row>
    <row r="61" spans="1:13" ht="17" x14ac:dyDescent="0.5">
      <c r="A61" s="58"/>
      <c r="B61" s="18"/>
      <c r="C61" s="59"/>
      <c r="D61" s="59"/>
      <c r="E61" s="59"/>
      <c r="F61" s="59"/>
      <c r="G61" s="59"/>
      <c r="H61" s="18"/>
      <c r="I61" s="18"/>
    </row>
    <row r="62" spans="1:13" ht="17" x14ac:dyDescent="0.5">
      <c r="A62" s="60" t="s">
        <v>59</v>
      </c>
      <c r="B62" s="61" t="s">
        <v>154</v>
      </c>
      <c r="C62" s="59"/>
      <c r="D62" s="59"/>
      <c r="E62" s="59"/>
      <c r="F62" s="59"/>
      <c r="G62" s="59"/>
      <c r="H62" s="18"/>
      <c r="I62" s="18"/>
    </row>
    <row r="63" spans="1:13" ht="17" x14ac:dyDescent="0.5">
      <c r="A63" s="58"/>
      <c r="B63" s="59"/>
      <c r="C63" s="59"/>
      <c r="D63" s="59"/>
      <c r="E63" s="59"/>
      <c r="F63" s="59"/>
      <c r="G63" s="59"/>
      <c r="H63" s="18"/>
      <c r="I63" s="18"/>
    </row>
    <row r="64" spans="1:13" ht="17" x14ac:dyDescent="0.5">
      <c r="A64" s="58"/>
      <c r="B64" s="59"/>
      <c r="C64" s="59"/>
      <c r="D64" s="59"/>
      <c r="E64" s="59"/>
      <c r="F64" s="59"/>
      <c r="G64" s="59"/>
      <c r="H64" s="18"/>
      <c r="I64" s="18"/>
    </row>
    <row r="65" spans="1:13" ht="17" x14ac:dyDescent="0.5">
      <c r="A65" s="58"/>
      <c r="B65" s="59"/>
      <c r="C65" s="59"/>
      <c r="D65" s="59"/>
      <c r="E65" s="59"/>
      <c r="F65" s="59"/>
      <c r="G65" s="59"/>
      <c r="H65" s="18"/>
      <c r="I65" s="18"/>
    </row>
    <row r="66" spans="1:13" ht="17" x14ac:dyDescent="0.5">
      <c r="A66" s="60" t="s">
        <v>71</v>
      </c>
      <c r="B66" s="61" t="s">
        <v>155</v>
      </c>
      <c r="C66" s="59"/>
      <c r="D66" s="59"/>
      <c r="E66" s="59"/>
      <c r="F66" s="59"/>
      <c r="G66" s="59"/>
      <c r="H66" s="18"/>
      <c r="I66" s="18"/>
    </row>
    <row r="67" spans="1:13" x14ac:dyDescent="0.45">
      <c r="A67" s="18"/>
      <c r="B67" s="18"/>
      <c r="C67" s="18"/>
      <c r="D67" s="18"/>
      <c r="E67" s="18"/>
      <c r="F67" s="18"/>
      <c r="G67" s="18"/>
      <c r="H67" s="18"/>
      <c r="I67" s="18"/>
    </row>
    <row r="72" spans="1:13" x14ac:dyDescent="0.45">
      <c r="M72" s="65"/>
    </row>
    <row r="84" spans="13:13" x14ac:dyDescent="0.45">
      <c r="M84" s="65"/>
    </row>
    <row r="96" spans="13:13" x14ac:dyDescent="0.45">
      <c r="M96" s="65"/>
    </row>
    <row r="108" spans="13:13" x14ac:dyDescent="0.45">
      <c r="M108" s="65"/>
    </row>
    <row r="120" spans="2:14" x14ac:dyDescent="0.45">
      <c r="M120" s="65"/>
      <c r="N120" s="65"/>
    </row>
    <row r="127" spans="2:14" x14ac:dyDescent="0.45">
      <c r="B127" s="66"/>
      <c r="C127" s="66"/>
      <c r="D127" s="66"/>
      <c r="E127" s="66"/>
      <c r="F127" s="66"/>
      <c r="G127" s="66"/>
    </row>
    <row r="128" spans="2:14" x14ac:dyDescent="0.45">
      <c r="B128" s="66"/>
      <c r="C128" s="66"/>
      <c r="D128" s="66"/>
      <c r="E128" s="66"/>
      <c r="F128" s="66"/>
      <c r="G128" s="66"/>
    </row>
    <row r="129" spans="2:7" x14ac:dyDescent="0.45">
      <c r="B129" s="66"/>
      <c r="C129" s="66"/>
      <c r="D129" s="66"/>
      <c r="E129" s="66"/>
      <c r="F129" s="66"/>
      <c r="G129" s="66"/>
    </row>
    <row r="130" spans="2:7" x14ac:dyDescent="0.45">
      <c r="B130" s="66"/>
      <c r="C130" s="66"/>
      <c r="D130" s="66"/>
      <c r="E130" s="66"/>
      <c r="F130" s="66"/>
      <c r="G130" s="66"/>
    </row>
    <row r="131" spans="2:7" x14ac:dyDescent="0.45">
      <c r="B131" s="66"/>
      <c r="C131" s="66"/>
      <c r="D131" s="66"/>
      <c r="E131" s="66"/>
      <c r="F131" s="66"/>
      <c r="G131" s="66"/>
    </row>
    <row r="132" spans="2:7" x14ac:dyDescent="0.45">
      <c r="B132" s="66"/>
      <c r="C132" s="66"/>
      <c r="D132" s="66"/>
      <c r="E132" s="66"/>
      <c r="F132" s="66"/>
      <c r="G132" s="66"/>
    </row>
    <row r="133" spans="2:7" x14ac:dyDescent="0.45">
      <c r="B133" s="66"/>
      <c r="C133" s="67"/>
      <c r="D133" s="67"/>
      <c r="E133" s="68"/>
      <c r="F133" s="68"/>
      <c r="G133" s="68"/>
    </row>
    <row r="134" spans="2:7" x14ac:dyDescent="0.45">
      <c r="B134" s="66"/>
      <c r="C134" s="67"/>
      <c r="D134" s="67"/>
      <c r="E134" s="68"/>
      <c r="F134" s="68"/>
      <c r="G134" s="68"/>
    </row>
    <row r="135" spans="2:7" x14ac:dyDescent="0.45">
      <c r="B135" s="66"/>
      <c r="C135" s="67"/>
      <c r="D135" s="67"/>
      <c r="E135" s="68"/>
      <c r="F135" s="68"/>
      <c r="G135" s="68"/>
    </row>
    <row r="136" spans="2:7" x14ac:dyDescent="0.45">
      <c r="B136" s="66"/>
      <c r="C136" s="67"/>
      <c r="D136" s="67"/>
      <c r="E136" s="68"/>
      <c r="F136" s="68"/>
      <c r="G136" s="68"/>
    </row>
    <row r="137" spans="2:7" x14ac:dyDescent="0.45">
      <c r="B137" s="66"/>
      <c r="C137" s="67"/>
      <c r="D137" s="67"/>
      <c r="E137" s="68"/>
      <c r="F137" s="68"/>
      <c r="G137" s="68"/>
    </row>
    <row r="138" spans="2:7" x14ac:dyDescent="0.45">
      <c r="B138" s="66"/>
      <c r="C138" s="67"/>
      <c r="D138" s="67"/>
      <c r="E138" s="68"/>
      <c r="F138" s="68"/>
      <c r="G138" s="68"/>
    </row>
    <row r="139" spans="2:7" x14ac:dyDescent="0.45">
      <c r="B139" s="66"/>
      <c r="C139" s="67"/>
      <c r="D139" s="67"/>
      <c r="E139" s="68"/>
      <c r="F139" s="68"/>
      <c r="G139" s="68"/>
    </row>
    <row r="140" spans="2:7" x14ac:dyDescent="0.45">
      <c r="B140" s="66"/>
      <c r="C140" s="67"/>
      <c r="D140" s="67"/>
      <c r="E140" s="68"/>
      <c r="F140" s="68"/>
      <c r="G140" s="68"/>
    </row>
    <row r="141" spans="2:7" x14ac:dyDescent="0.45">
      <c r="B141" s="66"/>
      <c r="C141" s="67"/>
      <c r="D141" s="67"/>
      <c r="E141" s="68"/>
      <c r="F141" s="68"/>
      <c r="G141" s="68"/>
    </row>
    <row r="142" spans="2:7" x14ac:dyDescent="0.45">
      <c r="B142" s="66"/>
      <c r="C142" s="67"/>
      <c r="D142" s="67"/>
      <c r="E142" s="68"/>
      <c r="F142" s="68"/>
      <c r="G142" s="68"/>
    </row>
    <row r="143" spans="2:7" x14ac:dyDescent="0.45">
      <c r="B143" s="66"/>
      <c r="C143" s="67"/>
      <c r="D143" s="67"/>
      <c r="E143" s="68"/>
      <c r="F143" s="68"/>
      <c r="G143" s="68"/>
    </row>
    <row r="144" spans="2:7" x14ac:dyDescent="0.45">
      <c r="B144" s="66"/>
      <c r="C144" s="67"/>
      <c r="D144" s="67"/>
      <c r="E144" s="68"/>
      <c r="F144" s="68"/>
      <c r="G144" s="68"/>
    </row>
    <row r="145" spans="2:7" x14ac:dyDescent="0.45">
      <c r="B145" s="66"/>
      <c r="C145" s="66"/>
      <c r="D145" s="66"/>
      <c r="E145" s="66"/>
      <c r="F145" s="66"/>
      <c r="G145" s="66"/>
    </row>
    <row r="146" spans="2:7" x14ac:dyDescent="0.45">
      <c r="B146" s="66"/>
      <c r="C146" s="66"/>
      <c r="D146" s="66"/>
      <c r="E146" s="66"/>
      <c r="F146" s="66"/>
      <c r="G146" s="66"/>
    </row>
    <row r="147" spans="2:7" x14ac:dyDescent="0.45">
      <c r="B147" s="66"/>
      <c r="C147" s="66"/>
      <c r="D147" s="66"/>
      <c r="E147" s="66"/>
      <c r="F147" s="66"/>
      <c r="G147" s="66"/>
    </row>
    <row r="148" spans="2:7" x14ac:dyDescent="0.45">
      <c r="B148" s="66"/>
      <c r="C148" s="66"/>
      <c r="D148" s="66"/>
      <c r="E148" s="66"/>
      <c r="F148" s="66"/>
      <c r="G148" s="66"/>
    </row>
    <row r="149" spans="2:7" x14ac:dyDescent="0.45">
      <c r="B149" s="66"/>
      <c r="C149" s="66"/>
      <c r="D149" s="66"/>
      <c r="E149" s="66"/>
      <c r="F149" s="66"/>
      <c r="G149" s="66"/>
    </row>
  </sheetData>
  <mergeCells count="1">
    <mergeCell ref="A1:I1"/>
  </mergeCells>
  <hyperlinks>
    <hyperlink ref="F4" location="'Opgave 5'!F2" display="Dagspriser på diesel og benzin" xr:uid="{00000000-0004-0000-0500-000000000000}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22"/>
  </sheetPr>
  <dimension ref="A1"/>
  <sheetViews>
    <sheetView workbookViewId="0"/>
  </sheetViews>
  <sheetFormatPr defaultRowHeight="16.5" x14ac:dyDescent="0.45"/>
  <sheetData>
    <row r="1" spans="1:1" x14ac:dyDescent="0.45">
      <c r="A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7"/>
  <sheetViews>
    <sheetView workbookViewId="0">
      <selection sqref="A1:I1"/>
    </sheetView>
  </sheetViews>
  <sheetFormatPr defaultColWidth="8.69140625" defaultRowHeight="16.5" x14ac:dyDescent="0.45"/>
  <cols>
    <col min="2" max="2" width="16.84375" customWidth="1"/>
    <col min="3" max="8" width="8.765625" customWidth="1"/>
  </cols>
  <sheetData>
    <row r="1" spans="1:15" ht="21.5" x14ac:dyDescent="0.6">
      <c r="A1" s="109" t="s">
        <v>150</v>
      </c>
      <c r="B1" s="109"/>
      <c r="C1" s="109"/>
      <c r="D1" s="109"/>
      <c r="E1" s="109"/>
      <c r="F1" s="109"/>
      <c r="G1" s="109"/>
      <c r="H1" s="109"/>
      <c r="I1" s="109"/>
    </row>
    <row r="3" spans="1:15" ht="17.5" x14ac:dyDescent="0.45">
      <c r="B3" s="83" t="s">
        <v>177</v>
      </c>
      <c r="I3" s="82"/>
      <c r="J3" s="82"/>
      <c r="K3" s="82"/>
      <c r="L3" s="82"/>
      <c r="M3" s="82"/>
      <c r="N3" s="82"/>
      <c r="O3" s="82"/>
    </row>
    <row r="4" spans="1:15" x14ac:dyDescent="0.45">
      <c r="B4" s="85"/>
      <c r="I4" s="82"/>
      <c r="J4" s="82"/>
      <c r="K4" s="82"/>
      <c r="L4" s="82"/>
      <c r="M4" s="82"/>
      <c r="N4" s="82"/>
      <c r="O4" s="82"/>
    </row>
    <row r="5" spans="1:15" ht="17" x14ac:dyDescent="0.45">
      <c r="B5" s="89" t="s">
        <v>0</v>
      </c>
      <c r="C5" s="90">
        <v>1960</v>
      </c>
      <c r="D5" s="90">
        <v>1970</v>
      </c>
      <c r="E5" s="90">
        <v>1980</v>
      </c>
      <c r="F5" s="90">
        <v>1990</v>
      </c>
      <c r="G5" s="90">
        <v>2000</v>
      </c>
      <c r="H5" s="90">
        <v>2010</v>
      </c>
      <c r="I5" s="82"/>
      <c r="J5" s="82"/>
      <c r="K5" s="82"/>
      <c r="L5" s="82"/>
      <c r="M5" s="82"/>
      <c r="N5" s="82"/>
      <c r="O5" s="82"/>
    </row>
    <row r="6" spans="1:15" ht="17.25" customHeight="1" x14ac:dyDescent="0.45">
      <c r="B6" s="89" t="s">
        <v>157</v>
      </c>
      <c r="C6" s="87">
        <v>23.1</v>
      </c>
      <c r="D6" s="87">
        <v>23.7</v>
      </c>
      <c r="E6" s="87">
        <v>24.8</v>
      </c>
      <c r="F6" s="87">
        <v>26.4</v>
      </c>
      <c r="G6" s="87">
        <v>28.1</v>
      </c>
      <c r="H6" s="87">
        <v>29.1</v>
      </c>
    </row>
    <row r="7" spans="1:15" ht="17.25" customHeight="1" x14ac:dyDescent="0.45">
      <c r="B7" s="89" t="s">
        <v>163</v>
      </c>
      <c r="C7" s="87">
        <v>100</v>
      </c>
      <c r="D7" s="95"/>
      <c r="E7" s="95"/>
      <c r="F7" s="95"/>
      <c r="G7" s="95"/>
      <c r="H7" s="95"/>
    </row>
    <row r="8" spans="1:15" ht="17.25" customHeight="1" x14ac:dyDescent="0.45">
      <c r="B8" s="86"/>
    </row>
    <row r="9" spans="1:15" ht="17" x14ac:dyDescent="0.5">
      <c r="A9" s="22" t="s">
        <v>51</v>
      </c>
      <c r="B9" s="84" t="s">
        <v>156</v>
      </c>
    </row>
    <row r="11" spans="1:15" s="18" customFormat="1" x14ac:dyDescent="0.45"/>
    <row r="12" spans="1:15" x14ac:dyDescent="0.45">
      <c r="B12" s="86"/>
    </row>
    <row r="13" spans="1:15" ht="17" x14ac:dyDescent="0.5">
      <c r="A13" s="22" t="s">
        <v>67</v>
      </c>
      <c r="B13" s="84" t="s">
        <v>158</v>
      </c>
    </row>
    <row r="14" spans="1:15" x14ac:dyDescent="0.45">
      <c r="A14" s="18"/>
      <c r="B14" s="84"/>
    </row>
    <row r="15" spans="1:15" x14ac:dyDescent="0.45">
      <c r="A15" s="18"/>
    </row>
    <row r="16" spans="1:15" x14ac:dyDescent="0.45">
      <c r="A16" s="18"/>
      <c r="B16" s="84"/>
    </row>
    <row r="17" spans="1:9" ht="17" x14ac:dyDescent="0.5">
      <c r="A17" s="22" t="s">
        <v>75</v>
      </c>
      <c r="B17" s="84" t="s">
        <v>162</v>
      </c>
    </row>
    <row r="18" spans="1:9" s="18" customFormat="1" x14ac:dyDescent="0.45">
      <c r="B18" s="84"/>
    </row>
    <row r="19" spans="1:9" s="18" customFormat="1" x14ac:dyDescent="0.45">
      <c r="B19" s="84"/>
    </row>
    <row r="20" spans="1:9" s="18" customFormat="1" x14ac:dyDescent="0.45">
      <c r="B20" s="84"/>
    </row>
    <row r="21" spans="1:9" ht="17" x14ac:dyDescent="0.5">
      <c r="A21" s="22" t="s">
        <v>54</v>
      </c>
      <c r="B21" s="112" t="s">
        <v>161</v>
      </c>
      <c r="C21" s="112"/>
      <c r="D21" s="112"/>
      <c r="E21" s="112"/>
      <c r="F21" s="112"/>
      <c r="G21" s="112"/>
      <c r="H21" s="112"/>
      <c r="I21" s="112"/>
    </row>
    <row r="22" spans="1:9" x14ac:dyDescent="0.45">
      <c r="A22" s="18"/>
      <c r="B22" s="112"/>
      <c r="C22" s="112"/>
      <c r="D22" s="112"/>
      <c r="E22" s="112"/>
      <c r="F22" s="112"/>
      <c r="G22" s="112"/>
      <c r="H22" s="112"/>
      <c r="I22" s="112"/>
    </row>
    <row r="23" spans="1:9" x14ac:dyDescent="0.45">
      <c r="A23" s="18"/>
      <c r="B23" s="84"/>
    </row>
    <row r="24" spans="1:9" x14ac:dyDescent="0.45">
      <c r="A24" s="18"/>
      <c r="B24" s="84"/>
    </row>
    <row r="25" spans="1:9" ht="17.5" x14ac:dyDescent="0.45">
      <c r="B25" s="83" t="s">
        <v>159</v>
      </c>
    </row>
    <row r="26" spans="1:9" x14ac:dyDescent="0.45">
      <c r="A26" s="18"/>
      <c r="B26" s="84" t="s">
        <v>156</v>
      </c>
    </row>
    <row r="27" spans="1:9" x14ac:dyDescent="0.45">
      <c r="B27" s="85"/>
    </row>
    <row r="28" spans="1:9" ht="17" x14ac:dyDescent="0.5">
      <c r="B28" s="97" t="s">
        <v>0</v>
      </c>
      <c r="C28" s="97">
        <v>1960</v>
      </c>
      <c r="D28" s="97">
        <v>1970</v>
      </c>
      <c r="E28" s="97">
        <v>1980</v>
      </c>
      <c r="F28" s="97">
        <v>1990</v>
      </c>
      <c r="G28" s="97">
        <v>2000</v>
      </c>
      <c r="H28" s="97">
        <v>2010</v>
      </c>
    </row>
    <row r="29" spans="1:9" ht="17.25" customHeight="1" x14ac:dyDescent="0.5">
      <c r="B29" s="97" t="s">
        <v>157</v>
      </c>
      <c r="C29" s="98"/>
      <c r="D29" s="98"/>
      <c r="E29" s="98"/>
      <c r="F29" s="98"/>
      <c r="G29" s="98"/>
      <c r="H29" s="16">
        <v>30.6</v>
      </c>
    </row>
    <row r="30" spans="1:9" ht="17" x14ac:dyDescent="0.5">
      <c r="B30" s="97" t="s">
        <v>172</v>
      </c>
      <c r="C30" s="16">
        <v>100</v>
      </c>
      <c r="D30" s="17">
        <v>98.523985239852394</v>
      </c>
      <c r="E30" s="17">
        <v>98.892988929889299</v>
      </c>
      <c r="F30" s="17">
        <v>105.1660516605166</v>
      </c>
      <c r="G30" s="17">
        <v>109.59409594095941</v>
      </c>
      <c r="H30" s="17">
        <v>112.91512915129151</v>
      </c>
    </row>
    <row r="31" spans="1:9" ht="17" x14ac:dyDescent="0.5">
      <c r="B31" s="97" t="s">
        <v>171</v>
      </c>
      <c r="C31" s="98"/>
      <c r="D31" s="98"/>
      <c r="E31" s="98"/>
      <c r="F31" s="16">
        <v>100</v>
      </c>
      <c r="G31" s="98"/>
      <c r="H31" s="98"/>
    </row>
    <row r="33" spans="1:9" ht="17" x14ac:dyDescent="0.5">
      <c r="A33" s="22" t="s">
        <v>51</v>
      </c>
      <c r="B33" s="92" t="s">
        <v>160</v>
      </c>
    </row>
    <row r="34" spans="1:9" x14ac:dyDescent="0.45">
      <c r="B34" s="91"/>
    </row>
    <row r="37" spans="1:9" ht="17" x14ac:dyDescent="0.5">
      <c r="A37" s="22" t="s">
        <v>67</v>
      </c>
      <c r="B37" s="84" t="s">
        <v>158</v>
      </c>
      <c r="C37" s="18"/>
      <c r="D37" s="18"/>
      <c r="E37" s="18"/>
      <c r="F37" s="18"/>
      <c r="G37" s="18"/>
      <c r="H37" s="18"/>
      <c r="I37" s="18"/>
    </row>
    <row r="38" spans="1:9" x14ac:dyDescent="0.45">
      <c r="A38" s="18"/>
      <c r="B38" s="84"/>
      <c r="C38" s="18"/>
      <c r="D38" s="18"/>
      <c r="E38" s="18"/>
      <c r="F38" s="18"/>
      <c r="G38" s="18"/>
      <c r="H38" s="18"/>
      <c r="I38" s="18"/>
    </row>
    <row r="39" spans="1:9" x14ac:dyDescent="0.45">
      <c r="A39" s="18"/>
      <c r="B39" s="18"/>
      <c r="C39" s="18"/>
      <c r="D39" s="18"/>
      <c r="E39" s="18"/>
      <c r="F39" s="18"/>
      <c r="G39" s="18"/>
      <c r="H39" s="18"/>
      <c r="I39" s="18"/>
    </row>
    <row r="40" spans="1:9" x14ac:dyDescent="0.45">
      <c r="A40" s="18"/>
      <c r="B40" s="84"/>
      <c r="C40" s="18"/>
      <c r="D40" s="18"/>
      <c r="E40" s="18"/>
      <c r="F40" s="18"/>
      <c r="G40" s="18"/>
      <c r="H40" s="18"/>
      <c r="I40" s="18"/>
    </row>
    <row r="41" spans="1:9" ht="17" x14ac:dyDescent="0.5">
      <c r="A41" s="22" t="s">
        <v>75</v>
      </c>
      <c r="B41" s="84" t="s">
        <v>162</v>
      </c>
      <c r="C41" s="18"/>
      <c r="D41" s="18"/>
      <c r="E41" s="18"/>
      <c r="F41" s="18"/>
      <c r="G41" s="18"/>
      <c r="H41" s="18"/>
      <c r="I41" s="18"/>
    </row>
    <row r="42" spans="1:9" x14ac:dyDescent="0.45">
      <c r="A42" s="18"/>
      <c r="B42" s="84"/>
      <c r="C42" s="18"/>
      <c r="D42" s="18"/>
      <c r="E42" s="18"/>
      <c r="F42" s="18"/>
      <c r="G42" s="18"/>
      <c r="H42" s="18"/>
      <c r="I42" s="18"/>
    </row>
    <row r="43" spans="1:9" x14ac:dyDescent="0.45">
      <c r="A43" s="18"/>
      <c r="B43" s="84"/>
      <c r="C43" s="18"/>
      <c r="D43" s="18"/>
      <c r="E43" s="18"/>
      <c r="F43" s="18"/>
      <c r="G43" s="18"/>
      <c r="H43" s="18"/>
      <c r="I43" s="18"/>
    </row>
    <row r="44" spans="1:9" x14ac:dyDescent="0.45">
      <c r="A44" s="18"/>
      <c r="B44" s="84"/>
      <c r="C44" s="18"/>
      <c r="D44" s="18"/>
      <c r="E44" s="18"/>
      <c r="F44" s="18"/>
      <c r="G44" s="18"/>
      <c r="H44" s="18"/>
      <c r="I44" s="18"/>
    </row>
    <row r="45" spans="1:9" ht="17" x14ac:dyDescent="0.5">
      <c r="A45" s="22" t="s">
        <v>54</v>
      </c>
      <c r="B45" s="112" t="s">
        <v>164</v>
      </c>
      <c r="C45" s="112"/>
      <c r="D45" s="112"/>
      <c r="E45" s="112"/>
      <c r="F45" s="112"/>
      <c r="G45" s="112"/>
      <c r="H45" s="112"/>
      <c r="I45" s="112"/>
    </row>
    <row r="46" spans="1:9" x14ac:dyDescent="0.45">
      <c r="A46" s="18"/>
      <c r="B46" s="112"/>
      <c r="C46" s="112"/>
      <c r="D46" s="112"/>
      <c r="E46" s="112"/>
      <c r="F46" s="112"/>
      <c r="G46" s="112"/>
      <c r="H46" s="112"/>
      <c r="I46" s="112"/>
    </row>
    <row r="47" spans="1:9" x14ac:dyDescent="0.45">
      <c r="A47" s="18"/>
      <c r="B47" s="84"/>
      <c r="C47" s="18"/>
      <c r="D47" s="18"/>
      <c r="E47" s="18"/>
      <c r="F47" s="18"/>
      <c r="G47" s="18"/>
      <c r="H47" s="18"/>
      <c r="I47" s="18"/>
    </row>
    <row r="49" spans="1:2" ht="17" x14ac:dyDescent="0.5">
      <c r="A49" s="22" t="s">
        <v>71</v>
      </c>
      <c r="B49" t="s">
        <v>173</v>
      </c>
    </row>
    <row r="53" spans="1:2" ht="17" x14ac:dyDescent="0.5">
      <c r="A53" s="22" t="s">
        <v>72</v>
      </c>
      <c r="B53" t="s">
        <v>165</v>
      </c>
    </row>
    <row r="57" spans="1:2" ht="17" x14ac:dyDescent="0.5">
      <c r="A57" s="22" t="s">
        <v>73</v>
      </c>
      <c r="B57" t="s">
        <v>166</v>
      </c>
    </row>
  </sheetData>
  <mergeCells count="3">
    <mergeCell ref="A1:I1"/>
    <mergeCell ref="B21:I22"/>
    <mergeCell ref="B45:I46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281"/>
  <sheetViews>
    <sheetView zoomScaleNormal="100" workbookViewId="0">
      <selection sqref="A1:M1"/>
    </sheetView>
  </sheetViews>
  <sheetFormatPr defaultColWidth="8.69140625" defaultRowHeight="17" x14ac:dyDescent="0.5"/>
  <cols>
    <col min="1" max="1" width="8.69140625" style="26"/>
    <col min="2" max="2" width="18.53515625" style="18" customWidth="1"/>
    <col min="3" max="3" width="9.4609375" style="18" customWidth="1"/>
    <col min="4" max="4" width="8.69140625" style="18" customWidth="1"/>
    <col min="5" max="5" width="9.84375" style="18" customWidth="1"/>
    <col min="6" max="6" width="9.23046875" style="18" customWidth="1"/>
    <col min="7" max="9" width="7.3046875" style="18" customWidth="1"/>
    <col min="10" max="10" width="9.07421875" style="18" customWidth="1"/>
    <col min="11" max="41" width="7.3046875" style="18" customWidth="1"/>
    <col min="42" max="16384" width="8.69140625" style="18"/>
  </cols>
  <sheetData>
    <row r="1" spans="1:44" ht="21.5" x14ac:dyDescent="0.6">
      <c r="A1" s="109" t="s">
        <v>70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</row>
    <row r="2" spans="1:44" x14ac:dyDescent="0.5">
      <c r="A2" s="26" t="s">
        <v>48</v>
      </c>
    </row>
    <row r="3" spans="1:44" x14ac:dyDescent="0.5">
      <c r="A3" s="18"/>
      <c r="B3" s="20" t="s">
        <v>0</v>
      </c>
      <c r="C3" s="21">
        <v>1970</v>
      </c>
      <c r="D3" s="21">
        <v>1971</v>
      </c>
      <c r="E3" s="21">
        <v>1972</v>
      </c>
      <c r="F3" s="21">
        <v>1973</v>
      </c>
      <c r="G3" s="21">
        <v>1974</v>
      </c>
      <c r="H3" s="21">
        <v>1975</v>
      </c>
      <c r="I3" s="21">
        <v>1976</v>
      </c>
      <c r="J3" s="21">
        <v>1977</v>
      </c>
      <c r="K3" s="21">
        <v>1978</v>
      </c>
      <c r="L3" s="21">
        <v>1979</v>
      </c>
      <c r="M3" s="21">
        <v>1980</v>
      </c>
      <c r="N3" s="21">
        <v>1981</v>
      </c>
      <c r="O3" s="21">
        <v>1982</v>
      </c>
      <c r="P3" s="21">
        <v>1983</v>
      </c>
      <c r="Q3" s="21">
        <v>1984</v>
      </c>
      <c r="R3" s="21">
        <v>1985</v>
      </c>
      <c r="S3" s="21">
        <v>1986</v>
      </c>
      <c r="T3" s="21">
        <v>1987</v>
      </c>
      <c r="U3" s="21">
        <v>1988</v>
      </c>
      <c r="V3" s="21">
        <v>1989</v>
      </c>
      <c r="W3" s="21">
        <v>1990</v>
      </c>
      <c r="X3" s="21">
        <v>1991</v>
      </c>
      <c r="Y3" s="21">
        <v>1992</v>
      </c>
      <c r="Z3" s="21">
        <v>1993</v>
      </c>
      <c r="AA3" s="21">
        <v>1994</v>
      </c>
      <c r="AB3" s="21">
        <v>1995</v>
      </c>
      <c r="AC3" s="21">
        <v>1996</v>
      </c>
      <c r="AD3" s="21">
        <v>1997</v>
      </c>
      <c r="AE3" s="21">
        <v>1998</v>
      </c>
      <c r="AF3" s="21">
        <v>1999</v>
      </c>
      <c r="AG3" s="21">
        <v>2000</v>
      </c>
      <c r="AH3" s="21">
        <v>2001</v>
      </c>
      <c r="AI3" s="21">
        <v>2002</v>
      </c>
      <c r="AJ3" s="21">
        <v>2003</v>
      </c>
      <c r="AK3" s="21">
        <v>2004</v>
      </c>
      <c r="AL3" s="21">
        <v>2005</v>
      </c>
      <c r="AM3" s="21">
        <v>2006</v>
      </c>
      <c r="AN3" s="21">
        <v>2007</v>
      </c>
      <c r="AO3" s="21">
        <v>2008</v>
      </c>
      <c r="AP3" s="21">
        <v>2009</v>
      </c>
      <c r="AQ3" s="21">
        <v>2010</v>
      </c>
      <c r="AR3" s="21">
        <v>2011</v>
      </c>
    </row>
    <row r="4" spans="1:44" x14ac:dyDescent="0.45">
      <c r="A4" s="18"/>
      <c r="B4" s="23" t="s">
        <v>1</v>
      </c>
      <c r="C4" s="10">
        <v>23</v>
      </c>
      <c r="D4" s="10">
        <v>32</v>
      </c>
      <c r="E4" s="10">
        <v>44</v>
      </c>
      <c r="F4" s="10">
        <v>31</v>
      </c>
      <c r="G4" s="10">
        <v>40</v>
      </c>
      <c r="H4" s="10">
        <v>33</v>
      </c>
      <c r="I4" s="10">
        <v>19</v>
      </c>
      <c r="J4" s="10">
        <v>69</v>
      </c>
      <c r="K4" s="10">
        <v>105</v>
      </c>
      <c r="L4" s="10">
        <v>146</v>
      </c>
      <c r="M4" s="10">
        <v>105</v>
      </c>
      <c r="N4" s="10">
        <v>161</v>
      </c>
      <c r="O4" s="10">
        <v>131</v>
      </c>
      <c r="P4" s="10">
        <v>144</v>
      </c>
      <c r="Q4" s="10">
        <v>207</v>
      </c>
      <c r="R4" s="10">
        <v>193</v>
      </c>
      <c r="S4" s="10">
        <v>178</v>
      </c>
      <c r="T4" s="10">
        <v>178</v>
      </c>
      <c r="U4" s="10">
        <v>149</v>
      </c>
      <c r="V4" s="10">
        <v>173</v>
      </c>
      <c r="W4" s="10">
        <v>149</v>
      </c>
      <c r="X4" s="10">
        <v>191</v>
      </c>
      <c r="Y4" s="10">
        <v>237</v>
      </c>
      <c r="Z4" s="10">
        <v>138</v>
      </c>
      <c r="AA4" s="10">
        <v>103</v>
      </c>
      <c r="AB4" s="10">
        <v>88</v>
      </c>
      <c r="AC4" s="10">
        <v>115</v>
      </c>
      <c r="AD4" s="10">
        <v>156</v>
      </c>
      <c r="AE4" s="10">
        <v>131</v>
      </c>
      <c r="AF4" s="10">
        <v>169</v>
      </c>
      <c r="AG4" s="10">
        <v>221</v>
      </c>
      <c r="AH4" s="10">
        <v>208</v>
      </c>
      <c r="AI4" s="10">
        <v>222</v>
      </c>
      <c r="AJ4" s="10">
        <v>182</v>
      </c>
      <c r="AK4" s="10">
        <v>121</v>
      </c>
      <c r="AL4" s="10">
        <v>98</v>
      </c>
      <c r="AM4" s="10">
        <v>69</v>
      </c>
      <c r="AN4" s="10">
        <v>71</v>
      </c>
      <c r="AO4" s="10">
        <v>109</v>
      </c>
      <c r="AP4" s="10">
        <v>93</v>
      </c>
      <c r="AQ4" s="10">
        <v>135</v>
      </c>
      <c r="AR4" s="10">
        <v>127</v>
      </c>
    </row>
    <row r="5" spans="1:44" x14ac:dyDescent="0.5">
      <c r="A5" s="18"/>
      <c r="B5" s="21" t="s">
        <v>18</v>
      </c>
      <c r="C5" s="30">
        <v>100</v>
      </c>
      <c r="D5" s="30">
        <f>D4*100/$C$4</f>
        <v>139.13043478260869</v>
      </c>
      <c r="E5" s="30">
        <f t="shared" ref="E5:AR5" si="0">E4*100/$C$4</f>
        <v>191.30434782608697</v>
      </c>
      <c r="F5" s="30">
        <f t="shared" si="0"/>
        <v>134.78260869565219</v>
      </c>
      <c r="G5" s="30">
        <f t="shared" si="0"/>
        <v>173.91304347826087</v>
      </c>
      <c r="H5" s="30">
        <f t="shared" si="0"/>
        <v>143.47826086956522</v>
      </c>
      <c r="I5" s="30">
        <f t="shared" si="0"/>
        <v>82.608695652173907</v>
      </c>
      <c r="J5" s="30">
        <f t="shared" si="0"/>
        <v>300</v>
      </c>
      <c r="K5" s="30">
        <f t="shared" si="0"/>
        <v>456.52173913043481</v>
      </c>
      <c r="L5" s="30">
        <f t="shared" si="0"/>
        <v>634.78260869565213</v>
      </c>
      <c r="M5" s="30">
        <f t="shared" si="0"/>
        <v>456.52173913043481</v>
      </c>
      <c r="N5" s="30">
        <f t="shared" si="0"/>
        <v>700</v>
      </c>
      <c r="O5" s="30">
        <f t="shared" si="0"/>
        <v>569.56521739130437</v>
      </c>
      <c r="P5" s="30">
        <f t="shared" si="0"/>
        <v>626.08695652173913</v>
      </c>
      <c r="Q5" s="30">
        <f t="shared" si="0"/>
        <v>900</v>
      </c>
      <c r="R5" s="30">
        <f t="shared" si="0"/>
        <v>839.13043478260875</v>
      </c>
      <c r="S5" s="30">
        <f t="shared" si="0"/>
        <v>773.91304347826087</v>
      </c>
      <c r="T5" s="30">
        <f t="shared" si="0"/>
        <v>773.91304347826087</v>
      </c>
      <c r="U5" s="30">
        <f t="shared" si="0"/>
        <v>647.82608695652175</v>
      </c>
      <c r="V5" s="30">
        <f t="shared" si="0"/>
        <v>752.17391304347825</v>
      </c>
      <c r="W5" s="30">
        <f t="shared" si="0"/>
        <v>647.82608695652175</v>
      </c>
      <c r="X5" s="30">
        <f t="shared" si="0"/>
        <v>830.43478260869563</v>
      </c>
      <c r="Y5" s="30">
        <f t="shared" si="0"/>
        <v>1030.4347826086957</v>
      </c>
      <c r="Z5" s="30">
        <f t="shared" si="0"/>
        <v>600</v>
      </c>
      <c r="AA5" s="30">
        <f t="shared" si="0"/>
        <v>447.82608695652175</v>
      </c>
      <c r="AB5" s="30">
        <f t="shared" si="0"/>
        <v>382.60869565217394</v>
      </c>
      <c r="AC5" s="30">
        <f t="shared" si="0"/>
        <v>500</v>
      </c>
      <c r="AD5" s="30">
        <f t="shared" si="0"/>
        <v>678.26086956521738</v>
      </c>
      <c r="AE5" s="30">
        <f t="shared" si="0"/>
        <v>569.56521739130437</v>
      </c>
      <c r="AF5" s="30">
        <f t="shared" si="0"/>
        <v>734.78260869565213</v>
      </c>
      <c r="AG5" s="30">
        <f t="shared" si="0"/>
        <v>960.86956521739125</v>
      </c>
      <c r="AH5" s="30">
        <f t="shared" si="0"/>
        <v>904.3478260869565</v>
      </c>
      <c r="AI5" s="30">
        <f t="shared" si="0"/>
        <v>965.21739130434787</v>
      </c>
      <c r="AJ5" s="30">
        <f t="shared" si="0"/>
        <v>791.304347826087</v>
      </c>
      <c r="AK5" s="30">
        <f t="shared" si="0"/>
        <v>526.08695652173913</v>
      </c>
      <c r="AL5" s="30">
        <f t="shared" si="0"/>
        <v>426.08695652173913</v>
      </c>
      <c r="AM5" s="30">
        <f t="shared" si="0"/>
        <v>300</v>
      </c>
      <c r="AN5" s="30">
        <f t="shared" si="0"/>
        <v>308.69565217391306</v>
      </c>
      <c r="AO5" s="30">
        <f t="shared" si="0"/>
        <v>473.91304347826087</v>
      </c>
      <c r="AP5" s="30">
        <f t="shared" si="0"/>
        <v>404.3478260869565</v>
      </c>
      <c r="AQ5" s="30">
        <f t="shared" si="0"/>
        <v>586.95652173913038</v>
      </c>
      <c r="AR5" s="30">
        <f t="shared" si="0"/>
        <v>552.17391304347825</v>
      </c>
    </row>
    <row r="6" spans="1:44" x14ac:dyDescent="0.5">
      <c r="A6" s="18"/>
      <c r="B6" s="52" t="s">
        <v>119</v>
      </c>
      <c r="C6" s="30">
        <f>C4*100/$W$4</f>
        <v>15.436241610738255</v>
      </c>
      <c r="D6" s="30">
        <f t="shared" ref="D6:AR6" si="1">D4*100/$W$4</f>
        <v>21.476510067114095</v>
      </c>
      <c r="E6" s="30">
        <f t="shared" si="1"/>
        <v>29.530201342281877</v>
      </c>
      <c r="F6" s="30">
        <f t="shared" si="1"/>
        <v>20.80536912751678</v>
      </c>
      <c r="G6" s="30">
        <f t="shared" si="1"/>
        <v>26.845637583892618</v>
      </c>
      <c r="H6" s="30">
        <f t="shared" si="1"/>
        <v>22.14765100671141</v>
      </c>
      <c r="I6" s="30">
        <f t="shared" si="1"/>
        <v>12.751677852348994</v>
      </c>
      <c r="J6" s="30">
        <f t="shared" si="1"/>
        <v>46.308724832214764</v>
      </c>
      <c r="K6" s="30">
        <f t="shared" si="1"/>
        <v>70.469798657718115</v>
      </c>
      <c r="L6" s="30">
        <f t="shared" si="1"/>
        <v>97.986577181208048</v>
      </c>
      <c r="M6" s="30">
        <f t="shared" si="1"/>
        <v>70.469798657718115</v>
      </c>
      <c r="N6" s="30">
        <f t="shared" si="1"/>
        <v>108.05369127516778</v>
      </c>
      <c r="O6" s="30">
        <f t="shared" si="1"/>
        <v>87.919463087248317</v>
      </c>
      <c r="P6" s="30">
        <f t="shared" si="1"/>
        <v>96.644295302013418</v>
      </c>
      <c r="Q6" s="30">
        <f t="shared" si="1"/>
        <v>138.92617449664431</v>
      </c>
      <c r="R6" s="30">
        <f t="shared" si="1"/>
        <v>129.53020134228188</v>
      </c>
      <c r="S6" s="30">
        <f t="shared" si="1"/>
        <v>119.46308724832215</v>
      </c>
      <c r="T6" s="30">
        <f t="shared" si="1"/>
        <v>119.46308724832215</v>
      </c>
      <c r="U6" s="30">
        <f t="shared" si="1"/>
        <v>100</v>
      </c>
      <c r="V6" s="30">
        <f t="shared" si="1"/>
        <v>116.10738255033557</v>
      </c>
      <c r="W6" s="30">
        <f t="shared" si="1"/>
        <v>100</v>
      </c>
      <c r="X6" s="30">
        <f t="shared" si="1"/>
        <v>128.18791946308724</v>
      </c>
      <c r="Y6" s="30">
        <f t="shared" si="1"/>
        <v>159.06040268456377</v>
      </c>
      <c r="Z6" s="30">
        <f t="shared" si="1"/>
        <v>92.617449664429529</v>
      </c>
      <c r="AA6" s="30">
        <f t="shared" si="1"/>
        <v>69.127516778523486</v>
      </c>
      <c r="AB6" s="30">
        <f t="shared" si="1"/>
        <v>59.060402684563755</v>
      </c>
      <c r="AC6" s="30">
        <f t="shared" si="1"/>
        <v>77.181208053691279</v>
      </c>
      <c r="AD6" s="30">
        <f t="shared" si="1"/>
        <v>104.69798657718121</v>
      </c>
      <c r="AE6" s="30">
        <f t="shared" si="1"/>
        <v>87.919463087248317</v>
      </c>
      <c r="AF6" s="30">
        <f t="shared" si="1"/>
        <v>113.42281879194631</v>
      </c>
      <c r="AG6" s="30">
        <f t="shared" si="1"/>
        <v>148.3221476510067</v>
      </c>
      <c r="AH6" s="30">
        <f t="shared" si="1"/>
        <v>139.59731543624162</v>
      </c>
      <c r="AI6" s="30">
        <f t="shared" si="1"/>
        <v>148.99328859060404</v>
      </c>
      <c r="AJ6" s="30">
        <f t="shared" si="1"/>
        <v>122.14765100671141</v>
      </c>
      <c r="AK6" s="30">
        <f t="shared" si="1"/>
        <v>81.208053691275168</v>
      </c>
      <c r="AL6" s="30">
        <f t="shared" si="1"/>
        <v>65.771812080536918</v>
      </c>
      <c r="AM6" s="30">
        <f t="shared" si="1"/>
        <v>46.308724832214764</v>
      </c>
      <c r="AN6" s="30">
        <f t="shared" si="1"/>
        <v>47.651006711409394</v>
      </c>
      <c r="AO6" s="30">
        <f t="shared" si="1"/>
        <v>73.154362416107389</v>
      </c>
      <c r="AP6" s="30">
        <f t="shared" si="1"/>
        <v>62.416107382550337</v>
      </c>
      <c r="AQ6" s="30">
        <f t="shared" si="1"/>
        <v>90.604026845637577</v>
      </c>
      <c r="AR6" s="30">
        <f t="shared" si="1"/>
        <v>85.234899328859058</v>
      </c>
    </row>
    <row r="7" spans="1:44" ht="16.5" x14ac:dyDescent="0.45">
      <c r="A7" s="18"/>
    </row>
    <row r="8" spans="1:44" x14ac:dyDescent="0.5">
      <c r="A8" s="22" t="s">
        <v>51</v>
      </c>
      <c r="B8" s="18" t="s">
        <v>77</v>
      </c>
    </row>
    <row r="9" spans="1:44" x14ac:dyDescent="0.5">
      <c r="A9" s="22"/>
    </row>
    <row r="10" spans="1:44" x14ac:dyDescent="0.5">
      <c r="A10" s="22" t="s">
        <v>67</v>
      </c>
      <c r="B10" s="18" t="s">
        <v>78</v>
      </c>
    </row>
    <row r="11" spans="1:44" x14ac:dyDescent="0.5">
      <c r="A11" s="22"/>
    </row>
    <row r="12" spans="1:44" x14ac:dyDescent="0.5">
      <c r="A12" s="22" t="s">
        <v>75</v>
      </c>
      <c r="B12" s="18" t="s">
        <v>79</v>
      </c>
      <c r="F12" s="35">
        <v>8.6519999999999992</v>
      </c>
    </row>
    <row r="13" spans="1:44" ht="16.5" x14ac:dyDescent="0.45">
      <c r="A13" s="18"/>
    </row>
    <row r="14" spans="1:44" x14ac:dyDescent="0.5">
      <c r="A14" s="22" t="s">
        <v>54</v>
      </c>
      <c r="B14" s="18" t="s">
        <v>80</v>
      </c>
      <c r="F14" s="36">
        <f>-((AL5/AG5)-1)</f>
        <v>0.5565610859728507</v>
      </c>
    </row>
    <row r="15" spans="1:44" ht="16.5" x14ac:dyDescent="0.45">
      <c r="A15" s="18"/>
    </row>
    <row r="16" spans="1:44" x14ac:dyDescent="0.5">
      <c r="A16" s="22" t="s">
        <v>59</v>
      </c>
      <c r="B16" s="18" t="s">
        <v>103</v>
      </c>
    </row>
    <row r="17" spans="1:2" x14ac:dyDescent="0.5">
      <c r="A17" s="22"/>
    </row>
    <row r="18" spans="1:2" x14ac:dyDescent="0.5">
      <c r="A18" s="22" t="s">
        <v>71</v>
      </c>
      <c r="B18" s="18" t="s">
        <v>77</v>
      </c>
    </row>
    <row r="19" spans="1:2" x14ac:dyDescent="0.5">
      <c r="A19" s="22"/>
    </row>
    <row r="20" spans="1:2" x14ac:dyDescent="0.5">
      <c r="A20" s="22"/>
    </row>
    <row r="21" spans="1:2" x14ac:dyDescent="0.5">
      <c r="A21" s="22"/>
    </row>
    <row r="22" spans="1:2" x14ac:dyDescent="0.5">
      <c r="A22" s="22"/>
    </row>
    <row r="23" spans="1:2" x14ac:dyDescent="0.5">
      <c r="A23" s="22"/>
    </row>
    <row r="24" spans="1:2" x14ac:dyDescent="0.5">
      <c r="A24" s="22"/>
    </row>
    <row r="25" spans="1:2" ht="16.5" x14ac:dyDescent="0.45">
      <c r="A25" s="18"/>
    </row>
    <row r="26" spans="1:2" x14ac:dyDescent="0.5">
      <c r="A26" s="22"/>
    </row>
    <row r="27" spans="1:2" ht="16.5" x14ac:dyDescent="0.45">
      <c r="A27" s="18"/>
    </row>
    <row r="28" spans="1:2" ht="16.5" x14ac:dyDescent="0.45">
      <c r="A28" s="18"/>
    </row>
    <row r="29" spans="1:2" ht="16.5" x14ac:dyDescent="0.45">
      <c r="A29" s="18"/>
    </row>
    <row r="30" spans="1:2" x14ac:dyDescent="0.5">
      <c r="A30" s="22"/>
    </row>
    <row r="31" spans="1:2" ht="16.5" x14ac:dyDescent="0.45">
      <c r="A31" s="18"/>
    </row>
    <row r="32" spans="1:2" ht="16.5" x14ac:dyDescent="0.45">
      <c r="A32" s="18"/>
    </row>
    <row r="33" spans="1:14" ht="16.5" x14ac:dyDescent="0.45">
      <c r="A33" s="18"/>
    </row>
    <row r="34" spans="1:14" ht="16.5" x14ac:dyDescent="0.45">
      <c r="A34" s="18"/>
    </row>
    <row r="35" spans="1:14" ht="16.5" x14ac:dyDescent="0.45">
      <c r="A35" s="18"/>
    </row>
    <row r="36" spans="1:14" ht="16.5" x14ac:dyDescent="0.45">
      <c r="A36" s="18"/>
    </row>
    <row r="37" spans="1:14" x14ac:dyDescent="0.5">
      <c r="A37" s="22" t="s">
        <v>72</v>
      </c>
      <c r="B37" s="18" t="s">
        <v>77</v>
      </c>
    </row>
    <row r="39" spans="1:14" x14ac:dyDescent="0.5">
      <c r="A39" s="22" t="s">
        <v>73</v>
      </c>
      <c r="B39" s="18" t="s">
        <v>185</v>
      </c>
    </row>
    <row r="40" spans="1:14" x14ac:dyDescent="0.5">
      <c r="A40" s="22"/>
    </row>
    <row r="41" spans="1:14" x14ac:dyDescent="0.5">
      <c r="A41" s="22" t="s">
        <v>180</v>
      </c>
      <c r="B41" s="18" t="s">
        <v>181</v>
      </c>
    </row>
    <row r="42" spans="1:14" x14ac:dyDescent="0.5">
      <c r="A42" s="26" t="s">
        <v>118</v>
      </c>
    </row>
    <row r="43" spans="1:14" ht="16.5" x14ac:dyDescent="0.45">
      <c r="A43" s="18"/>
      <c r="B43" s="1" t="s">
        <v>2</v>
      </c>
    </row>
    <row r="44" spans="1:14" ht="16.5" x14ac:dyDescent="0.45">
      <c r="A44" s="18"/>
    </row>
    <row r="45" spans="1:14" x14ac:dyDescent="0.5">
      <c r="A45" s="18"/>
      <c r="B45" s="50" t="s">
        <v>3</v>
      </c>
      <c r="C45" s="37">
        <v>1955</v>
      </c>
      <c r="D45" s="37">
        <v>1960</v>
      </c>
      <c r="E45" s="37">
        <v>1965</v>
      </c>
      <c r="F45" s="37">
        <v>1970</v>
      </c>
      <c r="G45" s="37">
        <v>1975</v>
      </c>
      <c r="H45" s="37">
        <v>1980</v>
      </c>
      <c r="I45" s="37">
        <v>1985</v>
      </c>
      <c r="J45" s="37">
        <v>1990</v>
      </c>
      <c r="K45" s="37">
        <v>1995</v>
      </c>
      <c r="L45" s="37">
        <v>2000</v>
      </c>
      <c r="M45" s="37">
        <v>2005</v>
      </c>
      <c r="N45" s="37">
        <v>2010</v>
      </c>
    </row>
    <row r="46" spans="1:14" ht="34" x14ac:dyDescent="0.5">
      <c r="A46" s="18"/>
      <c r="B46" s="62" t="s">
        <v>4</v>
      </c>
      <c r="C46" s="29">
        <v>3787</v>
      </c>
      <c r="D46" s="29">
        <v>4990</v>
      </c>
      <c r="E46" s="29">
        <v>5522</v>
      </c>
      <c r="F46" s="29">
        <v>6488</v>
      </c>
      <c r="G46" s="29">
        <v>7210</v>
      </c>
      <c r="H46" s="29">
        <v>7026</v>
      </c>
      <c r="I46" s="29">
        <v>7753</v>
      </c>
      <c r="J46" s="29">
        <v>6735</v>
      </c>
      <c r="K46" s="29">
        <v>6415</v>
      </c>
      <c r="L46" s="29">
        <v>7054</v>
      </c>
      <c r="M46" s="29">
        <v>7966</v>
      </c>
      <c r="N46" s="29">
        <v>7702</v>
      </c>
    </row>
    <row r="47" spans="1:14" x14ac:dyDescent="0.5">
      <c r="A47" s="18"/>
      <c r="B47" s="21" t="s">
        <v>82</v>
      </c>
      <c r="C47" s="96">
        <f>C46*100/$H$46</f>
        <v>53.899800740108169</v>
      </c>
      <c r="D47" s="96">
        <f t="shared" ref="D47:N47" si="2">D46*100/$H$46</f>
        <v>71.021918588101343</v>
      </c>
      <c r="E47" s="96">
        <f t="shared" si="2"/>
        <v>78.593794477654427</v>
      </c>
      <c r="F47" s="96">
        <f t="shared" si="2"/>
        <v>92.342727013948192</v>
      </c>
      <c r="G47" s="96">
        <f t="shared" si="2"/>
        <v>102.61884429262739</v>
      </c>
      <c r="H47" s="96">
        <f t="shared" si="2"/>
        <v>100</v>
      </c>
      <c r="I47" s="96">
        <f t="shared" si="2"/>
        <v>110.34728152576146</v>
      </c>
      <c r="J47" s="96">
        <f t="shared" si="2"/>
        <v>95.858240819812124</v>
      </c>
      <c r="K47" s="96">
        <f t="shared" si="2"/>
        <v>91.303729006547115</v>
      </c>
      <c r="L47" s="96">
        <f t="shared" si="2"/>
        <v>100.39851978366069</v>
      </c>
      <c r="M47" s="96">
        <f t="shared" si="2"/>
        <v>113.37887845146598</v>
      </c>
      <c r="N47" s="96">
        <f t="shared" si="2"/>
        <v>109.62140620552235</v>
      </c>
    </row>
    <row r="48" spans="1:14" ht="16.5" x14ac:dyDescent="0.45">
      <c r="A48" s="18"/>
    </row>
    <row r="49" spans="1:16" ht="16.5" x14ac:dyDescent="0.45">
      <c r="A49" s="18"/>
    </row>
    <row r="50" spans="1:16" x14ac:dyDescent="0.5">
      <c r="A50" s="18"/>
      <c r="B50" s="21" t="s">
        <v>3</v>
      </c>
      <c r="C50" s="51" t="s">
        <v>111</v>
      </c>
      <c r="D50" s="51" t="s">
        <v>112</v>
      </c>
      <c r="E50" s="51" t="s">
        <v>113</v>
      </c>
      <c r="F50" s="51" t="s">
        <v>114</v>
      </c>
      <c r="G50" s="51" t="s">
        <v>22</v>
      </c>
      <c r="H50" s="51" t="s">
        <v>27</v>
      </c>
      <c r="I50" s="51" t="s">
        <v>32</v>
      </c>
      <c r="J50" s="51" t="s">
        <v>37</v>
      </c>
      <c r="K50" s="51" t="s">
        <v>42</v>
      </c>
      <c r="L50" s="51" t="s">
        <v>7</v>
      </c>
      <c r="M50" s="51" t="s">
        <v>12</v>
      </c>
      <c r="N50" s="51" t="s">
        <v>17</v>
      </c>
    </row>
    <row r="51" spans="1:16" ht="34" x14ac:dyDescent="0.5">
      <c r="A51" s="18"/>
      <c r="B51" s="62" t="s">
        <v>115</v>
      </c>
      <c r="C51" s="29">
        <v>828</v>
      </c>
      <c r="D51" s="29">
        <v>974</v>
      </c>
      <c r="E51" s="29">
        <v>1195</v>
      </c>
      <c r="F51" s="29">
        <v>1074</v>
      </c>
      <c r="G51" s="29">
        <v>885</v>
      </c>
      <c r="H51" s="29">
        <v>710</v>
      </c>
      <c r="I51" s="29">
        <v>478</v>
      </c>
      <c r="J51" s="29">
        <v>313</v>
      </c>
      <c r="K51" s="29">
        <v>202</v>
      </c>
      <c r="L51" s="29">
        <v>156</v>
      </c>
      <c r="M51" s="29">
        <v>103</v>
      </c>
      <c r="N51" s="29">
        <v>67</v>
      </c>
    </row>
    <row r="52" spans="1:16" x14ac:dyDescent="0.5">
      <c r="A52" s="18"/>
      <c r="B52" s="21" t="s">
        <v>117</v>
      </c>
      <c r="C52" s="96">
        <f>C51*100/$H$51</f>
        <v>116.61971830985915</v>
      </c>
      <c r="D52" s="96">
        <f t="shared" ref="D52:N52" si="3">D51*100/$H$51</f>
        <v>137.18309859154928</v>
      </c>
      <c r="E52" s="96">
        <f t="shared" si="3"/>
        <v>168.30985915492957</v>
      </c>
      <c r="F52" s="96">
        <f t="shared" si="3"/>
        <v>151.26760563380282</v>
      </c>
      <c r="G52" s="96">
        <f t="shared" si="3"/>
        <v>124.64788732394366</v>
      </c>
      <c r="H52" s="96">
        <f t="shared" si="3"/>
        <v>100</v>
      </c>
      <c r="I52" s="96">
        <f t="shared" si="3"/>
        <v>67.323943661971825</v>
      </c>
      <c r="J52" s="96">
        <f t="shared" si="3"/>
        <v>44.08450704225352</v>
      </c>
      <c r="K52" s="96">
        <f t="shared" si="3"/>
        <v>28.450704225352112</v>
      </c>
      <c r="L52" s="96">
        <f t="shared" si="3"/>
        <v>21.971830985915492</v>
      </c>
      <c r="M52" s="96">
        <f t="shared" si="3"/>
        <v>14.507042253521126</v>
      </c>
      <c r="N52" s="96">
        <f t="shared" si="3"/>
        <v>9.4366197183098599</v>
      </c>
    </row>
    <row r="53" spans="1:16" ht="16.5" x14ac:dyDescent="0.45">
      <c r="A53" s="18"/>
    </row>
    <row r="54" spans="1:16" x14ac:dyDescent="0.5">
      <c r="A54" s="22" t="s">
        <v>67</v>
      </c>
      <c r="B54" s="18" t="s">
        <v>78</v>
      </c>
    </row>
    <row r="55" spans="1:16" x14ac:dyDescent="0.5">
      <c r="A55" s="22"/>
    </row>
    <row r="56" spans="1:16" x14ac:dyDescent="0.5">
      <c r="A56" s="60" t="s">
        <v>75</v>
      </c>
    </row>
    <row r="57" spans="1:16" x14ac:dyDescent="0.5">
      <c r="A57" s="22"/>
      <c r="N57" s="2"/>
      <c r="O57" s="2"/>
      <c r="P57" s="2"/>
    </row>
    <row r="58" spans="1:16" ht="16.5" x14ac:dyDescent="0.45">
      <c r="A58" s="18"/>
      <c r="B58" s="61"/>
      <c r="C58" s="59"/>
      <c r="D58" s="59"/>
      <c r="E58" s="59"/>
      <c r="F58" s="59"/>
      <c r="G58" s="59"/>
      <c r="N58" s="19"/>
      <c r="O58" s="19"/>
      <c r="P58" s="19"/>
    </row>
    <row r="59" spans="1:16" ht="16.5" x14ac:dyDescent="0.45">
      <c r="A59" s="61"/>
      <c r="B59" s="61"/>
      <c r="C59" s="59"/>
      <c r="D59" s="59"/>
      <c r="E59" s="59"/>
      <c r="F59" s="59"/>
      <c r="G59" s="59"/>
    </row>
    <row r="60" spans="1:16" ht="16.5" x14ac:dyDescent="0.45">
      <c r="A60" s="61"/>
      <c r="B60" s="61"/>
      <c r="C60" s="59"/>
      <c r="D60" s="59"/>
      <c r="E60" s="59"/>
      <c r="F60" s="59"/>
      <c r="G60" s="59"/>
    </row>
    <row r="61" spans="1:16" ht="16.5" x14ac:dyDescent="0.45">
      <c r="A61" s="61"/>
      <c r="B61" s="61"/>
      <c r="C61" s="59"/>
      <c r="D61" s="59"/>
      <c r="E61" s="59"/>
      <c r="F61" s="59"/>
      <c r="G61" s="59"/>
    </row>
    <row r="62" spans="1:16" ht="16.5" x14ac:dyDescent="0.45">
      <c r="A62" s="18"/>
    </row>
    <row r="63" spans="1:16" ht="16.5" x14ac:dyDescent="0.45">
      <c r="A63" s="18"/>
    </row>
    <row r="64" spans="1:16" ht="16.5" x14ac:dyDescent="0.45">
      <c r="A64" s="18"/>
    </row>
    <row r="65" spans="1:18" ht="16.5" x14ac:dyDescent="0.45">
      <c r="A65" s="18"/>
    </row>
    <row r="66" spans="1:18" ht="16.5" x14ac:dyDescent="0.45">
      <c r="A66" s="18"/>
    </row>
    <row r="67" spans="1:18" ht="16.5" x14ac:dyDescent="0.45">
      <c r="A67" s="18"/>
    </row>
    <row r="68" spans="1:18" ht="16.5" x14ac:dyDescent="0.45">
      <c r="A68" s="18"/>
      <c r="C68" s="59"/>
      <c r="D68" s="59"/>
      <c r="E68" s="59"/>
      <c r="F68" s="59"/>
      <c r="G68" s="59"/>
    </row>
    <row r="69" spans="1:18" x14ac:dyDescent="0.5">
      <c r="A69" s="60" t="s">
        <v>54</v>
      </c>
      <c r="B69" s="61" t="s">
        <v>138</v>
      </c>
      <c r="C69" s="59"/>
      <c r="D69" s="59"/>
      <c r="E69" s="59"/>
      <c r="F69" s="59"/>
      <c r="G69" s="59"/>
    </row>
    <row r="70" spans="1:18" ht="16.5" x14ac:dyDescent="0.45">
      <c r="A70" s="59"/>
      <c r="B70" s="18" t="s">
        <v>139</v>
      </c>
      <c r="C70" s="59"/>
      <c r="D70" s="59"/>
      <c r="E70" s="59"/>
      <c r="F70" s="59"/>
      <c r="G70" s="59"/>
    </row>
    <row r="71" spans="1:18" x14ac:dyDescent="0.5">
      <c r="A71" s="58"/>
      <c r="C71" s="59"/>
      <c r="D71" s="59"/>
      <c r="E71" s="59"/>
      <c r="F71" s="59"/>
      <c r="G71" s="59"/>
    </row>
    <row r="72" spans="1:18" x14ac:dyDescent="0.5">
      <c r="A72" s="60" t="s">
        <v>59</v>
      </c>
      <c r="B72" s="61" t="s">
        <v>140</v>
      </c>
      <c r="C72" s="61"/>
      <c r="D72" s="61"/>
      <c r="E72" s="61"/>
      <c r="F72" s="61"/>
      <c r="G72" s="63">
        <v>0.2</v>
      </c>
      <c r="H72" s="61"/>
    </row>
    <row r="73" spans="1:18" x14ac:dyDescent="0.5">
      <c r="A73" s="58"/>
      <c r="I73" s="1"/>
    </row>
    <row r="74" spans="1:18" x14ac:dyDescent="0.5">
      <c r="A74" s="60" t="s">
        <v>71</v>
      </c>
      <c r="B74" s="61" t="s">
        <v>141</v>
      </c>
      <c r="C74" s="61"/>
      <c r="D74" s="61"/>
      <c r="E74" s="61"/>
      <c r="F74" s="61"/>
      <c r="G74" s="63">
        <v>0.67</v>
      </c>
      <c r="H74" s="61"/>
    </row>
    <row r="75" spans="1:18" ht="16.5" x14ac:dyDescent="0.45">
      <c r="A75" s="18"/>
    </row>
    <row r="76" spans="1:18" x14ac:dyDescent="0.5">
      <c r="A76" s="22" t="s">
        <v>19</v>
      </c>
      <c r="B76" s="1"/>
    </row>
    <row r="77" spans="1:18" x14ac:dyDescent="0.5">
      <c r="A77" s="18"/>
      <c r="B77" s="6"/>
      <c r="C77" s="7" t="s">
        <v>5</v>
      </c>
      <c r="D77" s="7" t="s">
        <v>6</v>
      </c>
      <c r="E77" s="7" t="s">
        <v>7</v>
      </c>
      <c r="F77" s="7" t="s">
        <v>8</v>
      </c>
      <c r="G77" s="7" t="s">
        <v>9</v>
      </c>
      <c r="H77" s="7" t="s">
        <v>10</v>
      </c>
      <c r="I77" s="7" t="s">
        <v>11</v>
      </c>
      <c r="J77" s="7" t="s">
        <v>12</v>
      </c>
      <c r="K77" s="7" t="s">
        <v>13</v>
      </c>
      <c r="L77" s="7" t="s">
        <v>14</v>
      </c>
      <c r="M77" s="7" t="s">
        <v>15</v>
      </c>
      <c r="N77" s="7" t="s">
        <v>16</v>
      </c>
      <c r="O77" s="7" t="s">
        <v>17</v>
      </c>
      <c r="P77" s="7" t="s">
        <v>45</v>
      </c>
    </row>
    <row r="78" spans="1:18" x14ac:dyDescent="0.5">
      <c r="A78" s="18"/>
      <c r="B78" s="8" t="s">
        <v>56</v>
      </c>
      <c r="C78" s="14">
        <v>1474</v>
      </c>
      <c r="D78" s="14">
        <v>1557</v>
      </c>
      <c r="E78" s="14">
        <v>1696</v>
      </c>
      <c r="F78" s="14">
        <v>1441</v>
      </c>
      <c r="G78" s="14">
        <v>1581</v>
      </c>
      <c r="H78" s="14">
        <v>1578</v>
      </c>
      <c r="I78" s="14">
        <v>1392</v>
      </c>
      <c r="J78" s="14">
        <v>1092</v>
      </c>
      <c r="K78" s="14">
        <v>1093</v>
      </c>
      <c r="L78" s="14">
        <v>1261</v>
      </c>
      <c r="M78" s="14">
        <v>1012</v>
      </c>
      <c r="N78" s="14">
        <v>861</v>
      </c>
      <c r="O78" s="14">
        <v>671</v>
      </c>
      <c r="P78" s="24">
        <v>698</v>
      </c>
    </row>
    <row r="79" spans="1:18" x14ac:dyDescent="0.5">
      <c r="A79" s="18"/>
      <c r="B79" s="8" t="s">
        <v>84</v>
      </c>
      <c r="C79" s="15">
        <v>100</v>
      </c>
      <c r="D79" s="104">
        <f>D78*100/$C$78</f>
        <v>105.63093622795115</v>
      </c>
      <c r="E79" s="104">
        <f t="shared" ref="E79:O79" si="4">E78*100/$C$78</f>
        <v>115.06105834464043</v>
      </c>
      <c r="F79" s="104">
        <f t="shared" si="4"/>
        <v>97.761194029850742</v>
      </c>
      <c r="G79" s="104">
        <f t="shared" si="4"/>
        <v>107.25915875169606</v>
      </c>
      <c r="H79" s="104">
        <f t="shared" si="4"/>
        <v>107.05563093622796</v>
      </c>
      <c r="I79" s="104">
        <f t="shared" si="4"/>
        <v>94.436906377204878</v>
      </c>
      <c r="J79" s="104">
        <f t="shared" si="4"/>
        <v>74.084124830393492</v>
      </c>
      <c r="K79" s="104">
        <f t="shared" si="4"/>
        <v>74.151967435549523</v>
      </c>
      <c r="L79" s="104">
        <f t="shared" si="4"/>
        <v>85.549525101763905</v>
      </c>
      <c r="M79" s="104">
        <f t="shared" si="4"/>
        <v>68.656716417910445</v>
      </c>
      <c r="N79" s="104">
        <f t="shared" si="4"/>
        <v>58.412483039348714</v>
      </c>
      <c r="O79" s="104">
        <f t="shared" si="4"/>
        <v>45.522388059701491</v>
      </c>
      <c r="P79" s="104">
        <f>P78*100/$C$78</f>
        <v>47.354138398914522</v>
      </c>
    </row>
    <row r="80" spans="1:18" x14ac:dyDescent="0.5">
      <c r="A80" s="18"/>
      <c r="B80" s="8" t="s">
        <v>87</v>
      </c>
      <c r="C80" s="39"/>
      <c r="D80" s="39">
        <f>(D79-C79)/C79</f>
        <v>5.6309362279511534E-2</v>
      </c>
      <c r="E80" s="39">
        <f t="shared" ref="E80" si="5">(E79-D79)/D79</f>
        <v>8.9274245343609462E-2</v>
      </c>
      <c r="F80" s="39">
        <f t="shared" ref="F80" si="6">(F79-E79)/E79</f>
        <v>-0.15035377358490565</v>
      </c>
      <c r="G80" s="39">
        <f t="shared" ref="G80" si="7">(G79-F79)/F79</f>
        <v>9.7154753643303282E-2</v>
      </c>
      <c r="H80" s="39">
        <f t="shared" ref="H80" si="8">(H79-G79)/G79</f>
        <v>-1.8975332068310508E-3</v>
      </c>
      <c r="I80" s="39">
        <f t="shared" ref="I80" si="9">(I79-H79)/H79</f>
        <v>-0.11787072243346018</v>
      </c>
      <c r="J80" s="39">
        <f t="shared" ref="J80" si="10">(J79-I79)/I79</f>
        <v>-0.21551724137931025</v>
      </c>
      <c r="K80" s="39">
        <f t="shared" ref="K80" si="11">(K79-J79)/J79</f>
        <v>9.1575091575081861E-4</v>
      </c>
      <c r="L80" s="39">
        <f t="shared" ref="L80" si="12">(L79-K79)/K79</f>
        <v>0.15370539798719121</v>
      </c>
      <c r="M80" s="39">
        <f t="shared" ref="M80" si="13">(M79-L79)/L79</f>
        <v>-0.19746233148295003</v>
      </c>
      <c r="N80" s="39">
        <f t="shared" ref="N80" si="14">(N79-M79)/M79</f>
        <v>-0.14920948616600782</v>
      </c>
      <c r="O80" s="39">
        <f t="shared" ref="O80" si="15">(O79-N79)/N79</f>
        <v>-0.22067363530778172</v>
      </c>
      <c r="P80" s="39">
        <f t="shared" ref="P80" si="16">(P79-O79)/O79</f>
        <v>4.0238450074515757E-2</v>
      </c>
      <c r="R80" s="27"/>
    </row>
    <row r="81" spans="1:18" x14ac:dyDescent="0.5">
      <c r="A81" s="18"/>
      <c r="B81" s="8" t="s">
        <v>69</v>
      </c>
      <c r="C81" s="10"/>
      <c r="D81" s="30">
        <f>D79-C79</f>
        <v>5.6309362279511532</v>
      </c>
      <c r="E81" s="30">
        <f t="shared" ref="E81:P81" si="17">E79-D79</f>
        <v>9.4301221166892759</v>
      </c>
      <c r="F81" s="30">
        <f t="shared" si="17"/>
        <v>-17.299864314789687</v>
      </c>
      <c r="G81" s="30">
        <f t="shared" si="17"/>
        <v>9.4979647218453209</v>
      </c>
      <c r="H81" s="30">
        <f t="shared" si="17"/>
        <v>-0.20352781546810661</v>
      </c>
      <c r="I81" s="30">
        <f t="shared" si="17"/>
        <v>-12.618724559023079</v>
      </c>
      <c r="J81" s="30">
        <f t="shared" si="17"/>
        <v>-20.352781546811386</v>
      </c>
      <c r="K81" s="30">
        <f t="shared" si="17"/>
        <v>6.78426051560308E-2</v>
      </c>
      <c r="L81" s="30">
        <f t="shared" si="17"/>
        <v>11.397557666214382</v>
      </c>
      <c r="M81" s="30">
        <f t="shared" si="17"/>
        <v>-16.89280868385346</v>
      </c>
      <c r="N81" s="30">
        <f t="shared" si="17"/>
        <v>-10.244233378561731</v>
      </c>
      <c r="O81" s="30">
        <f t="shared" si="17"/>
        <v>-12.890094979647223</v>
      </c>
      <c r="P81" s="30">
        <f t="shared" si="17"/>
        <v>1.8317503392130305</v>
      </c>
      <c r="R81" s="41"/>
    </row>
    <row r="82" spans="1:18" ht="16.5" x14ac:dyDescent="0.45">
      <c r="A82" s="18"/>
      <c r="B82" s="5"/>
      <c r="C82" s="1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8" x14ac:dyDescent="0.5">
      <c r="A83" s="18"/>
      <c r="B83" s="9"/>
      <c r="C83" s="7" t="s">
        <v>5</v>
      </c>
      <c r="D83" s="7" t="s">
        <v>6</v>
      </c>
      <c r="E83" s="7" t="s">
        <v>7</v>
      </c>
      <c r="F83" s="7" t="s">
        <v>8</v>
      </c>
      <c r="G83" s="7" t="s">
        <v>9</v>
      </c>
      <c r="H83" s="7" t="s">
        <v>10</v>
      </c>
      <c r="I83" s="7" t="s">
        <v>11</v>
      </c>
      <c r="J83" s="7" t="s">
        <v>12</v>
      </c>
      <c r="K83" s="7" t="s">
        <v>13</v>
      </c>
      <c r="L83" s="7" t="s">
        <v>14</v>
      </c>
      <c r="M83" s="7" t="s">
        <v>15</v>
      </c>
      <c r="N83" s="7" t="s">
        <v>16</v>
      </c>
      <c r="O83" s="7" t="s">
        <v>17</v>
      </c>
      <c r="P83" s="7" t="s">
        <v>45</v>
      </c>
    </row>
    <row r="84" spans="1:18" x14ac:dyDescent="0.5">
      <c r="A84" s="18"/>
      <c r="B84" s="8" t="s">
        <v>57</v>
      </c>
      <c r="C84" s="16">
        <v>126</v>
      </c>
      <c r="D84" s="16">
        <v>138</v>
      </c>
      <c r="E84" s="16">
        <v>110</v>
      </c>
      <c r="F84" s="16">
        <v>115</v>
      </c>
      <c r="G84" s="16">
        <v>132</v>
      </c>
      <c r="H84" s="16">
        <v>105</v>
      </c>
      <c r="I84" s="16">
        <v>106</v>
      </c>
      <c r="J84" s="16">
        <v>85</v>
      </c>
      <c r="K84" s="16">
        <v>73</v>
      </c>
      <c r="L84" s="16">
        <v>112</v>
      </c>
      <c r="M84" s="16">
        <v>93</v>
      </c>
      <c r="N84" s="16">
        <v>75</v>
      </c>
      <c r="O84" s="16">
        <v>64</v>
      </c>
      <c r="P84" s="25">
        <v>53</v>
      </c>
    </row>
    <row r="85" spans="1:18" x14ac:dyDescent="0.5">
      <c r="A85" s="18"/>
      <c r="B85" s="8" t="s">
        <v>83</v>
      </c>
      <c r="C85" s="16">
        <v>100</v>
      </c>
      <c r="D85" s="104">
        <f>D84*100/$C$84</f>
        <v>109.52380952380952</v>
      </c>
      <c r="E85" s="104">
        <f t="shared" ref="E85:P85" si="18">E84*100/$C$84</f>
        <v>87.301587301587304</v>
      </c>
      <c r="F85" s="104">
        <f t="shared" si="18"/>
        <v>91.269841269841265</v>
      </c>
      <c r="G85" s="104">
        <f t="shared" si="18"/>
        <v>104.76190476190476</v>
      </c>
      <c r="H85" s="104">
        <f t="shared" si="18"/>
        <v>83.333333333333329</v>
      </c>
      <c r="I85" s="104">
        <f t="shared" si="18"/>
        <v>84.126984126984127</v>
      </c>
      <c r="J85" s="104">
        <f t="shared" si="18"/>
        <v>67.460317460317455</v>
      </c>
      <c r="K85" s="104">
        <f t="shared" si="18"/>
        <v>57.936507936507937</v>
      </c>
      <c r="L85" s="104">
        <f t="shared" si="18"/>
        <v>88.888888888888886</v>
      </c>
      <c r="M85" s="104">
        <f t="shared" si="18"/>
        <v>73.80952380952381</v>
      </c>
      <c r="N85" s="104">
        <f t="shared" si="18"/>
        <v>59.523809523809526</v>
      </c>
      <c r="O85" s="104">
        <f t="shared" si="18"/>
        <v>50.793650793650791</v>
      </c>
      <c r="P85" s="104">
        <f t="shared" si="18"/>
        <v>42.063492063492063</v>
      </c>
      <c r="R85" s="40"/>
    </row>
    <row r="86" spans="1:18" x14ac:dyDescent="0.5">
      <c r="A86" s="18"/>
      <c r="B86" s="8" t="s">
        <v>87</v>
      </c>
      <c r="C86" s="39"/>
      <c r="D86" s="39">
        <f>(D85-C85)/C85</f>
        <v>9.5238095238095177E-2</v>
      </c>
      <c r="E86" s="39">
        <f t="shared" ref="E86:P86" si="19">(E85-D85)/D85</f>
        <v>-0.20289855072463761</v>
      </c>
      <c r="F86" s="39">
        <f t="shared" si="19"/>
        <v>4.5454545454545373E-2</v>
      </c>
      <c r="G86" s="39">
        <f t="shared" si="19"/>
        <v>0.14782608695652177</v>
      </c>
      <c r="H86" s="39">
        <f t="shared" si="19"/>
        <v>-0.20454545454545456</v>
      </c>
      <c r="I86" s="39">
        <f t="shared" si="19"/>
        <v>9.523809523809575E-3</v>
      </c>
      <c r="J86" s="39">
        <f t="shared" si="19"/>
        <v>-0.19811320754716988</v>
      </c>
      <c r="K86" s="39">
        <f t="shared" si="19"/>
        <v>-0.14117647058823524</v>
      </c>
      <c r="L86" s="39">
        <f t="shared" si="19"/>
        <v>0.53424657534246567</v>
      </c>
      <c r="M86" s="39">
        <f t="shared" si="19"/>
        <v>-0.1696428571428571</v>
      </c>
      <c r="N86" s="39">
        <f t="shared" si="19"/>
        <v>-0.19354838709677419</v>
      </c>
      <c r="O86" s="39">
        <f t="shared" si="19"/>
        <v>-0.14666666666666675</v>
      </c>
      <c r="P86" s="39">
        <f t="shared" si="19"/>
        <v>-0.17187499999999997</v>
      </c>
      <c r="Q86" s="38"/>
      <c r="R86" s="27"/>
    </row>
    <row r="87" spans="1:18" x14ac:dyDescent="0.5">
      <c r="A87" s="18"/>
      <c r="B87" s="8" t="s">
        <v>69</v>
      </c>
      <c r="C87" s="10"/>
      <c r="D87" s="30">
        <f>D85-C85</f>
        <v>9.5238095238095184</v>
      </c>
      <c r="E87" s="30">
        <f t="shared" ref="E87:P87" si="20">E85-D85</f>
        <v>-22.222222222222214</v>
      </c>
      <c r="F87" s="30">
        <f t="shared" si="20"/>
        <v>3.9682539682539613</v>
      </c>
      <c r="G87" s="30">
        <f t="shared" si="20"/>
        <v>13.492063492063494</v>
      </c>
      <c r="H87" s="30">
        <f t="shared" si="20"/>
        <v>-21.428571428571431</v>
      </c>
      <c r="I87" s="30">
        <f t="shared" si="20"/>
        <v>0.79365079365079794</v>
      </c>
      <c r="J87" s="30">
        <f t="shared" si="20"/>
        <v>-16.666666666666671</v>
      </c>
      <c r="K87" s="30">
        <f t="shared" si="20"/>
        <v>-9.5238095238095184</v>
      </c>
      <c r="L87" s="30">
        <f t="shared" si="20"/>
        <v>30.952380952380949</v>
      </c>
      <c r="M87" s="30">
        <f t="shared" si="20"/>
        <v>-15.079365079365076</v>
      </c>
      <c r="N87" s="30">
        <f t="shared" si="20"/>
        <v>-14.285714285714285</v>
      </c>
      <c r="O87" s="30">
        <f t="shared" si="20"/>
        <v>-8.7301587301587347</v>
      </c>
      <c r="P87" s="30">
        <f t="shared" si="20"/>
        <v>-8.7301587301587276</v>
      </c>
      <c r="R87" s="43"/>
    </row>
    <row r="88" spans="1:18" x14ac:dyDescent="0.5">
      <c r="A88" s="22" t="s">
        <v>51</v>
      </c>
      <c r="B88" s="18" t="s">
        <v>77</v>
      </c>
    </row>
    <row r="89" spans="1:18" x14ac:dyDescent="0.5">
      <c r="A89" s="22"/>
    </row>
    <row r="90" spans="1:18" x14ac:dyDescent="0.5">
      <c r="A90" s="22" t="s">
        <v>67</v>
      </c>
      <c r="B90" s="18" t="s">
        <v>85</v>
      </c>
    </row>
    <row r="91" spans="1:18" x14ac:dyDescent="0.5">
      <c r="A91" s="22"/>
    </row>
    <row r="92" spans="1:18" x14ac:dyDescent="0.5">
      <c r="A92" s="22" t="s">
        <v>75</v>
      </c>
      <c r="B92" s="18" t="s">
        <v>77</v>
      </c>
    </row>
    <row r="93" spans="1:18" x14ac:dyDescent="0.5">
      <c r="A93" s="22"/>
    </row>
    <row r="94" spans="1:18" x14ac:dyDescent="0.5">
      <c r="A94" s="22"/>
    </row>
    <row r="95" spans="1:18" x14ac:dyDescent="0.5">
      <c r="A95" s="22"/>
    </row>
    <row r="96" spans="1:18" ht="16.5" x14ac:dyDescent="0.45">
      <c r="A96" s="18"/>
    </row>
    <row r="97" spans="1:2" x14ac:dyDescent="0.5">
      <c r="A97" s="22"/>
    </row>
    <row r="98" spans="1:2" x14ac:dyDescent="0.5">
      <c r="A98" s="22"/>
    </row>
    <row r="99" spans="1:2" x14ac:dyDescent="0.5">
      <c r="A99" s="22"/>
    </row>
    <row r="100" spans="1:2" ht="16.5" x14ac:dyDescent="0.45">
      <c r="A100" s="18"/>
    </row>
    <row r="101" spans="1:2" ht="16.5" x14ac:dyDescent="0.45">
      <c r="A101" s="18"/>
    </row>
    <row r="102" spans="1:2" ht="16.5" x14ac:dyDescent="0.45">
      <c r="A102" s="18"/>
    </row>
    <row r="103" spans="1:2" ht="16.5" x14ac:dyDescent="0.45">
      <c r="A103" s="18"/>
    </row>
    <row r="104" spans="1:2" ht="16.5" x14ac:dyDescent="0.45">
      <c r="A104" s="18"/>
    </row>
    <row r="105" spans="1:2" ht="16.5" x14ac:dyDescent="0.45">
      <c r="A105" s="18"/>
    </row>
    <row r="106" spans="1:2" x14ac:dyDescent="0.5">
      <c r="A106" s="22" t="s">
        <v>54</v>
      </c>
      <c r="B106" s="18" t="s">
        <v>96</v>
      </c>
    </row>
    <row r="107" spans="1:2" ht="16.5" x14ac:dyDescent="0.45">
      <c r="A107" s="18"/>
    </row>
    <row r="108" spans="1:2" x14ac:dyDescent="0.5">
      <c r="A108" s="22" t="s">
        <v>59</v>
      </c>
      <c r="B108" s="18" t="s">
        <v>89</v>
      </c>
    </row>
    <row r="109" spans="1:2" ht="16.5" x14ac:dyDescent="0.45">
      <c r="A109" s="18"/>
    </row>
    <row r="110" spans="1:2" x14ac:dyDescent="0.5">
      <c r="A110" s="22" t="s">
        <v>71</v>
      </c>
      <c r="B110" s="18" t="s">
        <v>88</v>
      </c>
    </row>
    <row r="112" spans="1:2" x14ac:dyDescent="0.5">
      <c r="A112" s="22" t="s">
        <v>72</v>
      </c>
      <c r="B112" s="18" t="s">
        <v>94</v>
      </c>
    </row>
    <row r="113" spans="1:42" ht="16.5" x14ac:dyDescent="0.45">
      <c r="A113" s="18"/>
    </row>
    <row r="114" spans="1:42" x14ac:dyDescent="0.5">
      <c r="A114" s="22" t="s">
        <v>73</v>
      </c>
      <c r="B114" s="18" t="s">
        <v>95</v>
      </c>
    </row>
    <row r="116" spans="1:42" x14ac:dyDescent="0.5">
      <c r="A116" s="26" t="s">
        <v>63</v>
      </c>
    </row>
    <row r="118" spans="1:42" x14ac:dyDescent="0.5">
      <c r="B118" s="21"/>
      <c r="C118" s="31" t="s">
        <v>20</v>
      </c>
      <c r="D118" s="31" t="s">
        <v>21</v>
      </c>
      <c r="E118" s="31" t="s">
        <v>22</v>
      </c>
      <c r="F118" s="31" t="s">
        <v>23</v>
      </c>
      <c r="G118" s="31" t="s">
        <v>24</v>
      </c>
      <c r="H118" s="31" t="s">
        <v>25</v>
      </c>
      <c r="I118" s="31" t="s">
        <v>26</v>
      </c>
      <c r="J118" s="31" t="s">
        <v>27</v>
      </c>
      <c r="K118" s="31" t="s">
        <v>28</v>
      </c>
      <c r="L118" s="31" t="s">
        <v>29</v>
      </c>
      <c r="M118" s="31" t="s">
        <v>30</v>
      </c>
      <c r="N118" s="31" t="s">
        <v>31</v>
      </c>
      <c r="O118" s="31" t="s">
        <v>32</v>
      </c>
      <c r="P118" s="31" t="s">
        <v>33</v>
      </c>
      <c r="Q118" s="31" t="s">
        <v>34</v>
      </c>
      <c r="R118" s="31" t="s">
        <v>35</v>
      </c>
      <c r="S118" s="31" t="s">
        <v>36</v>
      </c>
      <c r="T118" s="31" t="s">
        <v>37</v>
      </c>
      <c r="U118" s="31" t="s">
        <v>38</v>
      </c>
      <c r="V118" s="31" t="s">
        <v>39</v>
      </c>
      <c r="W118" s="31" t="s">
        <v>40</v>
      </c>
      <c r="X118" s="31" t="s">
        <v>41</v>
      </c>
      <c r="Y118" s="31" t="s">
        <v>42</v>
      </c>
      <c r="Z118" s="31" t="s">
        <v>43</v>
      </c>
      <c r="AA118" s="31" t="s">
        <v>44</v>
      </c>
      <c r="AB118" s="31" t="s">
        <v>5</v>
      </c>
      <c r="AC118" s="31" t="s">
        <v>6</v>
      </c>
      <c r="AD118" s="31" t="s">
        <v>7</v>
      </c>
      <c r="AE118" s="31" t="s">
        <v>8</v>
      </c>
      <c r="AF118" s="31" t="s">
        <v>9</v>
      </c>
      <c r="AG118" s="31" t="s">
        <v>10</v>
      </c>
      <c r="AH118" s="31" t="s">
        <v>11</v>
      </c>
      <c r="AI118" s="31" t="s">
        <v>12</v>
      </c>
      <c r="AJ118" s="31" t="s">
        <v>13</v>
      </c>
      <c r="AK118" s="31" t="s">
        <v>14</v>
      </c>
      <c r="AL118" s="31" t="s">
        <v>15</v>
      </c>
      <c r="AM118" s="31" t="s">
        <v>16</v>
      </c>
      <c r="AN118" s="31" t="s">
        <v>17</v>
      </c>
      <c r="AO118" s="31" t="s">
        <v>45</v>
      </c>
      <c r="AP118" s="31" t="s">
        <v>98</v>
      </c>
    </row>
    <row r="119" spans="1:42" x14ac:dyDescent="0.5">
      <c r="B119" s="28" t="s">
        <v>46</v>
      </c>
      <c r="C119" s="29">
        <v>36899</v>
      </c>
      <c r="D119" s="29">
        <v>36556</v>
      </c>
      <c r="E119" s="29">
        <v>36811</v>
      </c>
      <c r="F119" s="29">
        <v>33734</v>
      </c>
      <c r="G119" s="29">
        <v>31823</v>
      </c>
      <c r="H119" s="29">
        <v>31875</v>
      </c>
      <c r="I119" s="29">
        <v>30555</v>
      </c>
      <c r="J119" s="29">
        <v>29352</v>
      </c>
      <c r="K119" s="29">
        <v>27117</v>
      </c>
      <c r="L119" s="29">
        <v>27063</v>
      </c>
      <c r="M119" s="29">
        <v>26001</v>
      </c>
      <c r="N119" s="29">
        <v>26572</v>
      </c>
      <c r="O119" s="29">
        <v>27465</v>
      </c>
      <c r="P119" s="29">
        <v>28434</v>
      </c>
      <c r="Q119" s="29">
        <v>29079</v>
      </c>
      <c r="R119" s="29">
        <v>30324</v>
      </c>
      <c r="S119" s="29">
        <v>31475</v>
      </c>
      <c r="T119" s="29">
        <v>32620</v>
      </c>
      <c r="U119" s="29">
        <v>33005</v>
      </c>
      <c r="V119" s="29">
        <v>34812</v>
      </c>
      <c r="W119" s="29">
        <v>34609</v>
      </c>
      <c r="X119" s="29">
        <v>35639</v>
      </c>
      <c r="Y119" s="29">
        <v>35886</v>
      </c>
      <c r="Z119" s="29">
        <v>34819</v>
      </c>
      <c r="AA119" s="29">
        <v>34749</v>
      </c>
      <c r="AB119" s="29">
        <v>34058</v>
      </c>
      <c r="AC119" s="29">
        <v>33879</v>
      </c>
      <c r="AD119" s="29">
        <v>34432</v>
      </c>
      <c r="AE119" s="29">
        <v>33497</v>
      </c>
      <c r="AF119" s="29">
        <v>32966</v>
      </c>
      <c r="AG119" s="29">
        <v>33158</v>
      </c>
      <c r="AH119" s="29">
        <v>33070</v>
      </c>
      <c r="AI119" s="29">
        <v>32823</v>
      </c>
      <c r="AJ119" s="29">
        <v>33404</v>
      </c>
      <c r="AK119" s="29">
        <v>32815</v>
      </c>
      <c r="AL119" s="29">
        <v>33531</v>
      </c>
      <c r="AM119" s="29">
        <v>32261</v>
      </c>
      <c r="AN119" s="29">
        <v>32465</v>
      </c>
      <c r="AO119" s="29">
        <v>30014</v>
      </c>
      <c r="AP119" s="49">
        <v>29785</v>
      </c>
    </row>
    <row r="120" spans="1:42" x14ac:dyDescent="0.5">
      <c r="B120" s="28" t="s">
        <v>65</v>
      </c>
      <c r="C120" s="103">
        <f>100</f>
        <v>100</v>
      </c>
      <c r="D120" s="103">
        <f>D119/$C$119*100</f>
        <v>99.070435513157534</v>
      </c>
      <c r="E120" s="103">
        <f t="shared" ref="E120:AP120" si="21">E119/$C$119*100</f>
        <v>99.761511152063747</v>
      </c>
      <c r="F120" s="103">
        <f t="shared" si="21"/>
        <v>91.422531775928888</v>
      </c>
      <c r="G120" s="103">
        <f t="shared" si="21"/>
        <v>86.243529634949454</v>
      </c>
      <c r="H120" s="103">
        <f t="shared" si="21"/>
        <v>86.384454863275423</v>
      </c>
      <c r="I120" s="103">
        <f t="shared" si="21"/>
        <v>82.807122144231542</v>
      </c>
      <c r="J120" s="103">
        <f t="shared" si="21"/>
        <v>79.546871188921102</v>
      </c>
      <c r="K120" s="103">
        <f t="shared" si="21"/>
        <v>73.489796471449083</v>
      </c>
      <c r="L120" s="103">
        <f t="shared" si="21"/>
        <v>73.343451042033664</v>
      </c>
      <c r="M120" s="103">
        <f t="shared" si="21"/>
        <v>70.465324263530178</v>
      </c>
      <c r="N120" s="103">
        <f t="shared" si="21"/>
        <v>72.012791674571133</v>
      </c>
      <c r="O120" s="103">
        <f t="shared" si="21"/>
        <v>74.432911461015209</v>
      </c>
      <c r="P120" s="103">
        <f t="shared" si="21"/>
        <v>77.058998888858781</v>
      </c>
      <c r="Q120" s="103">
        <f t="shared" si="21"/>
        <v>78.807013740209769</v>
      </c>
      <c r="R120" s="103">
        <f t="shared" si="21"/>
        <v>82.181088918398871</v>
      </c>
      <c r="S120" s="103">
        <f t="shared" si="21"/>
        <v>85.300414645383356</v>
      </c>
      <c r="T120" s="103">
        <f t="shared" si="21"/>
        <v>88.403479769099434</v>
      </c>
      <c r="U120" s="103">
        <f t="shared" si="21"/>
        <v>89.446868478820562</v>
      </c>
      <c r="V120" s="103">
        <f t="shared" si="21"/>
        <v>94.344020163148059</v>
      </c>
      <c r="W120" s="103">
        <f t="shared" si="21"/>
        <v>93.793869752567815</v>
      </c>
      <c r="X120" s="103">
        <f t="shared" si="21"/>
        <v>96.585273313639945</v>
      </c>
      <c r="Y120" s="103">
        <f t="shared" si="21"/>
        <v>97.254668148188301</v>
      </c>
      <c r="Z120" s="103">
        <f t="shared" si="21"/>
        <v>94.362990866961155</v>
      </c>
      <c r="AA120" s="103">
        <f t="shared" si="21"/>
        <v>94.173283828830051</v>
      </c>
      <c r="AB120" s="103">
        <f t="shared" si="21"/>
        <v>92.300604352421473</v>
      </c>
      <c r="AC120" s="103">
        <f t="shared" si="21"/>
        <v>91.815496354914771</v>
      </c>
      <c r="AD120" s="103">
        <f t="shared" si="21"/>
        <v>93.314181956150577</v>
      </c>
      <c r="AE120" s="103">
        <f t="shared" si="21"/>
        <v>90.780237946827825</v>
      </c>
      <c r="AF120" s="103">
        <f t="shared" si="21"/>
        <v>89.341174557576082</v>
      </c>
      <c r="AG120" s="103">
        <f t="shared" si="21"/>
        <v>89.861513862164287</v>
      </c>
      <c r="AH120" s="103">
        <f t="shared" si="21"/>
        <v>89.623025014228034</v>
      </c>
      <c r="AI120" s="103">
        <f t="shared" si="21"/>
        <v>88.953630179679664</v>
      </c>
      <c r="AJ120" s="103">
        <f t="shared" si="21"/>
        <v>90.528198596167925</v>
      </c>
      <c r="AK120" s="103">
        <f t="shared" si="21"/>
        <v>88.931949375321835</v>
      </c>
      <c r="AL120" s="103">
        <f t="shared" si="21"/>
        <v>90.872381365348659</v>
      </c>
      <c r="AM120" s="103">
        <f t="shared" si="21"/>
        <v>87.430553673541283</v>
      </c>
      <c r="AN120" s="103">
        <f t="shared" si="21"/>
        <v>87.983414184666259</v>
      </c>
      <c r="AO120" s="103">
        <f t="shared" si="21"/>
        <v>81.340957749532507</v>
      </c>
      <c r="AP120" s="103">
        <f t="shared" si="21"/>
        <v>80.7203447247893</v>
      </c>
    </row>
    <row r="121" spans="1:42" x14ac:dyDescent="0.5">
      <c r="B121" s="28" t="s">
        <v>47</v>
      </c>
      <c r="C121" s="29">
        <v>34996</v>
      </c>
      <c r="D121" s="29">
        <v>34771</v>
      </c>
      <c r="E121" s="29">
        <v>35260</v>
      </c>
      <c r="F121" s="29">
        <v>31533</v>
      </c>
      <c r="G121" s="29">
        <v>30055</v>
      </c>
      <c r="H121" s="29">
        <v>30161</v>
      </c>
      <c r="I121" s="29">
        <v>28909</v>
      </c>
      <c r="J121" s="29">
        <v>27941</v>
      </c>
      <c r="K121" s="29">
        <v>25972</v>
      </c>
      <c r="L121" s="29">
        <v>25595</v>
      </c>
      <c r="M121" s="29">
        <v>24821</v>
      </c>
      <c r="N121" s="29">
        <v>25228</v>
      </c>
      <c r="O121" s="29">
        <v>26284</v>
      </c>
      <c r="P121" s="29">
        <v>26878</v>
      </c>
      <c r="Q121" s="29">
        <v>27142</v>
      </c>
      <c r="R121" s="29">
        <v>28520</v>
      </c>
      <c r="S121" s="29">
        <v>29876</v>
      </c>
      <c r="T121" s="29">
        <v>30813</v>
      </c>
      <c r="U121" s="29">
        <v>31353</v>
      </c>
      <c r="V121" s="29">
        <v>32914</v>
      </c>
      <c r="W121" s="29">
        <v>32760</v>
      </c>
      <c r="X121" s="29">
        <v>34027</v>
      </c>
      <c r="Y121" s="29">
        <v>33885</v>
      </c>
      <c r="Z121" s="29">
        <v>32819</v>
      </c>
      <c r="AA121" s="29">
        <v>32899</v>
      </c>
      <c r="AB121" s="29">
        <v>32116</v>
      </c>
      <c r="AC121" s="29">
        <v>32341</v>
      </c>
      <c r="AD121" s="29">
        <v>32652</v>
      </c>
      <c r="AE121" s="29">
        <v>31961</v>
      </c>
      <c r="AF121" s="29">
        <v>31109</v>
      </c>
      <c r="AG121" s="29">
        <v>31441</v>
      </c>
      <c r="AH121" s="29">
        <v>31539</v>
      </c>
      <c r="AI121" s="29">
        <v>31459</v>
      </c>
      <c r="AJ121" s="29">
        <v>31580</v>
      </c>
      <c r="AK121" s="29">
        <v>31267</v>
      </c>
      <c r="AL121" s="29">
        <v>31507</v>
      </c>
      <c r="AM121" s="29">
        <v>30557</v>
      </c>
      <c r="AN121" s="29">
        <v>30946</v>
      </c>
      <c r="AO121" s="29">
        <v>28984</v>
      </c>
      <c r="AP121" s="49">
        <v>28131</v>
      </c>
    </row>
    <row r="122" spans="1:42" x14ac:dyDescent="0.5">
      <c r="B122" s="28" t="s">
        <v>66</v>
      </c>
      <c r="C122" s="29">
        <f>100</f>
        <v>100</v>
      </c>
      <c r="D122" s="103">
        <f>D121/$C$121*100</f>
        <v>99.35706937935764</v>
      </c>
      <c r="E122" s="103">
        <f t="shared" ref="E122:AP122" si="22">E121/$C$121*100</f>
        <v>100.75437192822037</v>
      </c>
      <c r="F122" s="103">
        <f t="shared" si="22"/>
        <v>90.10458338095782</v>
      </c>
      <c r="G122" s="103">
        <f t="shared" si="22"/>
        <v>85.881243570693783</v>
      </c>
      <c r="H122" s="103">
        <f t="shared" si="22"/>
        <v>86.184135329751982</v>
      </c>
      <c r="I122" s="103">
        <f t="shared" si="22"/>
        <v>82.606583609555372</v>
      </c>
      <c r="J122" s="103">
        <f t="shared" si="22"/>
        <v>79.840553206080699</v>
      </c>
      <c r="K122" s="103">
        <f t="shared" si="22"/>
        <v>74.21419590810379</v>
      </c>
      <c r="L122" s="103">
        <f t="shared" si="22"/>
        <v>73.13692993484969</v>
      </c>
      <c r="M122" s="103">
        <f t="shared" si="22"/>
        <v>70.925248599839989</v>
      </c>
      <c r="N122" s="103">
        <f t="shared" si="22"/>
        <v>72.088238655846382</v>
      </c>
      <c r="O122" s="103">
        <f t="shared" si="22"/>
        <v>75.105726368727858</v>
      </c>
      <c r="P122" s="103">
        <f t="shared" si="22"/>
        <v>76.803063207223687</v>
      </c>
      <c r="Q122" s="103">
        <f t="shared" si="22"/>
        <v>77.557435135444052</v>
      </c>
      <c r="R122" s="103">
        <f t="shared" si="22"/>
        <v>81.49502800320036</v>
      </c>
      <c r="S122" s="103">
        <f t="shared" si="22"/>
        <v>85.369756543604979</v>
      </c>
      <c r="T122" s="103">
        <f t="shared" si="22"/>
        <v>88.047205394902278</v>
      </c>
      <c r="U122" s="103">
        <f t="shared" si="22"/>
        <v>89.590238884443934</v>
      </c>
      <c r="V122" s="103">
        <f t="shared" si="22"/>
        <v>94.05074865698937</v>
      </c>
      <c r="W122" s="103">
        <f t="shared" si="22"/>
        <v>93.610698365527483</v>
      </c>
      <c r="X122" s="103">
        <f t="shared" si="22"/>
        <v>97.231112127100232</v>
      </c>
      <c r="Y122" s="103">
        <f t="shared" si="22"/>
        <v>96.825351468739285</v>
      </c>
      <c r="Z122" s="103">
        <f t="shared" si="22"/>
        <v>93.779289061607045</v>
      </c>
      <c r="AA122" s="103">
        <f t="shared" si="22"/>
        <v>94.007886615613216</v>
      </c>
      <c r="AB122" s="103">
        <f t="shared" si="22"/>
        <v>91.770488055777804</v>
      </c>
      <c r="AC122" s="103">
        <f t="shared" si="22"/>
        <v>92.413418676420164</v>
      </c>
      <c r="AD122" s="103">
        <f t="shared" si="22"/>
        <v>93.302091667619152</v>
      </c>
      <c r="AE122" s="103">
        <f t="shared" si="22"/>
        <v>91.327580294890836</v>
      </c>
      <c r="AF122" s="103">
        <f t="shared" si="22"/>
        <v>88.893016344725112</v>
      </c>
      <c r="AG122" s="103">
        <f t="shared" si="22"/>
        <v>89.841696193850723</v>
      </c>
      <c r="AH122" s="103">
        <f t="shared" si="22"/>
        <v>90.12172819750829</v>
      </c>
      <c r="AI122" s="103">
        <f t="shared" si="22"/>
        <v>89.893130643502118</v>
      </c>
      <c r="AJ122" s="103">
        <f t="shared" si="22"/>
        <v>90.238884443936456</v>
      </c>
      <c r="AK122" s="103">
        <f t="shared" si="22"/>
        <v>89.344496513887307</v>
      </c>
      <c r="AL122" s="103">
        <f t="shared" si="22"/>
        <v>90.030289175905821</v>
      </c>
      <c r="AM122" s="103">
        <f t="shared" si="22"/>
        <v>87.31569322208253</v>
      </c>
      <c r="AN122" s="103">
        <f t="shared" si="22"/>
        <v>88.427248828437527</v>
      </c>
      <c r="AO122" s="103">
        <f t="shared" si="22"/>
        <v>82.820893816436168</v>
      </c>
      <c r="AP122" s="103">
        <f t="shared" si="22"/>
        <v>80.383472396845363</v>
      </c>
    </row>
    <row r="123" spans="1:42" x14ac:dyDescent="0.5">
      <c r="B123" s="21" t="s">
        <v>105</v>
      </c>
      <c r="C123" s="10">
        <f>C119+C121</f>
        <v>71895</v>
      </c>
      <c r="D123" s="10">
        <f t="shared" ref="D123:AP123" si="23">D119+D121</f>
        <v>71327</v>
      </c>
      <c r="E123" s="10">
        <f t="shared" si="23"/>
        <v>72071</v>
      </c>
      <c r="F123" s="10">
        <f t="shared" si="23"/>
        <v>65267</v>
      </c>
      <c r="G123" s="10">
        <f t="shared" si="23"/>
        <v>61878</v>
      </c>
      <c r="H123" s="10">
        <f t="shared" si="23"/>
        <v>62036</v>
      </c>
      <c r="I123" s="10">
        <f t="shared" si="23"/>
        <v>59464</v>
      </c>
      <c r="J123" s="10">
        <f t="shared" si="23"/>
        <v>57293</v>
      </c>
      <c r="K123" s="10">
        <f t="shared" si="23"/>
        <v>53089</v>
      </c>
      <c r="L123" s="10">
        <f t="shared" si="23"/>
        <v>52658</v>
      </c>
      <c r="M123" s="10">
        <f t="shared" si="23"/>
        <v>50822</v>
      </c>
      <c r="N123" s="10">
        <f t="shared" si="23"/>
        <v>51800</v>
      </c>
      <c r="O123" s="10">
        <f t="shared" si="23"/>
        <v>53749</v>
      </c>
      <c r="P123" s="10">
        <f t="shared" si="23"/>
        <v>55312</v>
      </c>
      <c r="Q123" s="10">
        <f t="shared" si="23"/>
        <v>56221</v>
      </c>
      <c r="R123" s="10">
        <f t="shared" si="23"/>
        <v>58844</v>
      </c>
      <c r="S123" s="10">
        <f t="shared" si="23"/>
        <v>61351</v>
      </c>
      <c r="T123" s="10">
        <f t="shared" si="23"/>
        <v>63433</v>
      </c>
      <c r="U123" s="10">
        <f t="shared" si="23"/>
        <v>64358</v>
      </c>
      <c r="V123" s="10">
        <f t="shared" si="23"/>
        <v>67726</v>
      </c>
      <c r="W123" s="10">
        <f t="shared" si="23"/>
        <v>67369</v>
      </c>
      <c r="X123" s="10">
        <f t="shared" si="23"/>
        <v>69666</v>
      </c>
      <c r="Y123" s="10">
        <f t="shared" si="23"/>
        <v>69771</v>
      </c>
      <c r="Z123" s="10">
        <f t="shared" si="23"/>
        <v>67638</v>
      </c>
      <c r="AA123" s="10">
        <f t="shared" si="23"/>
        <v>67648</v>
      </c>
      <c r="AB123" s="10">
        <f t="shared" si="23"/>
        <v>66174</v>
      </c>
      <c r="AC123" s="10">
        <f t="shared" si="23"/>
        <v>66220</v>
      </c>
      <c r="AD123" s="10">
        <f t="shared" si="23"/>
        <v>67084</v>
      </c>
      <c r="AE123" s="10">
        <f t="shared" si="23"/>
        <v>65458</v>
      </c>
      <c r="AF123" s="10">
        <f t="shared" si="23"/>
        <v>64075</v>
      </c>
      <c r="AG123" s="10">
        <f t="shared" si="23"/>
        <v>64599</v>
      </c>
      <c r="AH123" s="10">
        <f t="shared" si="23"/>
        <v>64609</v>
      </c>
      <c r="AI123" s="10">
        <f t="shared" si="23"/>
        <v>64282</v>
      </c>
      <c r="AJ123" s="10">
        <f t="shared" si="23"/>
        <v>64984</v>
      </c>
      <c r="AK123" s="10">
        <f t="shared" si="23"/>
        <v>64082</v>
      </c>
      <c r="AL123" s="10">
        <f t="shared" si="23"/>
        <v>65038</v>
      </c>
      <c r="AM123" s="10">
        <f t="shared" si="23"/>
        <v>62818</v>
      </c>
      <c r="AN123" s="10">
        <f t="shared" si="23"/>
        <v>63411</v>
      </c>
      <c r="AO123" s="10">
        <f t="shared" si="23"/>
        <v>58998</v>
      </c>
      <c r="AP123" s="10">
        <f t="shared" si="23"/>
        <v>57916</v>
      </c>
    </row>
    <row r="124" spans="1:42" x14ac:dyDescent="0.5">
      <c r="A124" s="18"/>
      <c r="B124" s="28" t="s">
        <v>64</v>
      </c>
      <c r="C124" s="10">
        <f>C119-C121</f>
        <v>1903</v>
      </c>
      <c r="D124" s="10">
        <f t="shared" ref="D124:AP124" si="24">D119-D121</f>
        <v>1785</v>
      </c>
      <c r="E124" s="10">
        <f t="shared" si="24"/>
        <v>1551</v>
      </c>
      <c r="F124" s="10">
        <f t="shared" si="24"/>
        <v>2201</v>
      </c>
      <c r="G124" s="10">
        <f t="shared" si="24"/>
        <v>1768</v>
      </c>
      <c r="H124" s="10">
        <f t="shared" si="24"/>
        <v>1714</v>
      </c>
      <c r="I124" s="10">
        <f t="shared" si="24"/>
        <v>1646</v>
      </c>
      <c r="J124" s="10">
        <f t="shared" si="24"/>
        <v>1411</v>
      </c>
      <c r="K124" s="10">
        <f t="shared" si="24"/>
        <v>1145</v>
      </c>
      <c r="L124" s="10">
        <f t="shared" si="24"/>
        <v>1468</v>
      </c>
      <c r="M124" s="10">
        <f t="shared" si="24"/>
        <v>1180</v>
      </c>
      <c r="N124" s="10">
        <f t="shared" si="24"/>
        <v>1344</v>
      </c>
      <c r="O124" s="10">
        <f t="shared" si="24"/>
        <v>1181</v>
      </c>
      <c r="P124" s="10">
        <f t="shared" si="24"/>
        <v>1556</v>
      </c>
      <c r="Q124" s="10">
        <f t="shared" si="24"/>
        <v>1937</v>
      </c>
      <c r="R124" s="10">
        <f t="shared" si="24"/>
        <v>1804</v>
      </c>
      <c r="S124" s="10">
        <f t="shared" si="24"/>
        <v>1599</v>
      </c>
      <c r="T124" s="10">
        <f t="shared" si="24"/>
        <v>1807</v>
      </c>
      <c r="U124" s="10">
        <f t="shared" si="24"/>
        <v>1652</v>
      </c>
      <c r="V124" s="10">
        <f t="shared" si="24"/>
        <v>1898</v>
      </c>
      <c r="W124" s="10">
        <f t="shared" si="24"/>
        <v>1849</v>
      </c>
      <c r="X124" s="10">
        <f t="shared" si="24"/>
        <v>1612</v>
      </c>
      <c r="Y124" s="10">
        <f t="shared" si="24"/>
        <v>2001</v>
      </c>
      <c r="Z124" s="10">
        <f t="shared" si="24"/>
        <v>2000</v>
      </c>
      <c r="AA124" s="10">
        <f t="shared" si="24"/>
        <v>1850</v>
      </c>
      <c r="AB124" s="10">
        <f t="shared" si="24"/>
        <v>1942</v>
      </c>
      <c r="AC124" s="10">
        <f t="shared" si="24"/>
        <v>1538</v>
      </c>
      <c r="AD124" s="10">
        <f t="shared" si="24"/>
        <v>1780</v>
      </c>
      <c r="AE124" s="10">
        <f t="shared" si="24"/>
        <v>1536</v>
      </c>
      <c r="AF124" s="10">
        <f t="shared" si="24"/>
        <v>1857</v>
      </c>
      <c r="AG124" s="10">
        <f t="shared" si="24"/>
        <v>1717</v>
      </c>
      <c r="AH124" s="10">
        <f t="shared" si="24"/>
        <v>1531</v>
      </c>
      <c r="AI124" s="10">
        <f t="shared" si="24"/>
        <v>1364</v>
      </c>
      <c r="AJ124" s="10">
        <f t="shared" si="24"/>
        <v>1824</v>
      </c>
      <c r="AK124" s="10">
        <f t="shared" si="24"/>
        <v>1548</v>
      </c>
      <c r="AL124" s="10">
        <f t="shared" si="24"/>
        <v>2024</v>
      </c>
      <c r="AM124" s="10">
        <f t="shared" si="24"/>
        <v>1704</v>
      </c>
      <c r="AN124" s="10">
        <f t="shared" si="24"/>
        <v>1519</v>
      </c>
      <c r="AO124" s="10">
        <f t="shared" si="24"/>
        <v>1030</v>
      </c>
      <c r="AP124" s="10">
        <f t="shared" si="24"/>
        <v>1654</v>
      </c>
    </row>
    <row r="125" spans="1:42" x14ac:dyDescent="0.5">
      <c r="A125" s="18"/>
      <c r="B125" s="13"/>
    </row>
    <row r="126" spans="1:42" x14ac:dyDescent="0.5">
      <c r="A126" s="22" t="s">
        <v>51</v>
      </c>
      <c r="B126" s="18" t="s">
        <v>77</v>
      </c>
    </row>
    <row r="127" spans="1:42" ht="16.5" x14ac:dyDescent="0.45">
      <c r="A127" s="18"/>
    </row>
    <row r="128" spans="1:42" x14ac:dyDescent="0.5">
      <c r="A128" s="22" t="s">
        <v>67</v>
      </c>
      <c r="B128" s="18" t="s">
        <v>103</v>
      </c>
    </row>
    <row r="129" spans="1:2" ht="16.5" x14ac:dyDescent="0.45">
      <c r="A129" s="18"/>
    </row>
    <row r="130" spans="1:2" x14ac:dyDescent="0.5">
      <c r="A130" s="22" t="s">
        <v>75</v>
      </c>
      <c r="B130" s="18" t="s">
        <v>103</v>
      </c>
    </row>
    <row r="131" spans="1:2" x14ac:dyDescent="0.5">
      <c r="A131" s="22"/>
    </row>
    <row r="132" spans="1:2" x14ac:dyDescent="0.5">
      <c r="A132" s="22" t="s">
        <v>54</v>
      </c>
    </row>
    <row r="134" spans="1:2" x14ac:dyDescent="0.5">
      <c r="A134" s="22"/>
    </row>
    <row r="135" spans="1:2" x14ac:dyDescent="0.5">
      <c r="A135" s="22"/>
    </row>
    <row r="136" spans="1:2" x14ac:dyDescent="0.5">
      <c r="A136" s="22"/>
    </row>
    <row r="137" spans="1:2" ht="16.5" x14ac:dyDescent="0.45">
      <c r="A137" s="18"/>
    </row>
    <row r="138" spans="1:2" x14ac:dyDescent="0.5">
      <c r="A138" s="22"/>
    </row>
    <row r="139" spans="1:2" x14ac:dyDescent="0.5">
      <c r="A139" s="22"/>
    </row>
    <row r="140" spans="1:2" x14ac:dyDescent="0.5">
      <c r="A140" s="22"/>
    </row>
    <row r="142" spans="1:2" x14ac:dyDescent="0.5">
      <c r="A142" s="22"/>
    </row>
    <row r="143" spans="1:2" x14ac:dyDescent="0.5">
      <c r="A143" s="22"/>
    </row>
    <row r="144" spans="1:2" x14ac:dyDescent="0.5">
      <c r="A144" s="22"/>
    </row>
    <row r="149" spans="1:9" x14ac:dyDescent="0.5">
      <c r="A149" s="22" t="s">
        <v>59</v>
      </c>
      <c r="B149" s="18" t="s">
        <v>106</v>
      </c>
      <c r="F149" s="36">
        <f>(67084-63411)/67084</f>
        <v>5.4752250909307736E-2</v>
      </c>
    </row>
    <row r="150" spans="1:9" x14ac:dyDescent="0.5">
      <c r="A150" s="22"/>
    </row>
    <row r="151" spans="1:9" x14ac:dyDescent="0.5">
      <c r="A151" s="22" t="s">
        <v>71</v>
      </c>
      <c r="B151" s="18" t="s">
        <v>107</v>
      </c>
      <c r="C151" s="93">
        <f>63411*0.945</f>
        <v>59923.394999999997</v>
      </c>
      <c r="D151" s="18" t="s">
        <v>108</v>
      </c>
    </row>
    <row r="152" spans="1:9" ht="16.5" x14ac:dyDescent="0.45">
      <c r="A152" s="18"/>
    </row>
    <row r="153" spans="1:9" x14ac:dyDescent="0.5">
      <c r="A153" s="22" t="s">
        <v>72</v>
      </c>
      <c r="B153" s="18" t="s">
        <v>186</v>
      </c>
    </row>
    <row r="154" spans="1:9" ht="16.5" x14ac:dyDescent="0.45">
      <c r="A154" s="18"/>
    </row>
    <row r="155" spans="1:9" x14ac:dyDescent="0.5">
      <c r="A155" s="22" t="s">
        <v>73</v>
      </c>
      <c r="B155" s="18" t="s">
        <v>110</v>
      </c>
    </row>
    <row r="156" spans="1:9" ht="16.5" x14ac:dyDescent="0.45">
      <c r="A156" s="18"/>
    </row>
    <row r="157" spans="1:9" x14ac:dyDescent="0.5">
      <c r="A157" s="22" t="s">
        <v>144</v>
      </c>
    </row>
    <row r="158" spans="1:9" ht="51" x14ac:dyDescent="0.5">
      <c r="A158" s="64"/>
      <c r="C158" s="77" t="s">
        <v>116</v>
      </c>
      <c r="D158" s="77" t="s">
        <v>142</v>
      </c>
      <c r="E158" s="78" t="s">
        <v>146</v>
      </c>
      <c r="F158" s="77" t="s">
        <v>143</v>
      </c>
      <c r="G158" s="78" t="s">
        <v>147</v>
      </c>
      <c r="H158" s="64"/>
      <c r="I158" s="64"/>
    </row>
    <row r="159" spans="1:9" x14ac:dyDescent="0.5">
      <c r="A159" s="64"/>
      <c r="C159" s="72">
        <v>1972</v>
      </c>
      <c r="D159" s="73">
        <v>0.46916666666666673</v>
      </c>
      <c r="E159" s="101">
        <f>D159*100/$D$179</f>
        <v>10.268101404340692</v>
      </c>
      <c r="F159" s="74">
        <v>1.406666666666667</v>
      </c>
      <c r="G159" s="102">
        <f>F159*100/$F$179</f>
        <v>26.362642511322822</v>
      </c>
      <c r="H159" s="64"/>
      <c r="I159" s="64"/>
    </row>
    <row r="160" spans="1:9" x14ac:dyDescent="0.5">
      <c r="A160" s="64"/>
      <c r="C160" s="72">
        <v>1973</v>
      </c>
      <c r="D160" s="73">
        <v>0.56166666666666665</v>
      </c>
      <c r="E160" s="101">
        <f t="shared" ref="E160:E199" si="25">D160*100/$D$179</f>
        <v>12.292540579974467</v>
      </c>
      <c r="F160" s="74">
        <v>1.5783333333333334</v>
      </c>
      <c r="G160" s="102">
        <f t="shared" ref="G160:G199" si="26">F160*100/$F$179</f>
        <v>29.579884429173827</v>
      </c>
      <c r="H160" s="64"/>
      <c r="I160" s="64"/>
    </row>
    <row r="161" spans="1:9" x14ac:dyDescent="0.5">
      <c r="A161" s="64"/>
      <c r="C161" s="72">
        <v>1974</v>
      </c>
      <c r="D161" s="73">
        <v>0.94333333333333325</v>
      </c>
      <c r="E161" s="101">
        <f t="shared" si="25"/>
        <v>20.645631953310232</v>
      </c>
      <c r="F161" s="74">
        <v>2.124166666666667</v>
      </c>
      <c r="G161" s="102">
        <f t="shared" si="26"/>
        <v>39.809464313603002</v>
      </c>
      <c r="H161" s="64"/>
      <c r="I161" s="64"/>
    </row>
    <row r="162" spans="1:9" x14ac:dyDescent="0.5">
      <c r="A162" s="64"/>
      <c r="C162" s="72">
        <v>1975</v>
      </c>
      <c r="D162" s="73">
        <v>0.93583333333333341</v>
      </c>
      <c r="E162" s="101">
        <f t="shared" si="25"/>
        <v>20.481488236366957</v>
      </c>
      <c r="F162" s="74">
        <v>2.1474999999999995</v>
      </c>
      <c r="G162" s="102">
        <f t="shared" si="26"/>
        <v>40.246759331563318</v>
      </c>
      <c r="H162" s="64"/>
      <c r="I162" s="64"/>
    </row>
    <row r="163" spans="1:9" x14ac:dyDescent="0.5">
      <c r="A163" s="64"/>
      <c r="C163" s="72">
        <v>1976</v>
      </c>
      <c r="D163" s="73">
        <v>1.0466666666666669</v>
      </c>
      <c r="E163" s="101">
        <f t="shared" si="25"/>
        <v>22.907167608973197</v>
      </c>
      <c r="F163" s="74">
        <v>2.4633333333333334</v>
      </c>
      <c r="G163" s="102">
        <f t="shared" si="26"/>
        <v>46.165859753240667</v>
      </c>
      <c r="H163" s="64"/>
      <c r="I163" s="64"/>
    </row>
    <row r="164" spans="1:9" x14ac:dyDescent="0.5">
      <c r="A164" s="64"/>
      <c r="C164" s="72">
        <v>1977</v>
      </c>
      <c r="D164" s="73">
        <v>1.1366666666666669</v>
      </c>
      <c r="E164" s="101">
        <f t="shared" si="25"/>
        <v>24.876892212292553</v>
      </c>
      <c r="F164" s="74">
        <v>2.645</v>
      </c>
      <c r="G164" s="102">
        <f t="shared" si="26"/>
        <v>49.570513821646102</v>
      </c>
      <c r="H164" s="64"/>
      <c r="I164" s="64"/>
    </row>
    <row r="165" spans="1:9" x14ac:dyDescent="0.5">
      <c r="A165" s="64"/>
      <c r="C165" s="72">
        <v>1978</v>
      </c>
      <c r="D165" s="73">
        <v>1.1983333333333333</v>
      </c>
      <c r="E165" s="101">
        <f t="shared" si="25"/>
        <v>26.226518329381729</v>
      </c>
      <c r="F165" s="74">
        <v>2.8149999999999999</v>
      </c>
      <c r="G165" s="102">
        <f t="shared" si="26"/>
        <v>52.756520381071368</v>
      </c>
      <c r="H165" s="64"/>
      <c r="I165" s="64"/>
    </row>
    <row r="166" spans="1:9" x14ac:dyDescent="0.5">
      <c r="A166" s="64"/>
      <c r="C166" s="72">
        <v>1979</v>
      </c>
      <c r="D166" s="73">
        <v>1.7983333333333331</v>
      </c>
      <c r="E166" s="101">
        <f t="shared" si="25"/>
        <v>39.358015684844062</v>
      </c>
      <c r="F166" s="74">
        <v>3.5516666666666672</v>
      </c>
      <c r="G166" s="102">
        <f t="shared" si="26"/>
        <v>66.562548805247559</v>
      </c>
      <c r="H166" s="64"/>
      <c r="I166" s="64"/>
    </row>
    <row r="167" spans="1:9" x14ac:dyDescent="0.5">
      <c r="A167" s="64"/>
      <c r="C167" s="72">
        <v>1980</v>
      </c>
      <c r="D167" s="73">
        <v>2.645</v>
      </c>
      <c r="E167" s="101">
        <f t="shared" si="25"/>
        <v>57.888017508663147</v>
      </c>
      <c r="F167" s="74">
        <v>4.7616666666666667</v>
      </c>
      <c r="G167" s="102">
        <f t="shared" si="26"/>
        <v>89.23941902233328</v>
      </c>
      <c r="H167" s="64"/>
      <c r="I167" s="64"/>
    </row>
    <row r="168" spans="1:9" x14ac:dyDescent="0.5">
      <c r="A168" s="64"/>
      <c r="C168" s="72">
        <v>1981</v>
      </c>
      <c r="D168" s="73">
        <v>3.3708333333333336</v>
      </c>
      <c r="E168" s="101">
        <f t="shared" si="25"/>
        <v>73.773481670618295</v>
      </c>
      <c r="F168" s="74">
        <v>5.5091666666666663</v>
      </c>
      <c r="G168" s="102">
        <f t="shared" si="26"/>
        <v>103.24847727627673</v>
      </c>
      <c r="H168" s="64"/>
      <c r="I168" s="64"/>
    </row>
    <row r="169" spans="1:9" x14ac:dyDescent="0.5">
      <c r="A169" s="64"/>
      <c r="C169" s="72">
        <v>1982</v>
      </c>
      <c r="D169" s="73">
        <v>3.82</v>
      </c>
      <c r="E169" s="101">
        <f t="shared" si="25"/>
        <v>83.603866496443572</v>
      </c>
      <c r="F169" s="74">
        <v>6.0691666666666668</v>
      </c>
      <c r="G169" s="102">
        <f t="shared" si="26"/>
        <v>113.74355770732468</v>
      </c>
      <c r="H169" s="64"/>
      <c r="I169" s="64"/>
    </row>
    <row r="170" spans="1:9" x14ac:dyDescent="0.5">
      <c r="A170" s="64"/>
      <c r="C170" s="72">
        <v>1983</v>
      </c>
      <c r="D170" s="73">
        <v>3.75</v>
      </c>
      <c r="E170" s="101">
        <f t="shared" si="25"/>
        <v>82.071858471639629</v>
      </c>
      <c r="F170" s="74">
        <v>6.1491666666666669</v>
      </c>
      <c r="G170" s="102">
        <f t="shared" si="26"/>
        <v>115.24285491176012</v>
      </c>
      <c r="H170" s="64"/>
      <c r="I170" s="64"/>
    </row>
    <row r="171" spans="1:9" x14ac:dyDescent="0.5">
      <c r="A171" s="64"/>
      <c r="C171" s="72">
        <v>1984</v>
      </c>
      <c r="D171" s="73">
        <v>3.8874999999999997</v>
      </c>
      <c r="E171" s="101">
        <f t="shared" si="25"/>
        <v>85.081159948933077</v>
      </c>
      <c r="F171" s="74">
        <v>6.2316666666666682</v>
      </c>
      <c r="G171" s="102">
        <f t="shared" si="26"/>
        <v>116.78900515383417</v>
      </c>
      <c r="H171" s="64"/>
      <c r="I171" s="64"/>
    </row>
    <row r="172" spans="1:9" x14ac:dyDescent="0.5">
      <c r="A172" s="64"/>
      <c r="C172" s="72">
        <v>1985</v>
      </c>
      <c r="D172" s="73">
        <v>3.9583333333333344</v>
      </c>
      <c r="E172" s="101">
        <f t="shared" si="25"/>
        <v>86.631406164508519</v>
      </c>
      <c r="F172" s="74">
        <v>6.3024999999999993</v>
      </c>
      <c r="G172" s="102">
        <f t="shared" si="26"/>
        <v>118.11650788692798</v>
      </c>
      <c r="H172" s="64"/>
      <c r="I172" s="64"/>
    </row>
    <row r="173" spans="1:9" x14ac:dyDescent="0.5">
      <c r="A173" s="64"/>
      <c r="C173" s="72">
        <v>1986</v>
      </c>
      <c r="D173" s="73">
        <v>3.93</v>
      </c>
      <c r="E173" s="101">
        <f t="shared" si="25"/>
        <v>86.011307678278328</v>
      </c>
      <c r="F173" s="74">
        <v>6.1924999999999999</v>
      </c>
      <c r="G173" s="102">
        <f t="shared" si="26"/>
        <v>116.0549742308293</v>
      </c>
      <c r="H173" s="64"/>
      <c r="I173" s="64"/>
    </row>
    <row r="174" spans="1:9" x14ac:dyDescent="0.5">
      <c r="A174" s="64"/>
      <c r="C174" s="72">
        <v>1987</v>
      </c>
      <c r="D174" s="73">
        <v>4.3166666666666664</v>
      </c>
      <c r="E174" s="101">
        <f t="shared" si="25"/>
        <v>94.473828196242934</v>
      </c>
      <c r="F174" s="74">
        <v>6.2383333333333333</v>
      </c>
      <c r="G174" s="102">
        <f t="shared" si="26"/>
        <v>116.9139465875371</v>
      </c>
      <c r="H174" s="64"/>
      <c r="I174" s="64"/>
    </row>
    <row r="175" spans="1:9" x14ac:dyDescent="0.5">
      <c r="A175" s="64"/>
      <c r="C175" s="72">
        <v>1988</v>
      </c>
      <c r="D175" s="73">
        <v>4.1924999999999999</v>
      </c>
      <c r="E175" s="101">
        <f t="shared" si="25"/>
        <v>91.756337771293104</v>
      </c>
      <c r="F175" s="74">
        <v>6.3516666666666666</v>
      </c>
      <c r="G175" s="102">
        <f t="shared" si="26"/>
        <v>119.03795096048727</v>
      </c>
      <c r="H175" s="64"/>
      <c r="I175" s="64"/>
    </row>
    <row r="176" spans="1:9" x14ac:dyDescent="0.5">
      <c r="A176" s="64"/>
      <c r="C176" s="72">
        <v>1989</v>
      </c>
      <c r="D176" s="73">
        <v>4.4841666666666669</v>
      </c>
      <c r="E176" s="101">
        <f t="shared" si="25"/>
        <v>98.139704541309527</v>
      </c>
      <c r="F176" s="74">
        <v>6.5291666666666659</v>
      </c>
      <c r="G176" s="102">
        <f t="shared" si="26"/>
        <v>122.36451663282836</v>
      </c>
      <c r="H176" s="64"/>
      <c r="I176" s="64"/>
    </row>
    <row r="177" spans="1:10" x14ac:dyDescent="0.5">
      <c r="A177" s="64"/>
      <c r="C177" s="72">
        <v>1990</v>
      </c>
      <c r="D177" s="73">
        <v>4.6441666666666661</v>
      </c>
      <c r="E177" s="101">
        <f t="shared" si="25"/>
        <v>101.64143716943281</v>
      </c>
      <c r="F177" s="74">
        <v>5.8441666666666654</v>
      </c>
      <c r="G177" s="102">
        <f t="shared" si="26"/>
        <v>109.52678431985004</v>
      </c>
      <c r="H177" s="64"/>
      <c r="I177" s="64"/>
    </row>
    <row r="178" spans="1:10" x14ac:dyDescent="0.5">
      <c r="A178" s="64"/>
      <c r="C178" s="72">
        <v>1991</v>
      </c>
      <c r="D178" s="73">
        <v>4.6050000000000004</v>
      </c>
      <c r="E178" s="101">
        <f t="shared" si="25"/>
        <v>100.78424220317348</v>
      </c>
      <c r="F178" s="74">
        <v>5.480833333333333</v>
      </c>
      <c r="G178" s="102">
        <f t="shared" si="26"/>
        <v>102.71747618303918</v>
      </c>
      <c r="H178" s="64"/>
      <c r="I178" s="64"/>
    </row>
    <row r="179" spans="1:10" x14ac:dyDescent="0.5">
      <c r="A179" s="64"/>
      <c r="C179" s="72">
        <v>1992</v>
      </c>
      <c r="D179" s="73">
        <v>4.5691666666666659</v>
      </c>
      <c r="E179" s="101">
        <f t="shared" si="25"/>
        <v>100</v>
      </c>
      <c r="F179" s="74">
        <v>5.3358333333333334</v>
      </c>
      <c r="G179" s="102">
        <f t="shared" si="26"/>
        <v>100</v>
      </c>
      <c r="H179" s="64"/>
      <c r="I179" s="64"/>
      <c r="J179" s="36"/>
    </row>
    <row r="180" spans="1:10" x14ac:dyDescent="0.5">
      <c r="A180" s="64"/>
      <c r="C180" s="72">
        <v>1993</v>
      </c>
      <c r="D180" s="73">
        <v>4.807500000000001</v>
      </c>
      <c r="E180" s="101">
        <f t="shared" si="25"/>
        <v>105.21612256064202</v>
      </c>
      <c r="F180" s="74">
        <v>5.2858333333333336</v>
      </c>
      <c r="G180" s="102">
        <f t="shared" si="26"/>
        <v>99.062939247227874</v>
      </c>
      <c r="H180" s="64"/>
      <c r="I180" s="64"/>
    </row>
    <row r="181" spans="1:10" x14ac:dyDescent="0.5">
      <c r="A181" s="64"/>
      <c r="C181" s="72">
        <v>1994</v>
      </c>
      <c r="D181" s="73">
        <v>4.6733333333333347</v>
      </c>
      <c r="E181" s="101">
        <f t="shared" si="25"/>
        <v>102.27977384643448</v>
      </c>
      <c r="F181" s="74">
        <v>5.45</v>
      </c>
      <c r="G181" s="102">
        <f t="shared" si="26"/>
        <v>102.13962205216305</v>
      </c>
      <c r="H181" s="64"/>
      <c r="I181" s="64"/>
    </row>
    <row r="182" spans="1:10" x14ac:dyDescent="0.5">
      <c r="A182" s="64"/>
      <c r="C182" s="72">
        <v>1995</v>
      </c>
      <c r="D182" s="73">
        <v>4.9000000000000004</v>
      </c>
      <c r="E182" s="101">
        <f t="shared" si="25"/>
        <v>107.24056173627579</v>
      </c>
      <c r="F182" s="74">
        <v>5.9158333333333326</v>
      </c>
      <c r="G182" s="102">
        <f t="shared" si="26"/>
        <v>110.86990473215678</v>
      </c>
      <c r="H182" s="64"/>
      <c r="I182" s="64"/>
    </row>
    <row r="183" spans="1:10" x14ac:dyDescent="0.5">
      <c r="A183" s="64"/>
      <c r="C183" s="72">
        <v>1996</v>
      </c>
      <c r="D183" s="73">
        <v>5.2241666666666671</v>
      </c>
      <c r="E183" s="101">
        <f t="shared" si="25"/>
        <v>114.33521794637976</v>
      </c>
      <c r="F183" s="74">
        <v>6.4725000000000001</v>
      </c>
      <c r="G183" s="102">
        <f t="shared" si="26"/>
        <v>121.30251444635327</v>
      </c>
      <c r="H183" s="64"/>
      <c r="I183" s="64"/>
    </row>
    <row r="184" spans="1:10" x14ac:dyDescent="0.5">
      <c r="A184" s="64"/>
      <c r="C184" s="72">
        <v>1997</v>
      </c>
      <c r="D184" s="73">
        <v>5.4683333333333337</v>
      </c>
      <c r="E184" s="101">
        <f t="shared" si="25"/>
        <v>119.67900784242205</v>
      </c>
      <c r="F184" s="74">
        <v>6.6383333333333328</v>
      </c>
      <c r="G184" s="102">
        <f t="shared" si="26"/>
        <v>124.41043260971418</v>
      </c>
      <c r="H184" s="64"/>
      <c r="I184" s="64"/>
    </row>
    <row r="185" spans="1:10" x14ac:dyDescent="0.5">
      <c r="A185" s="64"/>
      <c r="C185" s="72">
        <v>1998</v>
      </c>
      <c r="D185" s="73">
        <v>5.13</v>
      </c>
      <c r="E185" s="101">
        <f t="shared" si="25"/>
        <v>112.27430238920302</v>
      </c>
      <c r="F185" s="74">
        <v>6.4058333333333337</v>
      </c>
      <c r="G185" s="102">
        <f t="shared" si="26"/>
        <v>120.05310010932376</v>
      </c>
      <c r="H185" s="64"/>
      <c r="I185" s="64"/>
    </row>
    <row r="186" spans="1:10" x14ac:dyDescent="0.5">
      <c r="A186" s="64"/>
      <c r="C186" s="72">
        <v>1999</v>
      </c>
      <c r="D186" s="73">
        <v>5.6608333333333336</v>
      </c>
      <c r="E186" s="101">
        <f t="shared" si="25"/>
        <v>123.8920299106329</v>
      </c>
      <c r="F186" s="74">
        <v>7.2383333333333342</v>
      </c>
      <c r="G186" s="102">
        <f t="shared" si="26"/>
        <v>135.65516164297986</v>
      </c>
      <c r="H186" s="64"/>
      <c r="I186" s="64"/>
    </row>
    <row r="187" spans="1:10" x14ac:dyDescent="0.5">
      <c r="A187" s="64"/>
      <c r="C187" s="72">
        <v>2000</v>
      </c>
      <c r="D187" s="73">
        <v>7.1275000000000004</v>
      </c>
      <c r="E187" s="101">
        <f t="shared" si="25"/>
        <v>155.99124566842971</v>
      </c>
      <c r="F187" s="74">
        <v>8.3658333333333328</v>
      </c>
      <c r="G187" s="102">
        <f t="shared" si="26"/>
        <v>156.78588161799155</v>
      </c>
      <c r="H187" s="64"/>
      <c r="I187" s="64"/>
    </row>
    <row r="188" spans="1:10" x14ac:dyDescent="0.5">
      <c r="A188" s="64"/>
      <c r="C188" s="72">
        <v>2001</v>
      </c>
      <c r="D188" s="73">
        <v>6.916666666666667</v>
      </c>
      <c r="E188" s="101">
        <f t="shared" si="25"/>
        <v>151.37698340324644</v>
      </c>
      <c r="F188" s="74">
        <v>8.1808333333333341</v>
      </c>
      <c r="G188" s="102">
        <f t="shared" si="26"/>
        <v>153.31875683273466</v>
      </c>
      <c r="H188" s="64"/>
      <c r="I188" s="64"/>
    </row>
    <row r="189" spans="1:10" x14ac:dyDescent="0.5">
      <c r="A189" s="64"/>
      <c r="C189" s="72">
        <v>2002</v>
      </c>
      <c r="D189" s="73">
        <v>6.814166666666666</v>
      </c>
      <c r="E189" s="101">
        <f t="shared" si="25"/>
        <v>149.13368593835494</v>
      </c>
      <c r="F189" s="74">
        <v>8.1983333333333324</v>
      </c>
      <c r="G189" s="102">
        <f t="shared" si="26"/>
        <v>153.6467280962049</v>
      </c>
      <c r="H189" s="64"/>
      <c r="I189" s="64"/>
    </row>
    <row r="190" spans="1:10" x14ac:dyDescent="0.5">
      <c r="A190" s="64"/>
      <c r="C190" s="72">
        <v>2003</v>
      </c>
      <c r="D190" s="73">
        <v>6.6825000000000019</v>
      </c>
      <c r="E190" s="101">
        <f t="shared" si="25"/>
        <v>146.25205179646187</v>
      </c>
      <c r="F190" s="74">
        <v>8.1775000000000002</v>
      </c>
      <c r="G190" s="102">
        <f t="shared" si="26"/>
        <v>153.25628611588317</v>
      </c>
      <c r="H190" s="64"/>
      <c r="I190" s="64"/>
    </row>
    <row r="191" spans="1:10" x14ac:dyDescent="0.5">
      <c r="A191" s="64"/>
      <c r="C191" s="72">
        <v>2004</v>
      </c>
      <c r="D191" s="73">
        <v>7.394166666666667</v>
      </c>
      <c r="E191" s="101">
        <f t="shared" si="25"/>
        <v>161.82746671530188</v>
      </c>
      <c r="F191" s="74">
        <v>8.682500000000001</v>
      </c>
      <c r="G191" s="102">
        <f t="shared" si="26"/>
        <v>162.7205997188818</v>
      </c>
      <c r="H191" s="64"/>
      <c r="I191" s="64"/>
    </row>
    <row r="192" spans="1:10" x14ac:dyDescent="0.5">
      <c r="A192" s="64"/>
      <c r="C192" s="72">
        <v>2005</v>
      </c>
      <c r="D192" s="73">
        <v>8.5149999999999988</v>
      </c>
      <c r="E192" s="101">
        <f t="shared" si="25"/>
        <v>186.35783330293634</v>
      </c>
      <c r="F192" s="74">
        <v>9.4466666666666672</v>
      </c>
      <c r="G192" s="102">
        <f t="shared" si="26"/>
        <v>177.04201155708262</v>
      </c>
      <c r="H192" s="64"/>
      <c r="I192" s="64"/>
    </row>
    <row r="193" spans="1:9" x14ac:dyDescent="0.5">
      <c r="A193" s="64"/>
      <c r="C193" s="72">
        <v>2006</v>
      </c>
      <c r="D193" s="73">
        <v>8.8583333333333343</v>
      </c>
      <c r="E193" s="101">
        <f t="shared" si="25"/>
        <v>193.87196790078431</v>
      </c>
      <c r="F193" s="74">
        <v>9.8874999999999993</v>
      </c>
      <c r="G193" s="102">
        <f t="shared" si="26"/>
        <v>185.30376386069028</v>
      </c>
      <c r="H193" s="64"/>
      <c r="I193" s="64"/>
    </row>
    <row r="194" spans="1:9" x14ac:dyDescent="0.5">
      <c r="A194" s="64"/>
      <c r="C194" s="72">
        <v>2007</v>
      </c>
      <c r="D194" s="73">
        <v>8.9608333333333334</v>
      </c>
      <c r="E194" s="101">
        <f t="shared" si="25"/>
        <v>196.11526536567575</v>
      </c>
      <c r="F194" s="74">
        <v>10.064166666666667</v>
      </c>
      <c r="G194" s="102">
        <f t="shared" si="26"/>
        <v>188.61471185381853</v>
      </c>
      <c r="H194" s="64"/>
      <c r="I194" s="64"/>
    </row>
    <row r="195" spans="1:9" x14ac:dyDescent="0.5">
      <c r="A195" s="64"/>
      <c r="C195" s="72">
        <v>2008</v>
      </c>
      <c r="D195" s="73">
        <v>10.092499999999999</v>
      </c>
      <c r="E195" s="101">
        <f t="shared" si="25"/>
        <v>220.88272843333942</v>
      </c>
      <c r="F195" s="74">
        <v>10.491666666666665</v>
      </c>
      <c r="G195" s="102">
        <f t="shared" si="26"/>
        <v>196.62658129002028</v>
      </c>
      <c r="H195" s="64"/>
      <c r="I195" s="64"/>
    </row>
    <row r="196" spans="1:9" x14ac:dyDescent="0.5">
      <c r="A196" s="64"/>
      <c r="C196" s="72">
        <v>2009</v>
      </c>
      <c r="D196" s="73">
        <v>8.5366666666666653</v>
      </c>
      <c r="E196" s="101">
        <f t="shared" si="25"/>
        <v>186.8320262629947</v>
      </c>
      <c r="F196" s="74">
        <v>9.8783333333333321</v>
      </c>
      <c r="G196" s="102">
        <f t="shared" si="26"/>
        <v>185.13196938934871</v>
      </c>
      <c r="H196" s="64"/>
      <c r="I196" s="64"/>
    </row>
    <row r="197" spans="1:9" x14ac:dyDescent="0.5">
      <c r="A197" s="64"/>
      <c r="C197" s="72">
        <v>2010</v>
      </c>
      <c r="D197" s="73">
        <v>9.7258333333333358</v>
      </c>
      <c r="E197" s="101">
        <f t="shared" si="25"/>
        <v>212.85792449389029</v>
      </c>
      <c r="F197" s="74">
        <v>11.053333333333333</v>
      </c>
      <c r="G197" s="102">
        <f t="shared" si="26"/>
        <v>207.15289707949398</v>
      </c>
      <c r="H197" s="64"/>
      <c r="I197" s="64"/>
    </row>
    <row r="198" spans="1:9" x14ac:dyDescent="0.5">
      <c r="A198" s="64"/>
      <c r="C198" s="72">
        <v>2011</v>
      </c>
      <c r="D198" s="73">
        <v>11.295833333333333</v>
      </c>
      <c r="E198" s="101">
        <f t="shared" si="25"/>
        <v>247.21867590735002</v>
      </c>
      <c r="F198" s="74">
        <v>12.339166666666669</v>
      </c>
      <c r="G198" s="102">
        <f t="shared" si="26"/>
        <v>231.25097610495087</v>
      </c>
      <c r="H198" s="64"/>
      <c r="I198" s="64"/>
    </row>
    <row r="199" spans="1:9" x14ac:dyDescent="0.5">
      <c r="A199" s="64"/>
      <c r="C199" s="72">
        <v>2012</v>
      </c>
      <c r="D199" s="73">
        <v>11.935833333333333</v>
      </c>
      <c r="E199" s="101">
        <f t="shared" si="25"/>
        <v>261.22560641984319</v>
      </c>
      <c r="F199" s="74">
        <v>13.152499999999998</v>
      </c>
      <c r="G199" s="102">
        <f t="shared" si="26"/>
        <v>246.49383101671086</v>
      </c>
      <c r="H199" s="64"/>
      <c r="I199" s="64"/>
    </row>
    <row r="200" spans="1:9" ht="16.5" x14ac:dyDescent="0.45">
      <c r="A200" s="64"/>
      <c r="B200" s="64"/>
      <c r="C200" s="64"/>
      <c r="D200" s="64"/>
      <c r="E200" s="64"/>
      <c r="F200" s="64"/>
      <c r="G200" s="64"/>
      <c r="H200" s="64"/>
      <c r="I200" s="64"/>
    </row>
    <row r="201" spans="1:9" ht="16.5" x14ac:dyDescent="0.45">
      <c r="A201" s="64"/>
      <c r="B201" s="64"/>
      <c r="C201" s="64"/>
      <c r="D201" s="64"/>
      <c r="E201" s="64"/>
      <c r="F201" s="64"/>
      <c r="G201" s="64"/>
      <c r="H201" s="64"/>
      <c r="I201" s="64"/>
    </row>
    <row r="202" spans="1:9" x14ac:dyDescent="0.5">
      <c r="A202" s="22" t="s">
        <v>67</v>
      </c>
      <c r="B202" s="18" t="s">
        <v>78</v>
      </c>
    </row>
    <row r="203" spans="1:9" x14ac:dyDescent="0.5">
      <c r="A203" s="22"/>
    </row>
    <row r="204" spans="1:9" x14ac:dyDescent="0.5">
      <c r="A204" s="60" t="s">
        <v>75</v>
      </c>
      <c r="B204" s="61" t="s">
        <v>77</v>
      </c>
      <c r="D204" s="59"/>
      <c r="E204" s="59"/>
      <c r="F204" s="59"/>
      <c r="G204" s="59"/>
    </row>
    <row r="205" spans="1:9" x14ac:dyDescent="0.5">
      <c r="A205" s="60"/>
      <c r="B205" s="61"/>
      <c r="D205" s="59"/>
      <c r="E205" s="59"/>
      <c r="F205" s="59"/>
      <c r="G205" s="59"/>
    </row>
    <row r="206" spans="1:9" x14ac:dyDescent="0.5">
      <c r="A206" s="60"/>
      <c r="B206" s="61"/>
      <c r="D206" s="59"/>
      <c r="E206" s="59"/>
      <c r="F206" s="59"/>
      <c r="G206" s="59"/>
    </row>
    <row r="207" spans="1:9" x14ac:dyDescent="0.5">
      <c r="A207" s="60"/>
      <c r="B207" s="61"/>
      <c r="D207" s="59"/>
      <c r="E207" s="59"/>
      <c r="F207" s="59"/>
      <c r="G207" s="59"/>
    </row>
    <row r="208" spans="1:9" x14ac:dyDescent="0.5">
      <c r="A208" s="60"/>
      <c r="B208" s="61"/>
      <c r="D208" s="59"/>
      <c r="E208" s="59"/>
      <c r="F208" s="59"/>
      <c r="G208" s="59"/>
    </row>
    <row r="209" spans="1:7" x14ac:dyDescent="0.5">
      <c r="A209" s="60"/>
      <c r="B209" s="61"/>
      <c r="D209" s="59"/>
      <c r="E209" s="59"/>
      <c r="F209" s="59"/>
      <c r="G209" s="59"/>
    </row>
    <row r="210" spans="1:7" x14ac:dyDescent="0.5">
      <c r="A210" s="60"/>
      <c r="B210" s="61"/>
      <c r="D210" s="59"/>
      <c r="E210" s="59"/>
      <c r="F210" s="59"/>
      <c r="G210" s="59"/>
    </row>
    <row r="211" spans="1:7" x14ac:dyDescent="0.5">
      <c r="A211" s="60"/>
      <c r="B211" s="61"/>
      <c r="D211" s="59"/>
      <c r="E211" s="59"/>
      <c r="F211" s="59"/>
      <c r="G211" s="59"/>
    </row>
    <row r="212" spans="1:7" x14ac:dyDescent="0.5">
      <c r="A212" s="60"/>
      <c r="B212" s="61"/>
      <c r="D212" s="59"/>
      <c r="E212" s="59"/>
      <c r="F212" s="59"/>
      <c r="G212" s="59"/>
    </row>
    <row r="213" spans="1:7" x14ac:dyDescent="0.5">
      <c r="A213" s="22"/>
      <c r="D213" s="59"/>
      <c r="E213" s="59"/>
      <c r="F213" s="59"/>
      <c r="G213" s="59"/>
    </row>
    <row r="214" spans="1:7" x14ac:dyDescent="0.5">
      <c r="C214" s="59"/>
      <c r="D214" s="59"/>
      <c r="E214" s="59"/>
      <c r="F214" s="59"/>
      <c r="G214" s="59"/>
    </row>
    <row r="215" spans="1:7" ht="16.5" x14ac:dyDescent="0.45">
      <c r="A215" s="61"/>
      <c r="B215" s="61"/>
      <c r="C215" s="59"/>
      <c r="D215" s="59"/>
      <c r="E215" s="59"/>
      <c r="F215" s="59"/>
      <c r="G215" s="59"/>
    </row>
    <row r="216" spans="1:7" ht="16.5" x14ac:dyDescent="0.45">
      <c r="A216" s="61"/>
      <c r="B216" s="61"/>
      <c r="C216" s="59"/>
      <c r="D216" s="59"/>
      <c r="E216" s="59"/>
      <c r="F216" s="59"/>
      <c r="G216" s="59"/>
    </row>
    <row r="217" spans="1:7" ht="16.5" x14ac:dyDescent="0.45">
      <c r="A217" s="61"/>
      <c r="B217" s="61"/>
      <c r="C217" s="59"/>
      <c r="D217" s="59"/>
      <c r="E217" s="59"/>
      <c r="F217" s="59"/>
      <c r="G217" s="59"/>
    </row>
    <row r="218" spans="1:7" x14ac:dyDescent="0.5">
      <c r="G218" s="59"/>
    </row>
    <row r="219" spans="1:7" ht="16.5" x14ac:dyDescent="0.45">
      <c r="A219" s="59"/>
      <c r="C219" s="59"/>
      <c r="D219" s="59"/>
      <c r="E219" s="59"/>
      <c r="F219" s="59"/>
      <c r="G219" s="59"/>
    </row>
    <row r="220" spans="1:7" ht="16.5" x14ac:dyDescent="0.45">
      <c r="A220" s="59"/>
      <c r="C220" s="59"/>
      <c r="D220" s="59"/>
      <c r="E220" s="59"/>
      <c r="F220" s="59"/>
      <c r="G220" s="59"/>
    </row>
    <row r="221" spans="1:7" ht="16.5" x14ac:dyDescent="0.45">
      <c r="A221" s="18"/>
      <c r="G221" s="59"/>
    </row>
    <row r="222" spans="1:7" ht="16.5" x14ac:dyDescent="0.45">
      <c r="A222" s="18"/>
      <c r="G222" s="59"/>
    </row>
    <row r="223" spans="1:7" ht="16.5" x14ac:dyDescent="0.45">
      <c r="A223" s="18"/>
      <c r="G223" s="59"/>
    </row>
    <row r="224" spans="1:7" x14ac:dyDescent="0.5">
      <c r="A224" s="60" t="s">
        <v>54</v>
      </c>
      <c r="B224" s="61" t="s">
        <v>77</v>
      </c>
      <c r="C224" s="59"/>
      <c r="D224" s="59"/>
      <c r="E224" s="59"/>
      <c r="F224" s="59"/>
    </row>
    <row r="225" spans="1:14" ht="16.5" x14ac:dyDescent="0.45">
      <c r="A225" s="18"/>
      <c r="C225" s="59"/>
      <c r="D225" s="59"/>
      <c r="E225" s="59"/>
      <c r="F225" s="59"/>
      <c r="G225" s="64"/>
      <c r="H225" s="64"/>
      <c r="I225" s="64"/>
    </row>
    <row r="226" spans="1:14" x14ac:dyDescent="0.5">
      <c r="A226" s="60" t="s">
        <v>59</v>
      </c>
      <c r="B226" s="61" t="s">
        <v>188</v>
      </c>
      <c r="C226" s="59"/>
      <c r="D226" s="59"/>
      <c r="E226" s="59"/>
      <c r="F226" s="59"/>
    </row>
    <row r="227" spans="1:14" x14ac:dyDescent="0.5">
      <c r="A227" s="58"/>
      <c r="B227" s="61" t="s">
        <v>191</v>
      </c>
      <c r="C227" s="59"/>
      <c r="D227" s="59"/>
      <c r="E227" s="59"/>
      <c r="F227" s="59"/>
    </row>
    <row r="228" spans="1:14" x14ac:dyDescent="0.5">
      <c r="A228" s="58"/>
      <c r="B228" s="59"/>
      <c r="C228" s="59"/>
      <c r="D228" s="59"/>
      <c r="E228" s="59"/>
      <c r="F228" s="59"/>
    </row>
    <row r="229" spans="1:14" x14ac:dyDescent="0.5">
      <c r="A229" s="60" t="s">
        <v>71</v>
      </c>
      <c r="B229" s="61" t="s">
        <v>187</v>
      </c>
      <c r="C229" s="59"/>
      <c r="D229" s="59"/>
      <c r="E229" s="59"/>
      <c r="F229" s="59"/>
    </row>
    <row r="230" spans="1:14" x14ac:dyDescent="0.5">
      <c r="B230" s="61" t="s">
        <v>192</v>
      </c>
    </row>
    <row r="232" spans="1:14" x14ac:dyDescent="0.5">
      <c r="A232" s="26" t="s">
        <v>150</v>
      </c>
    </row>
    <row r="233" spans="1:14" ht="16.5" x14ac:dyDescent="0.45">
      <c r="A233" s="18"/>
      <c r="B233" s="85"/>
      <c r="I233" s="82"/>
      <c r="J233" s="82"/>
      <c r="K233" s="82"/>
      <c r="L233" s="82"/>
      <c r="M233" s="82"/>
      <c r="N233" s="82"/>
    </row>
    <row r="234" spans="1:14" x14ac:dyDescent="0.45">
      <c r="A234" s="18"/>
      <c r="B234" s="89" t="s">
        <v>0</v>
      </c>
      <c r="C234" s="90">
        <v>1960</v>
      </c>
      <c r="D234" s="90">
        <v>1970</v>
      </c>
      <c r="E234" s="90">
        <v>1980</v>
      </c>
      <c r="F234" s="90">
        <v>1990</v>
      </c>
      <c r="G234" s="90">
        <v>2000</v>
      </c>
      <c r="H234" s="90">
        <v>2010</v>
      </c>
      <c r="I234" s="82"/>
      <c r="J234" s="82"/>
      <c r="K234" s="82"/>
      <c r="L234" s="82"/>
      <c r="M234" s="82"/>
      <c r="N234" s="82"/>
    </row>
    <row r="235" spans="1:14" x14ac:dyDescent="0.45">
      <c r="A235" s="18"/>
      <c r="B235" s="89" t="s">
        <v>157</v>
      </c>
      <c r="C235" s="87">
        <v>23.1</v>
      </c>
      <c r="D235" s="87">
        <v>23.7</v>
      </c>
      <c r="E235" s="87">
        <v>24.8</v>
      </c>
      <c r="F235" s="87">
        <v>26.4</v>
      </c>
      <c r="G235" s="87">
        <v>28.1</v>
      </c>
      <c r="H235" s="87">
        <v>29.1</v>
      </c>
    </row>
    <row r="236" spans="1:14" x14ac:dyDescent="0.45">
      <c r="A236" s="18"/>
      <c r="B236" s="89" t="s">
        <v>178</v>
      </c>
      <c r="C236" s="87">
        <v>100</v>
      </c>
      <c r="D236" s="88">
        <v>103</v>
      </c>
      <c r="E236" s="88">
        <v>107</v>
      </c>
      <c r="F236" s="88">
        <v>114</v>
      </c>
      <c r="G236" s="88">
        <v>122</v>
      </c>
      <c r="H236" s="88">
        <v>126</v>
      </c>
    </row>
    <row r="237" spans="1:14" ht="16.5" x14ac:dyDescent="0.45">
      <c r="A237" s="18"/>
      <c r="B237" s="86"/>
    </row>
    <row r="238" spans="1:14" x14ac:dyDescent="0.5">
      <c r="A238" s="22" t="s">
        <v>51</v>
      </c>
      <c r="B238" s="84" t="s">
        <v>167</v>
      </c>
    </row>
    <row r="239" spans="1:14" ht="16.5" x14ac:dyDescent="0.45">
      <c r="A239" s="18"/>
      <c r="B239" s="86"/>
    </row>
    <row r="240" spans="1:14" x14ac:dyDescent="0.5">
      <c r="A240" s="22" t="s">
        <v>67</v>
      </c>
      <c r="B240" s="84" t="s">
        <v>189</v>
      </c>
    </row>
    <row r="241" spans="1:21" ht="16.5" x14ac:dyDescent="0.45">
      <c r="A241" s="18"/>
      <c r="B241" s="84"/>
    </row>
    <row r="242" spans="1:21" x14ac:dyDescent="0.5">
      <c r="A242" s="22" t="s">
        <v>75</v>
      </c>
      <c r="B242" s="84" t="s">
        <v>168</v>
      </c>
    </row>
    <row r="243" spans="1:21" ht="16.5" x14ac:dyDescent="0.45">
      <c r="A243" s="18"/>
      <c r="B243" s="84"/>
      <c r="K243" s="36"/>
    </row>
    <row r="244" spans="1:21" x14ac:dyDescent="0.5">
      <c r="A244" s="22" t="s">
        <v>54</v>
      </c>
      <c r="B244" s="84" t="s">
        <v>169</v>
      </c>
      <c r="C244" s="84"/>
      <c r="D244" s="84"/>
      <c r="E244" s="84"/>
      <c r="F244" s="84"/>
      <c r="G244" s="84"/>
      <c r="H244" s="84"/>
      <c r="I244" s="84"/>
    </row>
    <row r="245" spans="1:21" ht="16.5" x14ac:dyDescent="0.45">
      <c r="A245" s="18"/>
      <c r="B245" s="84"/>
      <c r="C245" s="84"/>
      <c r="D245" s="84"/>
      <c r="E245" s="84"/>
      <c r="F245" s="84"/>
      <c r="G245" s="84"/>
      <c r="H245" s="84"/>
      <c r="I245" s="84"/>
    </row>
    <row r="246" spans="1:21" ht="16.5" x14ac:dyDescent="0.45">
      <c r="A246" s="18"/>
      <c r="B246" s="85"/>
    </row>
    <row r="247" spans="1:21" x14ac:dyDescent="0.45">
      <c r="A247" s="18"/>
      <c r="B247" s="89" t="s">
        <v>0</v>
      </c>
      <c r="C247" s="90">
        <v>1960</v>
      </c>
      <c r="D247" s="90">
        <v>1970</v>
      </c>
      <c r="E247" s="90">
        <v>1980</v>
      </c>
      <c r="F247" s="90">
        <v>1990</v>
      </c>
      <c r="G247" s="90">
        <v>2000</v>
      </c>
      <c r="H247" s="90">
        <v>2010</v>
      </c>
      <c r="L247"/>
      <c r="M247"/>
      <c r="N247"/>
      <c r="O247"/>
      <c r="P247"/>
      <c r="Q247"/>
      <c r="R247"/>
      <c r="S247"/>
      <c r="T247"/>
      <c r="U247"/>
    </row>
    <row r="248" spans="1:21" x14ac:dyDescent="0.45">
      <c r="A248" s="18"/>
      <c r="B248" s="89" t="s">
        <v>157</v>
      </c>
      <c r="C248" s="99">
        <f t="shared" ref="C248:F248" si="27">$H$248/$H$249*C249</f>
        <v>27.103631532329498</v>
      </c>
      <c r="D248" s="99">
        <f t="shared" si="27"/>
        <v>26.697077059344554</v>
      </c>
      <c r="E248" s="99">
        <f t="shared" si="27"/>
        <v>26.778387953941543</v>
      </c>
      <c r="F248" s="99">
        <f t="shared" si="27"/>
        <v>28.513020372010633</v>
      </c>
      <c r="G248" s="99">
        <f>$H$248/$H$249*G249</f>
        <v>29.705580159433129</v>
      </c>
      <c r="H248" s="87">
        <v>30.6</v>
      </c>
      <c r="L248"/>
      <c r="M248"/>
      <c r="N248"/>
      <c r="O248"/>
      <c r="P248"/>
      <c r="Q248"/>
      <c r="R248"/>
      <c r="S248"/>
      <c r="T248"/>
      <c r="U248"/>
    </row>
    <row r="249" spans="1:21" x14ac:dyDescent="0.45">
      <c r="A249" s="18"/>
      <c r="B249" s="89" t="s">
        <v>172</v>
      </c>
      <c r="C249" s="105">
        <v>100</v>
      </c>
      <c r="D249" s="106">
        <v>98.5</v>
      </c>
      <c r="E249" s="106">
        <v>98.8</v>
      </c>
      <c r="F249" s="106">
        <v>105.2</v>
      </c>
      <c r="G249" s="106">
        <v>109.6</v>
      </c>
      <c r="H249" s="106">
        <v>112.9</v>
      </c>
      <c r="L249"/>
      <c r="M249"/>
      <c r="N249"/>
      <c r="O249"/>
      <c r="P249"/>
      <c r="Q249"/>
      <c r="R249"/>
      <c r="S249"/>
      <c r="T249"/>
      <c r="U249"/>
    </row>
    <row r="250" spans="1:21" x14ac:dyDescent="0.45">
      <c r="A250" s="18"/>
      <c r="B250" s="94" t="s">
        <v>170</v>
      </c>
      <c r="C250" s="107">
        <v>95.087719298245617</v>
      </c>
      <c r="D250" s="107">
        <v>93.684210526315795</v>
      </c>
      <c r="E250" s="107">
        <v>94.035087719298247</v>
      </c>
      <c r="F250" s="108">
        <v>100</v>
      </c>
      <c r="G250" s="107">
        <v>104.21052631578948</v>
      </c>
      <c r="H250" s="107">
        <v>107.36842105263158</v>
      </c>
      <c r="L250"/>
      <c r="M250"/>
      <c r="N250"/>
      <c r="O250"/>
      <c r="P250"/>
      <c r="Q250"/>
      <c r="R250"/>
      <c r="S250"/>
      <c r="T250"/>
      <c r="U250"/>
    </row>
    <row r="251" spans="1:21" ht="16.5" x14ac:dyDescent="0.45">
      <c r="A251" s="18"/>
      <c r="L251"/>
      <c r="M251"/>
      <c r="N251"/>
      <c r="O251"/>
      <c r="P251"/>
      <c r="Q251"/>
      <c r="R251"/>
      <c r="S251"/>
      <c r="T251"/>
      <c r="U251"/>
    </row>
    <row r="252" spans="1:21" ht="16.5" x14ac:dyDescent="0.45">
      <c r="A252" s="18"/>
    </row>
    <row r="253" spans="1:21" x14ac:dyDescent="0.5">
      <c r="A253" s="22" t="s">
        <v>51</v>
      </c>
      <c r="B253" s="92" t="s">
        <v>103</v>
      </c>
    </row>
    <row r="254" spans="1:21" ht="16.5" x14ac:dyDescent="0.45">
      <c r="A254" s="18"/>
      <c r="B254" s="91"/>
    </row>
    <row r="255" spans="1:21" x14ac:dyDescent="0.5">
      <c r="A255" s="22" t="s">
        <v>67</v>
      </c>
      <c r="B255" s="84" t="s">
        <v>174</v>
      </c>
    </row>
    <row r="256" spans="1:21" ht="16.5" x14ac:dyDescent="0.45">
      <c r="A256" s="18"/>
      <c r="B256" s="84"/>
    </row>
    <row r="257" spans="1:9" x14ac:dyDescent="0.5">
      <c r="A257" s="22" t="s">
        <v>75</v>
      </c>
      <c r="B257" s="84" t="s">
        <v>190</v>
      </c>
    </row>
    <row r="258" spans="1:9" ht="16.5" x14ac:dyDescent="0.45">
      <c r="A258" s="18"/>
      <c r="B258" s="84"/>
    </row>
    <row r="259" spans="1:9" ht="18" customHeight="1" x14ac:dyDescent="0.5">
      <c r="A259" s="22" t="s">
        <v>54</v>
      </c>
      <c r="B259" s="84" t="s">
        <v>175</v>
      </c>
      <c r="C259" s="84"/>
      <c r="D259" s="84"/>
      <c r="E259" s="84"/>
      <c r="F259" s="84"/>
      <c r="G259" s="84"/>
      <c r="H259" s="84"/>
      <c r="I259" s="84"/>
    </row>
    <row r="260" spans="1:9" ht="16.5" x14ac:dyDescent="0.45">
      <c r="A260" s="18"/>
      <c r="B260" s="84"/>
      <c r="C260" s="84"/>
      <c r="D260" s="84"/>
      <c r="E260" s="84"/>
      <c r="F260" s="84"/>
      <c r="G260" s="84"/>
      <c r="H260" s="84"/>
      <c r="I260" s="84"/>
    </row>
    <row r="261" spans="1:9" x14ac:dyDescent="0.5">
      <c r="A261" s="22" t="s">
        <v>71</v>
      </c>
      <c r="B261" s="18" t="s">
        <v>176</v>
      </c>
    </row>
    <row r="262" spans="1:9" ht="16.5" x14ac:dyDescent="0.45">
      <c r="A262" s="18"/>
    </row>
    <row r="263" spans="1:9" x14ac:dyDescent="0.5">
      <c r="A263" s="22" t="s">
        <v>72</v>
      </c>
      <c r="B263" s="18" t="s">
        <v>77</v>
      </c>
    </row>
    <row r="264" spans="1:9" ht="16.5" x14ac:dyDescent="0.45">
      <c r="A264" s="18"/>
    </row>
    <row r="265" spans="1:9" ht="16.5" x14ac:dyDescent="0.45">
      <c r="A265" s="18"/>
    </row>
    <row r="266" spans="1:9" ht="16.5" x14ac:dyDescent="0.45">
      <c r="A266" s="18"/>
    </row>
    <row r="279" spans="1:10" x14ac:dyDescent="0.5">
      <c r="A279" s="22" t="s">
        <v>73</v>
      </c>
      <c r="B279" s="110" t="s">
        <v>179</v>
      </c>
      <c r="C279" s="110"/>
      <c r="D279" s="110"/>
      <c r="E279" s="110"/>
      <c r="F279" s="110"/>
      <c r="G279" s="110"/>
      <c r="H279" s="110"/>
      <c r="I279" s="110"/>
      <c r="J279" s="110"/>
    </row>
    <row r="280" spans="1:10" x14ac:dyDescent="0.5">
      <c r="B280" s="110"/>
      <c r="C280" s="110"/>
      <c r="D280" s="110"/>
      <c r="E280" s="110"/>
      <c r="F280" s="110"/>
      <c r="G280" s="110"/>
      <c r="H280" s="110"/>
      <c r="I280" s="110"/>
      <c r="J280" s="110"/>
    </row>
    <row r="281" spans="1:10" x14ac:dyDescent="0.5">
      <c r="B281" s="100"/>
      <c r="C281" s="100"/>
      <c r="D281" s="100"/>
      <c r="E281" s="100"/>
      <c r="F281" s="100"/>
      <c r="G281" s="100"/>
      <c r="H281" s="100"/>
      <c r="I281" s="100"/>
      <c r="J281" s="100"/>
    </row>
  </sheetData>
  <mergeCells count="2">
    <mergeCell ref="B279:J280"/>
    <mergeCell ref="A1:M1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Eksempel</vt:lpstr>
      <vt:lpstr>Opgave 1</vt:lpstr>
      <vt:lpstr>Opgave 2</vt:lpstr>
      <vt:lpstr>Opgave 3</vt:lpstr>
      <vt:lpstr>Opgave 4</vt:lpstr>
      <vt:lpstr>Opgave 5</vt:lpstr>
      <vt:lpstr>Opgave 6</vt:lpstr>
      <vt:lpstr>Facitliste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Dorte</dc:creator>
  <cp:lastModifiedBy>Mariusz Matyja</cp:lastModifiedBy>
  <dcterms:created xsi:type="dcterms:W3CDTF">2012-11-21T20:50:20Z</dcterms:created>
  <dcterms:modified xsi:type="dcterms:W3CDTF">2018-10-02T07:03:27Z</dcterms:modified>
</cp:coreProperties>
</file>