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10_ncr:100000_{D3ACECD3-0535-48AA-BE82-558BED1DD1C3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Eksempel" sheetId="1" r:id="rId1"/>
    <sheet name="Opgave 1" sheetId="7" r:id="rId2"/>
    <sheet name="Opgave 2" sheetId="3" r:id="rId3"/>
    <sheet name="Opgave 3" sheetId="4" r:id="rId4"/>
    <sheet name="Opgave 4" sheetId="5" r:id="rId5"/>
    <sheet name="Opgave 5" sheetId="2" r:id="rId6"/>
    <sheet name="Opgave 6" sheetId="8" r:id="rId7"/>
    <sheet name="Facitliste" sheetId="6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8" l="1"/>
  <c r="E42" i="8"/>
  <c r="H32" i="8"/>
  <c r="T41" i="8"/>
  <c r="T40" i="8"/>
  <c r="S40" i="8"/>
  <c r="T39" i="8"/>
  <c r="S39" i="8"/>
  <c r="R39" i="8"/>
  <c r="T38" i="8"/>
  <c r="S38" i="8"/>
  <c r="R38" i="8"/>
  <c r="Q38" i="8"/>
  <c r="T37" i="8"/>
  <c r="S37" i="8"/>
  <c r="R37" i="8"/>
  <c r="Q37" i="8"/>
  <c r="P37" i="8"/>
  <c r="T36" i="8"/>
  <c r="S36" i="8"/>
  <c r="R36" i="8"/>
  <c r="Q36" i="8"/>
  <c r="P36" i="8"/>
  <c r="O36" i="8"/>
  <c r="T35" i="8"/>
  <c r="S35" i="8"/>
  <c r="R35" i="8"/>
  <c r="Q35" i="8"/>
  <c r="P35" i="8"/>
  <c r="O35" i="8"/>
  <c r="N35" i="8"/>
  <c r="T34" i="8"/>
  <c r="S34" i="8"/>
  <c r="R34" i="8"/>
  <c r="Q34" i="8"/>
  <c r="P34" i="8"/>
  <c r="O34" i="8"/>
  <c r="N34" i="8"/>
  <c r="M34" i="8"/>
  <c r="T33" i="8"/>
  <c r="S33" i="8"/>
  <c r="R33" i="8"/>
  <c r="Q33" i="8"/>
  <c r="P33" i="8"/>
  <c r="O33" i="8"/>
  <c r="N33" i="8"/>
  <c r="M33" i="8"/>
  <c r="L33" i="8"/>
  <c r="T32" i="8"/>
  <c r="S32" i="8"/>
  <c r="R32" i="8"/>
  <c r="Q32" i="8"/>
  <c r="P32" i="8"/>
  <c r="O32" i="8"/>
  <c r="N32" i="8"/>
  <c r="M32" i="8"/>
  <c r="L32" i="8"/>
  <c r="K32" i="8"/>
  <c r="G24" i="8"/>
  <c r="E19" i="8"/>
  <c r="L15" i="8"/>
  <c r="L14" i="8"/>
  <c r="K14" i="8"/>
  <c r="K13" i="8"/>
  <c r="L13" i="8"/>
  <c r="J13" i="8"/>
  <c r="J12" i="8"/>
  <c r="K12" i="8"/>
  <c r="L12" i="8"/>
  <c r="I12" i="8"/>
  <c r="I11" i="8"/>
  <c r="J11" i="8"/>
  <c r="K11" i="8"/>
  <c r="L11" i="8"/>
  <c r="H11" i="8"/>
  <c r="H10" i="8"/>
  <c r="I10" i="8"/>
  <c r="J10" i="8"/>
  <c r="K10" i="8"/>
  <c r="L10" i="8"/>
  <c r="G10" i="8"/>
  <c r="G9" i="8"/>
  <c r="H9" i="8"/>
  <c r="I9" i="8"/>
  <c r="J9" i="8"/>
  <c r="K9" i="8"/>
  <c r="L9" i="8"/>
  <c r="F9" i="8"/>
  <c r="E8" i="8"/>
  <c r="F8" i="8"/>
  <c r="G8" i="8"/>
  <c r="H8" i="8"/>
  <c r="I8" i="8"/>
  <c r="J8" i="8"/>
  <c r="K8" i="8"/>
  <c r="L8" i="8"/>
  <c r="E7" i="8"/>
  <c r="F7" i="8"/>
  <c r="G7" i="8"/>
  <c r="H7" i="8"/>
  <c r="I7" i="8"/>
  <c r="J7" i="8"/>
  <c r="K7" i="8"/>
  <c r="L7" i="8"/>
  <c r="D7" i="8"/>
  <c r="D6" i="8"/>
  <c r="E6" i="8"/>
  <c r="F6" i="8"/>
  <c r="G6" i="8"/>
  <c r="H6" i="8"/>
  <c r="I6" i="8"/>
  <c r="J6" i="8"/>
  <c r="K6" i="8"/>
  <c r="L6" i="8"/>
  <c r="C6" i="8"/>
  <c r="H12" i="2"/>
  <c r="I12" i="2"/>
  <c r="I15" i="2" s="1"/>
  <c r="G12" i="2"/>
  <c r="D15" i="2"/>
  <c r="E15" i="2"/>
  <c r="F15" i="2"/>
  <c r="G15" i="2"/>
  <c r="H15" i="2"/>
  <c r="J15" i="2"/>
  <c r="C15" i="2"/>
  <c r="D12" i="2"/>
  <c r="E12" i="2"/>
  <c r="C12" i="2"/>
  <c r="J14" i="2"/>
  <c r="F14" i="2"/>
  <c r="G14" i="2"/>
  <c r="E14" i="2"/>
  <c r="C14" i="2"/>
  <c r="J13" i="2"/>
  <c r="I13" i="2"/>
  <c r="H13" i="2"/>
  <c r="F13" i="2"/>
  <c r="D13" i="2"/>
  <c r="D7" i="2"/>
  <c r="E7" i="2"/>
  <c r="F7" i="2"/>
  <c r="G7" i="2"/>
  <c r="H7" i="2"/>
  <c r="I7" i="2"/>
  <c r="J7" i="2"/>
  <c r="K7" i="2"/>
  <c r="L7" i="2"/>
  <c r="L4" i="2"/>
  <c r="K4" i="2"/>
  <c r="H4" i="2"/>
  <c r="I4" i="2"/>
  <c r="G4" i="2"/>
  <c r="C4" i="2"/>
  <c r="D4" i="2"/>
  <c r="E4" i="2"/>
  <c r="K6" i="2"/>
  <c r="J6" i="2"/>
  <c r="F6" i="2"/>
  <c r="G6" i="2"/>
  <c r="E6" i="2"/>
  <c r="C6" i="2"/>
  <c r="L5" i="2"/>
  <c r="J5" i="2"/>
  <c r="F5" i="2"/>
  <c r="C7" i="2"/>
  <c r="D14" i="5"/>
  <c r="E14" i="5"/>
  <c r="F14" i="5"/>
  <c r="G14" i="5"/>
  <c r="H14" i="5"/>
  <c r="I14" i="5"/>
  <c r="J14" i="5"/>
  <c r="C14" i="5"/>
  <c r="D7" i="5"/>
  <c r="E7" i="5"/>
  <c r="F7" i="5"/>
  <c r="G7" i="5"/>
  <c r="H7" i="5"/>
  <c r="I7" i="5"/>
  <c r="J7" i="5"/>
  <c r="C7" i="5"/>
  <c r="G31" i="4"/>
  <c r="G30" i="4"/>
  <c r="G29" i="4"/>
  <c r="G28" i="4"/>
  <c r="G27" i="4"/>
  <c r="G26" i="4"/>
  <c r="G25" i="4"/>
  <c r="G24" i="4"/>
  <c r="G23" i="4"/>
  <c r="G22" i="4"/>
  <c r="E31" i="4"/>
  <c r="E30" i="4"/>
  <c r="E29" i="4"/>
  <c r="E28" i="4"/>
  <c r="E27" i="4"/>
  <c r="E26" i="4"/>
  <c r="E25" i="4"/>
  <c r="E24" i="4"/>
  <c r="E23" i="4"/>
  <c r="E22" i="4"/>
  <c r="C31" i="4"/>
  <c r="C30" i="4"/>
  <c r="C29" i="4"/>
  <c r="C28" i="4"/>
  <c r="C27" i="4"/>
  <c r="C26" i="4"/>
  <c r="C25" i="4"/>
  <c r="C24" i="4"/>
  <c r="C23" i="4"/>
  <c r="C22" i="4"/>
  <c r="G14" i="4"/>
  <c r="G13" i="4"/>
  <c r="G12" i="4"/>
  <c r="G11" i="4"/>
  <c r="G10" i="4"/>
  <c r="G9" i="4"/>
  <c r="G8" i="4"/>
  <c r="G7" i="4"/>
  <c r="G6" i="4"/>
  <c r="G5" i="4"/>
  <c r="E14" i="4"/>
  <c r="E13" i="4"/>
  <c r="E12" i="4"/>
  <c r="E11" i="4"/>
  <c r="E10" i="4"/>
  <c r="E9" i="4"/>
  <c r="E8" i="4"/>
  <c r="E7" i="4"/>
  <c r="E6" i="4"/>
  <c r="E5" i="4"/>
  <c r="C14" i="4"/>
  <c r="C13" i="4"/>
  <c r="C12" i="4"/>
  <c r="C11" i="4"/>
  <c r="C10" i="4"/>
  <c r="C9" i="4"/>
  <c r="C8" i="4"/>
  <c r="C7" i="4"/>
  <c r="C6" i="4"/>
  <c r="C5" i="4"/>
  <c r="F12" i="3"/>
  <c r="F11" i="3"/>
  <c r="F10" i="3"/>
  <c r="F9" i="3"/>
  <c r="F8" i="3"/>
  <c r="F7" i="3"/>
  <c r="F6" i="3"/>
  <c r="F5" i="3"/>
  <c r="F4" i="3"/>
  <c r="F3" i="3"/>
  <c r="D14" i="7"/>
  <c r="D12" i="7"/>
  <c r="D10" i="7"/>
  <c r="D8" i="7"/>
  <c r="D6" i="7"/>
  <c r="D4" i="7"/>
  <c r="D122" i="6" l="1"/>
  <c r="D54" i="6" l="1"/>
  <c r="E54" i="6"/>
  <c r="F54" i="6"/>
  <c r="G54" i="6"/>
  <c r="H54" i="6"/>
  <c r="I54" i="6"/>
  <c r="J54" i="6"/>
  <c r="C54" i="6"/>
  <c r="E65" i="6"/>
  <c r="F65" i="6"/>
  <c r="G65" i="6"/>
  <c r="I65" i="6"/>
  <c r="C65" i="6"/>
  <c r="E60" i="6"/>
  <c r="G60" i="6"/>
  <c r="J60" i="6"/>
  <c r="K60" i="6"/>
  <c r="C60" i="6"/>
  <c r="D105" i="6"/>
  <c r="B85" i="6"/>
  <c r="M80" i="6"/>
  <c r="L103" i="6"/>
  <c r="L102" i="6"/>
  <c r="K102" i="6"/>
  <c r="L101" i="6"/>
  <c r="K101" i="6"/>
  <c r="J101" i="6"/>
  <c r="L100" i="6"/>
  <c r="K100" i="6"/>
  <c r="J100" i="6"/>
  <c r="I100" i="6"/>
  <c r="L99" i="6"/>
  <c r="K99" i="6"/>
  <c r="J99" i="6"/>
  <c r="I99" i="6"/>
  <c r="H99" i="6"/>
  <c r="L98" i="6"/>
  <c r="K98" i="6"/>
  <c r="J98" i="6"/>
  <c r="I98" i="6"/>
  <c r="H98" i="6"/>
  <c r="G98" i="6"/>
  <c r="L97" i="6"/>
  <c r="K97" i="6"/>
  <c r="J97" i="6"/>
  <c r="I97" i="6"/>
  <c r="H97" i="6"/>
  <c r="G97" i="6"/>
  <c r="F97" i="6"/>
  <c r="L96" i="6"/>
  <c r="K96" i="6"/>
  <c r="J96" i="6"/>
  <c r="I96" i="6"/>
  <c r="H96" i="6"/>
  <c r="G96" i="6"/>
  <c r="F96" i="6"/>
  <c r="E96" i="6"/>
  <c r="L95" i="6"/>
  <c r="K95" i="6"/>
  <c r="J95" i="6"/>
  <c r="I95" i="6"/>
  <c r="H95" i="6"/>
  <c r="G95" i="6"/>
  <c r="F95" i="6"/>
  <c r="E95" i="6"/>
  <c r="D95" i="6"/>
  <c r="L94" i="6"/>
  <c r="K94" i="6"/>
  <c r="J94" i="6"/>
  <c r="I94" i="6"/>
  <c r="H94" i="6"/>
  <c r="G94" i="6"/>
  <c r="F94" i="6"/>
  <c r="E94" i="6"/>
  <c r="D94" i="6"/>
  <c r="C94" i="6"/>
  <c r="L80" i="6"/>
  <c r="L79" i="6"/>
  <c r="K79" i="6"/>
  <c r="K78" i="6"/>
  <c r="L78" i="6"/>
  <c r="J78" i="6"/>
  <c r="J77" i="6"/>
  <c r="K77" i="6"/>
  <c r="L77" i="6"/>
  <c r="I77" i="6"/>
  <c r="I76" i="6"/>
  <c r="J76" i="6"/>
  <c r="K76" i="6"/>
  <c r="L76" i="6"/>
  <c r="H76" i="6"/>
  <c r="H75" i="6"/>
  <c r="I75" i="6"/>
  <c r="J75" i="6"/>
  <c r="K75" i="6"/>
  <c r="L75" i="6"/>
  <c r="G75" i="6"/>
  <c r="G74" i="6"/>
  <c r="H74" i="6"/>
  <c r="I74" i="6"/>
  <c r="J74" i="6"/>
  <c r="K74" i="6"/>
  <c r="L74" i="6"/>
  <c r="F74" i="6"/>
  <c r="F73" i="6"/>
  <c r="G73" i="6"/>
  <c r="H73" i="6"/>
  <c r="I73" i="6"/>
  <c r="J73" i="6"/>
  <c r="K73" i="6"/>
  <c r="L73" i="6"/>
  <c r="E73" i="6"/>
  <c r="E72" i="6"/>
  <c r="F72" i="6"/>
  <c r="G72" i="6"/>
  <c r="H72" i="6"/>
  <c r="I72" i="6"/>
  <c r="J72" i="6"/>
  <c r="K72" i="6"/>
  <c r="L72" i="6"/>
  <c r="D72" i="6"/>
  <c r="L71" i="6"/>
  <c r="D71" i="6"/>
  <c r="E71" i="6"/>
  <c r="F71" i="6"/>
  <c r="G71" i="6"/>
  <c r="H71" i="6"/>
  <c r="I71" i="6"/>
  <c r="J71" i="6"/>
  <c r="K71" i="6"/>
  <c r="C71" i="6"/>
  <c r="G42" i="6"/>
  <c r="G41" i="6"/>
  <c r="G40" i="6"/>
  <c r="G39" i="6"/>
  <c r="G38" i="6"/>
  <c r="G37" i="6"/>
  <c r="G36" i="6"/>
  <c r="G35" i="6"/>
  <c r="G34" i="6"/>
  <c r="G33" i="6"/>
  <c r="E42" i="6"/>
  <c r="E41" i="6"/>
  <c r="E40" i="6"/>
  <c r="E39" i="6"/>
  <c r="E38" i="6"/>
  <c r="E37" i="6"/>
  <c r="E36" i="6"/>
  <c r="E35" i="6"/>
  <c r="E34" i="6"/>
  <c r="C34" i="6"/>
  <c r="E33" i="6"/>
  <c r="C42" i="6"/>
  <c r="C41" i="6"/>
  <c r="C40" i="6"/>
  <c r="C39" i="6"/>
  <c r="C38" i="6"/>
  <c r="C37" i="6"/>
  <c r="C36" i="6"/>
  <c r="C35" i="6"/>
  <c r="C33" i="6"/>
  <c r="G29" i="6"/>
  <c r="G28" i="6"/>
  <c r="G27" i="6"/>
  <c r="G26" i="6"/>
  <c r="G25" i="6"/>
  <c r="G24" i="6"/>
  <c r="G23" i="6"/>
  <c r="G22" i="6"/>
  <c r="G21" i="6"/>
  <c r="E29" i="6"/>
  <c r="E28" i="6"/>
  <c r="E27" i="6"/>
  <c r="E26" i="6"/>
  <c r="E25" i="6"/>
  <c r="E24" i="6"/>
  <c r="E23" i="6"/>
  <c r="E22" i="6"/>
  <c r="E21" i="6"/>
  <c r="G20" i="6"/>
  <c r="E20" i="6"/>
  <c r="C29" i="6"/>
  <c r="C28" i="6"/>
  <c r="C27" i="6"/>
  <c r="C26" i="6"/>
  <c r="C25" i="6"/>
  <c r="C24" i="6"/>
  <c r="C23" i="6"/>
  <c r="C22" i="6"/>
  <c r="C21" i="6"/>
  <c r="C20" i="6"/>
  <c r="B18" i="6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J49" i="6"/>
  <c r="I49" i="6"/>
  <c r="H49" i="6"/>
  <c r="G49" i="6"/>
  <c r="F49" i="6"/>
  <c r="E49" i="6"/>
  <c r="D49" i="6"/>
  <c r="C49" i="6"/>
  <c r="J63" i="6"/>
  <c r="J65" i="6" s="1"/>
  <c r="F64" i="6"/>
  <c r="F62" i="6"/>
  <c r="I62" i="6"/>
  <c r="I64" i="6"/>
  <c r="H63" i="6"/>
  <c r="H65" i="6" s="1"/>
  <c r="G62" i="6"/>
  <c r="G64" i="6"/>
  <c r="E64" i="6"/>
  <c r="D63" i="6"/>
  <c r="D65" i="6" s="1"/>
  <c r="D62" i="6"/>
  <c r="E62" i="6"/>
  <c r="C62" i="6"/>
  <c r="C64" i="6"/>
  <c r="J57" i="6"/>
  <c r="K57" i="6"/>
  <c r="G57" i="6"/>
  <c r="E57" i="6"/>
  <c r="C57" i="6"/>
  <c r="J59" i="6"/>
  <c r="F58" i="6"/>
  <c r="F60" i="6" s="1"/>
  <c r="L58" i="6"/>
  <c r="L60" i="6" s="1"/>
  <c r="I58" i="6"/>
  <c r="I57" i="6" s="1"/>
  <c r="H58" i="6"/>
  <c r="H60" i="6" s="1"/>
  <c r="D58" i="6"/>
  <c r="D60" i="6" s="1"/>
  <c r="K59" i="6"/>
  <c r="G59" i="6"/>
  <c r="E59" i="6"/>
  <c r="C59" i="6"/>
  <c r="I60" i="6" l="1"/>
  <c r="D57" i="6"/>
  <c r="H57" i="6"/>
  <c r="L57" i="6"/>
  <c r="F59" i="6"/>
  <c r="H62" i="6"/>
  <c r="J64" i="6"/>
  <c r="H5" i="2"/>
  <c r="D5" i="2"/>
  <c r="I5" i="2"/>
</calcChain>
</file>

<file path=xl/sharedStrings.xml><?xml version="1.0" encoding="utf-8"?>
<sst xmlns="http://schemas.openxmlformats.org/spreadsheetml/2006/main" count="314" uniqueCount="153">
  <si>
    <t>x</t>
  </si>
  <si>
    <t>x²</t>
  </si>
  <si>
    <t>x³</t>
  </si>
  <si>
    <t>Eksempel 1</t>
  </si>
  <si>
    <t>Eksempel 2</t>
  </si>
  <si>
    <t>Endetal</t>
  </si>
  <si>
    <t>1²</t>
  </si>
  <si>
    <t>21²</t>
  </si>
  <si>
    <t>51²</t>
  </si>
  <si>
    <t>2²</t>
  </si>
  <si>
    <t>(-12)²</t>
  </si>
  <si>
    <t>102²</t>
  </si>
  <si>
    <t>3²</t>
  </si>
  <si>
    <t>33²</t>
  </si>
  <si>
    <t>(-113)²</t>
  </si>
  <si>
    <t>4²</t>
  </si>
  <si>
    <t>44²</t>
  </si>
  <si>
    <t>134²</t>
  </si>
  <si>
    <t>5²</t>
  </si>
  <si>
    <t>(-15)²</t>
  </si>
  <si>
    <t>(-125)²</t>
  </si>
  <si>
    <t>6²</t>
  </si>
  <si>
    <t>56²</t>
  </si>
  <si>
    <t>136²</t>
  </si>
  <si>
    <t>7²</t>
  </si>
  <si>
    <t>67²</t>
  </si>
  <si>
    <t>17²</t>
  </si>
  <si>
    <t>8²</t>
  </si>
  <si>
    <t>(-28)²</t>
  </si>
  <si>
    <t>(-238)²</t>
  </si>
  <si>
    <t>9²</t>
  </si>
  <si>
    <t>99²</t>
  </si>
  <si>
    <t>(-99)²</t>
  </si>
  <si>
    <t>10²</t>
  </si>
  <si>
    <t>30²</t>
  </si>
  <si>
    <t>(-190)²</t>
  </si>
  <si>
    <t>Udfyld de grå celler:</t>
  </si>
  <si>
    <t>1³</t>
  </si>
  <si>
    <t>2³</t>
  </si>
  <si>
    <t>3³</t>
  </si>
  <si>
    <t>4³</t>
  </si>
  <si>
    <t>5³</t>
  </si>
  <si>
    <t>6³</t>
  </si>
  <si>
    <t>7³</t>
  </si>
  <si>
    <t>8³</t>
  </si>
  <si>
    <t>9³</t>
  </si>
  <si>
    <t>10³</t>
  </si>
  <si>
    <r>
      <t>4,56 • 10</t>
    </r>
    <r>
      <rPr>
        <vertAlign val="superscript"/>
        <sz val="11"/>
        <color theme="1"/>
        <rFont val="Comic Sans MS"/>
        <family val="4"/>
      </rPr>
      <t>-2</t>
    </r>
  </si>
  <si>
    <r>
      <t>4,56 • 10</t>
    </r>
    <r>
      <rPr>
        <vertAlign val="superscript"/>
        <sz val="11"/>
        <color theme="1"/>
        <rFont val="Comic Sans MS"/>
        <family val="4"/>
      </rPr>
      <t>-1</t>
    </r>
  </si>
  <si>
    <r>
      <t>4,56 • 10</t>
    </r>
    <r>
      <rPr>
        <vertAlign val="superscript"/>
        <sz val="11"/>
        <color theme="1"/>
        <rFont val="Comic Sans MS"/>
        <family val="4"/>
      </rPr>
      <t>0</t>
    </r>
  </si>
  <si>
    <r>
      <t>4,56 • 10</t>
    </r>
    <r>
      <rPr>
        <vertAlign val="superscript"/>
        <sz val="11"/>
        <color theme="1"/>
        <rFont val="Comic Sans MS"/>
        <family val="4"/>
      </rPr>
      <t>1</t>
    </r>
  </si>
  <si>
    <r>
      <t>4,56 • 10</t>
    </r>
    <r>
      <rPr>
        <vertAlign val="superscript"/>
        <sz val="11"/>
        <color theme="1"/>
        <rFont val="Comic Sans MS"/>
        <family val="4"/>
      </rPr>
      <t>2</t>
    </r>
  </si>
  <si>
    <r>
      <t>4,56 • 10</t>
    </r>
    <r>
      <rPr>
        <vertAlign val="superscript"/>
        <sz val="11"/>
        <color theme="1"/>
        <rFont val="Comic Sans MS"/>
        <family val="4"/>
      </rPr>
      <t>3</t>
    </r>
  </si>
  <si>
    <t>Skriv som et almindeligt tal:</t>
  </si>
  <si>
    <r>
      <t>6 • 10</t>
    </r>
    <r>
      <rPr>
        <vertAlign val="superscript"/>
        <sz val="11"/>
        <color theme="1"/>
        <rFont val="Comic Sans MS"/>
        <family val="4"/>
      </rPr>
      <t>0</t>
    </r>
    <r>
      <rPr>
        <sz val="11"/>
        <color theme="1"/>
        <rFont val="Comic Sans MS"/>
        <family val="2"/>
      </rPr>
      <t xml:space="preserve"> </t>
    </r>
  </si>
  <si>
    <t>=</t>
  </si>
  <si>
    <r>
      <t>6 • 10</t>
    </r>
    <r>
      <rPr>
        <vertAlign val="superscript"/>
        <sz val="11"/>
        <color theme="1"/>
        <rFont val="Comic Sans MS"/>
        <family val="4"/>
      </rPr>
      <t>1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</si>
  <si>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</si>
  <si>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3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</si>
  <si>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4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</si>
  <si>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5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</si>
  <si>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6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</si>
  <si>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7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</si>
  <si>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8</t>
    </r>
    <r>
      <rPr>
        <sz val="11"/>
        <color theme="1"/>
        <rFont val="Comic Sans MS"/>
        <family val="2"/>
      </rPr>
      <t xml:space="preserve"> </t>
    </r>
  </si>
  <si>
    <r>
      <t>6 • 10</t>
    </r>
    <r>
      <rPr>
        <vertAlign val="superscript"/>
        <sz val="11"/>
        <color theme="1"/>
        <rFont val="Comic Sans MS"/>
        <family val="4"/>
      </rPr>
      <t>9</t>
    </r>
    <r>
      <rPr>
        <sz val="11"/>
        <color theme="1"/>
        <rFont val="Comic Sans MS"/>
        <family val="2"/>
      </rPr>
      <t xml:space="preserve"> </t>
    </r>
  </si>
  <si>
    <t>Udregn til "almindelige" tal:</t>
  </si>
  <si>
    <t>Tænk dig godt om, når du udfylder de grå celler</t>
  </si>
  <si>
    <t>Figur</t>
  </si>
  <si>
    <t>I</t>
  </si>
  <si>
    <t>II</t>
  </si>
  <si>
    <t>III</t>
  </si>
  <si>
    <t>IV</t>
  </si>
  <si>
    <t>V</t>
  </si>
  <si>
    <t>VI</t>
  </si>
  <si>
    <t>VII</t>
  </si>
  <si>
    <t>VIII</t>
  </si>
  <si>
    <t>Sidens størrelse</t>
  </si>
  <si>
    <t>Herunder ser du nogle kvadratiske figurers areal</t>
  </si>
  <si>
    <t>Beregn sidens størrelse</t>
  </si>
  <si>
    <t>Areal i cm²</t>
  </si>
  <si>
    <t>Opgave 4</t>
  </si>
  <si>
    <t>Herunder ser du nogle kvadratiske figurers rumfang</t>
  </si>
  <si>
    <t>Rumfang i cm³</t>
  </si>
  <si>
    <t>Opgave 2</t>
  </si>
  <si>
    <t>a)</t>
  </si>
  <si>
    <t>Udfyld vha. formler de tomme celler, hvor du ganger tallene med hinanden</t>
  </si>
  <si>
    <t>•</t>
  </si>
  <si>
    <t>- markér alle de lige tal</t>
  </si>
  <si>
    <t>- hvor stor en procentdel udgør de lige tal af alle tal?</t>
  </si>
  <si>
    <t xml:space="preserve">Tag en kopi af skemaet ovenover og </t>
  </si>
  <si>
    <t>- markér de celler med rødt, hvor der optræder kvadrattal</t>
  </si>
  <si>
    <t>*Et kvadrattal er tallet ganget med sig selv eller tallet opløftet i anden potens eller et tal du kan tage kvadratroden af uden at få et kommatal</t>
  </si>
  <si>
    <t>Opgave 5</t>
  </si>
  <si>
    <t>Opgave 3</t>
  </si>
  <si>
    <r>
      <t>x</t>
    </r>
    <r>
      <rPr>
        <b/>
        <vertAlign val="superscript"/>
        <sz val="11"/>
        <color theme="1"/>
        <rFont val="Comic Sans MS"/>
        <family val="4"/>
      </rPr>
      <t>11</t>
    </r>
  </si>
  <si>
    <t>21³</t>
  </si>
  <si>
    <t>(-12)³</t>
  </si>
  <si>
    <t>33³</t>
  </si>
  <si>
    <t>44³</t>
  </si>
  <si>
    <t>(-15)³</t>
  </si>
  <si>
    <t>56³</t>
  </si>
  <si>
    <t>67³</t>
  </si>
  <si>
    <t>(-28)³</t>
  </si>
  <si>
    <t>99³</t>
  </si>
  <si>
    <t>30³</t>
  </si>
  <si>
    <t>51³</t>
  </si>
  <si>
    <t>102³</t>
  </si>
  <si>
    <t>(-113)³</t>
  </si>
  <si>
    <t>134³</t>
  </si>
  <si>
    <t>(-125)³</t>
  </si>
  <si>
    <t>136³</t>
  </si>
  <si>
    <t>17³</t>
  </si>
  <si>
    <t>(-238)³</t>
  </si>
  <si>
    <t>(-99)³</t>
  </si>
  <si>
    <t>(-190)³</t>
  </si>
  <si>
    <t>Lav på tilsvarende måde denne opgave, hvor du opløfter i tredje.</t>
  </si>
  <si>
    <t>b)</t>
  </si>
  <si>
    <t>Når du skal lave formler med potenser, skal du bruge tasten ^ "halvtaget" til venstre for Enter-tasten.</t>
  </si>
  <si>
    <r>
      <t>Hvis du fx skal udregne 7</t>
    </r>
    <r>
      <rPr>
        <vertAlign val="superscript"/>
        <sz val="11"/>
        <color theme="1"/>
        <rFont val="Comic Sans MS"/>
        <family val="4"/>
      </rPr>
      <t xml:space="preserve">11 </t>
    </r>
    <r>
      <rPr>
        <sz val="11"/>
        <color theme="1"/>
        <rFont val="Comic Sans MS"/>
        <family val="2"/>
      </rPr>
      <t>skal formlen se således ud:</t>
    </r>
  </si>
  <si>
    <t>=7^11</t>
  </si>
  <si>
    <t>Når du skal lave formler med kvadratroden, skal du bruge den formel, der ligger i regnearket:</t>
  </si>
  <si>
    <t xml:space="preserve">Hvis du fx skal udregne </t>
  </si>
  <si>
    <t>skal formlen se således ud:</t>
  </si>
  <si>
    <t>=KVROD(25)</t>
  </si>
  <si>
    <t>Når du skal lave formler med kubikroden eller andre rødder, skal du igen have fat i "halvtaget"</t>
  </si>
  <si>
    <t>=64^(1/3)</t>
  </si>
  <si>
    <t>Det er meget vigtigt, at du husker parentesen!</t>
  </si>
  <si>
    <t>=128^(1/7)</t>
  </si>
  <si>
    <t>Opgave 1</t>
  </si>
  <si>
    <t>Opgave 6</t>
  </si>
  <si>
    <t>c)</t>
  </si>
  <si>
    <t>Opgave 1a)</t>
  </si>
  <si>
    <t>Opgave 2a)</t>
  </si>
  <si>
    <t>Hvor mange tal er der i alt?</t>
  </si>
  <si>
    <t>Der er 55 tal i alt</t>
  </si>
  <si>
    <t>Der er 40 lige tal</t>
  </si>
  <si>
    <t>af tallene er lige tal</t>
  </si>
  <si>
    <t>Hvor stor en procentdel udgør kvadrattallene af alle tal?</t>
  </si>
  <si>
    <t>Opgave 6b)</t>
  </si>
  <si>
    <t>Opgave 6a)</t>
  </si>
  <si>
    <t>Kvadrattallene udgør</t>
  </si>
  <si>
    <t>Opgave 6c)</t>
  </si>
  <si>
    <t>- markér de celler i skemaet, hvor der optræder primtal</t>
  </si>
  <si>
    <t>*Et primtal er et positivt helt tal større end 1, som kun kan deles med tallet selv og 1, fx er 37 et primtal, hvorimod 16 har både 1, 16, 4, 2 og 8 som divisorer.</t>
  </si>
  <si>
    <t>Hvor stor en procentdel udgør primtallene af alle tal?</t>
  </si>
  <si>
    <t>Primtallene udgør</t>
  </si>
  <si>
    <t>Der er i alt 100 tal</t>
  </si>
  <si>
    <t>Facitliste</t>
  </si>
  <si>
    <t>Eksempel 3</t>
  </si>
  <si>
    <t>Beregn sidens størrelse (1 decimal)</t>
  </si>
  <si>
    <t>i alt</t>
  </si>
  <si>
    <t>blevet markeret med denne farve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</si>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</sst>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1"/>
      <color theme="1"/>
      <name val="Comic Sans MS"/>
      <family val="2"/>
    </font>
    <font>
      <b/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4"/>
    </font>
    <font>
      <vertAlign val="superscript"/>
      <sz val="11"/>
      <color theme="1"/>
      <name val="Comic Sans MS"/>
      <family val="4"/>
    </font>
    <font>
      <sz val="11"/>
      <name val="Comic Sans MS"/>
      <family val="2"/>
    </font>
    <font>
      <b/>
      <vertAlign val="superscript"/>
      <sz val="11"/>
      <color theme="1"/>
      <name val="Comic Sans MS"/>
      <family val="4"/>
    </font>
    <font>
      <sz val="11"/>
      <color rgb="FFFF0000"/>
      <name val="Comic Sans MS"/>
      <family val="2"/>
    </font>
    <font>
      <sz val="11"/>
      <color theme="1"/>
      <name val="Comic Sans MS"/>
      <family val="2"/>
    </font>
    <font>
      <sz val="10"/>
      <color theme="1"/>
      <name val="Arial"/>
      <family val="2"/>
    </font>
    <font>
      <b/>
      <sz val="16"/>
      <color theme="1"/>
      <name val="Comic Sans MS"/>
      <family val="4"/>
    </font>
    <font>
      <u/>
      <sz val="11"/>
      <color theme="10"/>
      <name val="Comic Sans MS"/>
      <family val="2"/>
    </font>
    <font>
      <u/>
      <sz val="11"/>
      <color theme="11"/>
      <name val="Comic Sans MS"/>
      <family val="2"/>
    </font>
    <font>
      <b/>
      <sz val="11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Fill="1" applyBorder="1" applyAlignment="1">
      <alignment vertical="center" wrapText="1"/>
    </xf>
    <xf numFmtId="164" fontId="0" fillId="2" borderId="1" xfId="0" applyNumberFormat="1" applyFill="1" applyBorder="1"/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NumberFormat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7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applyNumberFormat="1" applyAlignmen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1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164" fontId="0" fillId="0" borderId="0" xfId="0" applyNumberFormat="1" applyBorder="1"/>
    <xf numFmtId="9" fontId="0" fillId="0" borderId="0" xfId="1" applyNumberFormat="1" applyFont="1"/>
    <xf numFmtId="0" fontId="0" fillId="7" borderId="1" xfId="0" applyFill="1" applyBorder="1" applyAlignment="1">
      <alignment horizontal="center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/>
    </xf>
  </cellXfs>
  <cellStyles count="12">
    <cellStyle name="Besøgt link" xfId="3" builtinId="9" hidden="1"/>
    <cellStyle name="Besøgt link" xfId="5" builtinId="9" hidden="1"/>
    <cellStyle name="Besøgt link" xfId="7" builtinId="9" hidden="1"/>
    <cellStyle name="Besøgt link" xfId="9" builtinId="9" hidden="1"/>
    <cellStyle name="Besøgt link" xfId="1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17</xdr:row>
          <xdr:rowOff>0</xdr:rowOff>
        </xdr:from>
        <xdr:to>
          <xdr:col>1</xdr:col>
          <xdr:colOff>317500</xdr:colOff>
          <xdr:row>18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0</xdr:rowOff>
        </xdr:from>
        <xdr:to>
          <xdr:col>1</xdr:col>
          <xdr:colOff>304800</xdr:colOff>
          <xdr:row>30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30</xdr:row>
          <xdr:rowOff>0</xdr:rowOff>
        </xdr:from>
        <xdr:to>
          <xdr:col>1</xdr:col>
          <xdr:colOff>292100</xdr:colOff>
          <xdr:row>30</xdr:row>
          <xdr:rowOff>190500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0</xdr:rowOff>
        </xdr:from>
        <xdr:to>
          <xdr:col>3</xdr:col>
          <xdr:colOff>711200</xdr:colOff>
          <xdr:row>15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20</xdr:row>
          <xdr:rowOff>0</xdr:rowOff>
        </xdr:from>
        <xdr:to>
          <xdr:col>3</xdr:col>
          <xdr:colOff>444500</xdr:colOff>
          <xdr:row>21</xdr:row>
          <xdr:rowOff>12700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25</xdr:row>
          <xdr:rowOff>12700</xdr:rowOff>
        </xdr:from>
        <xdr:to>
          <xdr:col>3</xdr:col>
          <xdr:colOff>520700</xdr:colOff>
          <xdr:row>26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5</xdr:row>
          <xdr:rowOff>0</xdr:rowOff>
        </xdr:from>
        <xdr:to>
          <xdr:col>1</xdr:col>
          <xdr:colOff>317500</xdr:colOff>
          <xdr:row>5</xdr:row>
          <xdr:rowOff>203200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13</xdr:row>
          <xdr:rowOff>12700</xdr:rowOff>
        </xdr:from>
        <xdr:to>
          <xdr:col>1</xdr:col>
          <xdr:colOff>317500</xdr:colOff>
          <xdr:row>13</xdr:row>
          <xdr:rowOff>203200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5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50800</xdr:colOff>
      <xdr:row>6</xdr:row>
      <xdr:rowOff>12700</xdr:rowOff>
    </xdr:from>
    <xdr:to>
      <xdr:col>1</xdr:col>
      <xdr:colOff>393700</xdr:colOff>
      <xdr:row>6</xdr:row>
      <xdr:rowOff>241300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485900"/>
          <a:ext cx="3429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42333</xdr:colOff>
      <xdr:row>14</xdr:row>
      <xdr:rowOff>7928</xdr:rowOff>
    </xdr:from>
    <xdr:to>
      <xdr:col>1</xdr:col>
      <xdr:colOff>389467</xdr:colOff>
      <xdr:row>14</xdr:row>
      <xdr:rowOff>250371</xdr:rowOff>
    </xdr:to>
    <xdr:pic>
      <xdr:nvPicPr>
        <xdr:cNvPr id="4" name="Billede 3" descr="Kubikrod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133" y="3309928"/>
          <a:ext cx="347134" cy="242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58</xdr:row>
          <xdr:rowOff>0</xdr:rowOff>
        </xdr:from>
        <xdr:to>
          <xdr:col>1</xdr:col>
          <xdr:colOff>317500</xdr:colOff>
          <xdr:row>58</xdr:row>
          <xdr:rowOff>203200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63</xdr:row>
          <xdr:rowOff>12700</xdr:rowOff>
        </xdr:from>
        <xdr:to>
          <xdr:col>1</xdr:col>
          <xdr:colOff>317500</xdr:colOff>
          <xdr:row>63</xdr:row>
          <xdr:rowOff>203200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63500</xdr:colOff>
      <xdr:row>59</xdr:row>
      <xdr:rowOff>50800</xdr:rowOff>
    </xdr:from>
    <xdr:to>
      <xdr:col>1</xdr:col>
      <xdr:colOff>406400</xdr:colOff>
      <xdr:row>59</xdr:row>
      <xdr:rowOff>241300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0871200"/>
          <a:ext cx="3429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</xdr:row>
      <xdr:rowOff>0</xdr:rowOff>
    </xdr:from>
    <xdr:to>
      <xdr:col>1</xdr:col>
      <xdr:colOff>427086</xdr:colOff>
      <xdr:row>65</xdr:row>
      <xdr:rowOff>26543</xdr:rowOff>
    </xdr:to>
    <xdr:pic>
      <xdr:nvPicPr>
        <xdr:cNvPr id="6" name="Billede 5" descr="Kubikrod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3512800"/>
          <a:ext cx="401686" cy="280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8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16" workbookViewId="0">
      <selection activeCell="H21" sqref="H21"/>
    </sheetView>
  </sheetViews>
  <sheetFormatPr defaultColWidth="8.69140625" defaultRowHeight="16.5" x14ac:dyDescent="0.45"/>
  <cols>
    <col min="1" max="1" width="12.4609375" bestFit="1" customWidth="1"/>
    <col min="3" max="3" width="9.69140625" bestFit="1" customWidth="1"/>
  </cols>
  <sheetData>
    <row r="1" spans="1:12" ht="21.5" x14ac:dyDescent="0.6">
      <c r="A1" s="58" t="s">
        <v>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5" x14ac:dyDescent="0.6">
      <c r="A2" s="3"/>
    </row>
    <row r="3" spans="1:12" ht="21.5" x14ac:dyDescent="0.6">
      <c r="A3" s="3"/>
      <c r="B3" t="s">
        <v>117</v>
      </c>
    </row>
    <row r="4" spans="1:12" ht="18" x14ac:dyDescent="0.45">
      <c r="B4" t="s">
        <v>118</v>
      </c>
    </row>
    <row r="5" spans="1:12" x14ac:dyDescent="0.45">
      <c r="B5" s="27" t="s">
        <v>119</v>
      </c>
    </row>
    <row r="7" spans="1:12" ht="17" x14ac:dyDescent="0.5">
      <c r="B7" s="2" t="s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</row>
    <row r="8" spans="1:12" ht="17" x14ac:dyDescent="0.5">
      <c r="B8" s="2" t="s">
        <v>1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7" x14ac:dyDescent="0.5">
      <c r="B9" s="2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9" x14ac:dyDescent="0.5">
      <c r="B10" s="2" t="s">
        <v>94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7" x14ac:dyDescent="0.5">
      <c r="B11" s="28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ht="17" x14ac:dyDescent="0.5">
      <c r="B12" s="28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ht="21.5" x14ac:dyDescent="0.6">
      <c r="A13" s="58" t="s">
        <v>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x14ac:dyDescent="0.45">
      <c r="B14" t="s">
        <v>120</v>
      </c>
    </row>
    <row r="15" spans="1:12" x14ac:dyDescent="0.45">
      <c r="B15" t="s">
        <v>121</v>
      </c>
      <c r="F15" t="s">
        <v>122</v>
      </c>
    </row>
    <row r="16" spans="1:12" x14ac:dyDescent="0.45">
      <c r="B16" s="27" t="s">
        <v>123</v>
      </c>
    </row>
    <row r="17" spans="1:12" ht="17" x14ac:dyDescent="0.5">
      <c r="B17" s="2" t="s">
        <v>0</v>
      </c>
      <c r="C17" s="2">
        <v>125</v>
      </c>
      <c r="D17" s="2">
        <v>169</v>
      </c>
      <c r="E17" s="2">
        <v>343</v>
      </c>
      <c r="F17" s="2">
        <v>625</v>
      </c>
      <c r="G17" s="2">
        <v>729</v>
      </c>
      <c r="H17" s="2">
        <v>841</v>
      </c>
      <c r="I17" s="2">
        <v>1000</v>
      </c>
      <c r="J17" s="2">
        <v>1024</v>
      </c>
      <c r="K17" s="2">
        <v>1158</v>
      </c>
      <c r="L17" s="2">
        <v>1331</v>
      </c>
    </row>
    <row r="18" spans="1:12" ht="17" x14ac:dyDescent="0.5">
      <c r="B18" s="2"/>
      <c r="C18" s="22"/>
      <c r="D18" s="4"/>
      <c r="E18" s="4"/>
      <c r="F18" s="4"/>
      <c r="G18" s="4"/>
      <c r="H18" s="4"/>
      <c r="I18" s="4"/>
      <c r="J18" s="4"/>
      <c r="K18" s="4"/>
      <c r="L18" s="4"/>
    </row>
    <row r="19" spans="1:12" ht="17" x14ac:dyDescent="0.5">
      <c r="B19" s="28"/>
      <c r="C19" s="30"/>
      <c r="D19" s="31"/>
      <c r="E19" s="31"/>
      <c r="F19" s="31"/>
      <c r="G19" s="31"/>
      <c r="H19" s="31"/>
      <c r="I19" s="31"/>
      <c r="J19" s="31"/>
      <c r="K19" s="31"/>
      <c r="L19" s="31"/>
    </row>
    <row r="20" spans="1:12" x14ac:dyDescent="0.45">
      <c r="B20" t="s">
        <v>124</v>
      </c>
    </row>
    <row r="21" spans="1:12" x14ac:dyDescent="0.45">
      <c r="B21" t="s">
        <v>121</v>
      </c>
      <c r="E21" t="s">
        <v>122</v>
      </c>
      <c r="H21" t="s">
        <v>152</v>
      </c>
    </row>
    <row r="22" spans="1:12" x14ac:dyDescent="0.45">
      <c r="B22" s="27" t="s">
        <v>125</v>
      </c>
    </row>
    <row r="23" spans="1:12" x14ac:dyDescent="0.45">
      <c r="B23" s="29" t="s">
        <v>126</v>
      </c>
    </row>
    <row r="24" spans="1:12" x14ac:dyDescent="0.45">
      <c r="B24" s="29"/>
    </row>
    <row r="25" spans="1:12" ht="21.5" x14ac:dyDescent="0.6">
      <c r="A25" s="58" t="s">
        <v>148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 spans="1:12" x14ac:dyDescent="0.45">
      <c r="B26" t="s">
        <v>121</v>
      </c>
      <c r="E26" t="s">
        <v>122</v>
      </c>
    </row>
    <row r="27" spans="1:12" x14ac:dyDescent="0.45">
      <c r="B27" s="27" t="s">
        <v>127</v>
      </c>
    </row>
    <row r="29" spans="1:12" ht="17" x14ac:dyDescent="0.5">
      <c r="B29" s="2" t="s">
        <v>0</v>
      </c>
      <c r="C29" s="2">
        <v>125</v>
      </c>
      <c r="D29" s="2">
        <v>169</v>
      </c>
      <c r="E29" s="2">
        <v>343</v>
      </c>
      <c r="F29" s="2">
        <v>625</v>
      </c>
      <c r="G29" s="2">
        <v>729</v>
      </c>
      <c r="H29" s="2">
        <v>841</v>
      </c>
      <c r="I29" s="2">
        <v>1000</v>
      </c>
      <c r="J29" s="2">
        <v>1024</v>
      </c>
      <c r="K29" s="2">
        <v>1158</v>
      </c>
      <c r="L29" s="2">
        <v>1331</v>
      </c>
    </row>
    <row r="30" spans="1:12" ht="17" x14ac:dyDescent="0.5"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45"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mergeCells count="3">
    <mergeCell ref="A13:L13"/>
    <mergeCell ref="A1:L1"/>
    <mergeCell ref="A25:L25"/>
  </mergeCells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3" shapeId="1029" r:id="rId3">
          <objectPr defaultSize="0" autoPict="0" r:id="rId4">
            <anchor moveWithCells="1">
              <from>
                <xdr:col>1</xdr:col>
                <xdr:colOff>63500</xdr:colOff>
                <xdr:row>17</xdr:row>
                <xdr:rowOff>0</xdr:rowOff>
              </from>
              <to>
                <xdr:col>1</xdr:col>
                <xdr:colOff>317500</xdr:colOff>
                <xdr:row>18</xdr:row>
                <xdr:rowOff>0</xdr:rowOff>
              </to>
            </anchor>
          </objectPr>
        </oleObject>
      </mc:Choice>
      <mc:Fallback>
        <oleObject progId="Equation.3" shapeId="1029" r:id="rId3"/>
      </mc:Fallback>
    </mc:AlternateContent>
    <mc:AlternateContent xmlns:mc="http://schemas.openxmlformats.org/markup-compatibility/2006">
      <mc:Choice Requires="x14">
        <oleObject progId="Equation.3" shapeId="1030" r:id="rId5">
          <objectPr defaultSize="0" autoPict="0" r:id="rId6">
            <anchor moveWithCells="1">
              <from>
                <xdr:col>1</xdr:col>
                <xdr:colOff>50800</xdr:colOff>
                <xdr:row>29</xdr:row>
                <xdr:rowOff>0</xdr:rowOff>
              </from>
              <to>
                <xdr:col>1</xdr:col>
                <xdr:colOff>304800</xdr:colOff>
                <xdr:row>30</xdr:row>
                <xdr:rowOff>0</xdr:rowOff>
              </to>
            </anchor>
          </objectPr>
        </oleObject>
      </mc:Choice>
      <mc:Fallback>
        <oleObject progId="Equation.3" shapeId="1030" r:id="rId5"/>
      </mc:Fallback>
    </mc:AlternateContent>
    <mc:AlternateContent xmlns:mc="http://schemas.openxmlformats.org/markup-compatibility/2006">
      <mc:Choice Requires="x14">
        <oleObject progId="Equation.3" shapeId="1033" r:id="rId7">
          <objectPr defaultSize="0" autoPict="0" r:id="rId8">
            <anchor moveWithCells="1">
              <from>
                <xdr:col>1</xdr:col>
                <xdr:colOff>63500</xdr:colOff>
                <xdr:row>30</xdr:row>
                <xdr:rowOff>0</xdr:rowOff>
              </from>
              <to>
                <xdr:col>1</xdr:col>
                <xdr:colOff>292100</xdr:colOff>
                <xdr:row>30</xdr:row>
                <xdr:rowOff>190500</xdr:rowOff>
              </to>
            </anchor>
          </objectPr>
        </oleObject>
      </mc:Choice>
      <mc:Fallback>
        <oleObject progId="Equation.3" shapeId="1033" r:id="rId7"/>
      </mc:Fallback>
    </mc:AlternateContent>
    <mc:AlternateContent xmlns:mc="http://schemas.openxmlformats.org/markup-compatibility/2006">
      <mc:Choice Requires="x14">
        <oleObject progId="Equation.3" shapeId="1036" r:id="rId9">
          <objectPr defaultSize="0" autoPict="0" r:id="rId10">
            <anchor moveWithCells="1">
              <from>
                <xdr:col>3</xdr:col>
                <xdr:colOff>419100</xdr:colOff>
                <xdr:row>14</xdr:row>
                <xdr:rowOff>0</xdr:rowOff>
              </from>
              <to>
                <xdr:col>3</xdr:col>
                <xdr:colOff>711200</xdr:colOff>
                <xdr:row>15</xdr:row>
                <xdr:rowOff>0</xdr:rowOff>
              </to>
            </anchor>
          </objectPr>
        </oleObject>
      </mc:Choice>
      <mc:Fallback>
        <oleObject progId="Equation.3" shapeId="1036" r:id="rId9"/>
      </mc:Fallback>
    </mc:AlternateContent>
    <mc:AlternateContent xmlns:mc="http://schemas.openxmlformats.org/markup-compatibility/2006">
      <mc:Choice Requires="x14">
        <oleObject progId="Equation.3" shapeId="1038" r:id="rId11">
          <objectPr defaultSize="0" autoPict="0" r:id="rId12">
            <anchor moveWithCells="1">
              <from>
                <xdr:col>3</xdr:col>
                <xdr:colOff>139700</xdr:colOff>
                <xdr:row>20</xdr:row>
                <xdr:rowOff>0</xdr:rowOff>
              </from>
              <to>
                <xdr:col>3</xdr:col>
                <xdr:colOff>444500</xdr:colOff>
                <xdr:row>21</xdr:row>
                <xdr:rowOff>12700</xdr:rowOff>
              </to>
            </anchor>
          </objectPr>
        </oleObject>
      </mc:Choice>
      <mc:Fallback>
        <oleObject progId="Equation.3" shapeId="1038" r:id="rId11"/>
      </mc:Fallback>
    </mc:AlternateContent>
    <mc:AlternateContent xmlns:mc="http://schemas.openxmlformats.org/markup-compatibility/2006">
      <mc:Choice Requires="x14">
        <oleObject progId="Equation.3" shapeId="1041" r:id="rId13">
          <objectPr defaultSize="0" autoPict="0" r:id="rId14">
            <anchor moveWithCells="1">
              <from>
                <xdr:col>3</xdr:col>
                <xdr:colOff>177800</xdr:colOff>
                <xdr:row>25</xdr:row>
                <xdr:rowOff>12700</xdr:rowOff>
              </from>
              <to>
                <xdr:col>3</xdr:col>
                <xdr:colOff>520700</xdr:colOff>
                <xdr:row>26</xdr:row>
                <xdr:rowOff>0</xdr:rowOff>
              </to>
            </anchor>
          </objectPr>
        </oleObject>
      </mc:Choice>
      <mc:Fallback>
        <oleObject progId="Equation.3" shapeId="1041" r:id="rId1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15" sqref="D15"/>
    </sheetView>
  </sheetViews>
  <sheetFormatPr defaultColWidth="8.69140625" defaultRowHeight="16.5" x14ac:dyDescent="0.45"/>
  <cols>
    <col min="1" max="1" width="9.4609375" bestFit="1" customWidth="1"/>
    <col min="2" max="2" width="11.3046875" customWidth="1"/>
    <col min="3" max="3" width="8.84375" customWidth="1"/>
  </cols>
  <sheetData>
    <row r="1" spans="1:9" ht="21.5" x14ac:dyDescent="0.6">
      <c r="A1" s="58" t="s">
        <v>128</v>
      </c>
      <c r="B1" s="58"/>
      <c r="C1" s="58"/>
      <c r="D1" s="58"/>
      <c r="E1" s="58"/>
      <c r="F1" s="58"/>
      <c r="G1" s="58"/>
      <c r="H1" s="58"/>
      <c r="I1" s="58"/>
    </row>
    <row r="2" spans="1:9" ht="17" x14ac:dyDescent="0.5">
      <c r="A2" s="19" t="s">
        <v>84</v>
      </c>
    </row>
    <row r="3" spans="1:9" x14ac:dyDescent="0.45">
      <c r="B3" s="13" t="s">
        <v>53</v>
      </c>
    </row>
    <row r="4" spans="1:9" ht="18" x14ac:dyDescent="0.45">
      <c r="B4" s="14" t="s">
        <v>47</v>
      </c>
      <c r="C4" s="16" t="s">
        <v>55</v>
      </c>
      <c r="D4">
        <f>4.56*(10^-2)</f>
        <v>4.5599999999999995E-2</v>
      </c>
    </row>
    <row r="6" spans="1:9" ht="18" x14ac:dyDescent="0.45">
      <c r="B6" s="14" t="s">
        <v>48</v>
      </c>
      <c r="C6" s="16" t="s">
        <v>55</v>
      </c>
      <c r="D6">
        <f>4.56*(10^-1)</f>
        <v>0.45599999999999996</v>
      </c>
    </row>
    <row r="8" spans="1:9" ht="18" x14ac:dyDescent="0.45">
      <c r="B8" s="14" t="s">
        <v>49</v>
      </c>
      <c r="C8" s="16" t="s">
        <v>55</v>
      </c>
      <c r="D8">
        <f>4.56*(10^0)</f>
        <v>4.5599999999999996</v>
      </c>
    </row>
    <row r="10" spans="1:9" ht="18" x14ac:dyDescent="0.45">
      <c r="B10" s="14" t="s">
        <v>50</v>
      </c>
      <c r="C10" s="16" t="s">
        <v>55</v>
      </c>
      <c r="D10">
        <f>4.56*(10^1)</f>
        <v>45.599999999999994</v>
      </c>
    </row>
    <row r="12" spans="1:9" ht="18" x14ac:dyDescent="0.45">
      <c r="B12" s="14" t="s">
        <v>51</v>
      </c>
      <c r="C12" s="16" t="s">
        <v>55</v>
      </c>
      <c r="D12">
        <f>4.56*(10^2)</f>
        <v>455.99999999999994</v>
      </c>
    </row>
    <row r="14" spans="1:9" ht="18" x14ac:dyDescent="0.45">
      <c r="B14" s="14" t="s">
        <v>52</v>
      </c>
      <c r="C14" s="16" t="s">
        <v>55</v>
      </c>
      <c r="D14">
        <f>4.56*(10^3)</f>
        <v>4560</v>
      </c>
    </row>
    <row r="15" spans="1:9" x14ac:dyDescent="0.45">
      <c r="B15" s="12"/>
    </row>
    <row r="16" spans="1:9" x14ac:dyDescent="0.45">
      <c r="B16" s="12"/>
    </row>
    <row r="17" spans="2:2" x14ac:dyDescent="0.45">
      <c r="B17" s="12"/>
    </row>
    <row r="18" spans="2:2" x14ac:dyDescent="0.45">
      <c r="B18" s="12"/>
    </row>
    <row r="19" spans="2:2" x14ac:dyDescent="0.45">
      <c r="B19" s="12"/>
    </row>
    <row r="20" spans="2:2" x14ac:dyDescent="0.45">
      <c r="B20" s="11"/>
    </row>
    <row r="21" spans="2:2" x14ac:dyDescent="0.45">
      <c r="B21" s="11"/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F7" sqref="F7"/>
    </sheetView>
  </sheetViews>
  <sheetFormatPr defaultColWidth="8.69140625" defaultRowHeight="16.5" x14ac:dyDescent="0.45"/>
  <cols>
    <col min="1" max="1" width="10" bestFit="1" customWidth="1"/>
    <col min="4" max="4" width="11.84375" customWidth="1"/>
    <col min="6" max="6" width="11" bestFit="1" customWidth="1"/>
  </cols>
  <sheetData>
    <row r="1" spans="1:9" ht="21.5" x14ac:dyDescent="0.6">
      <c r="A1" s="58" t="s">
        <v>83</v>
      </c>
      <c r="B1" s="58"/>
      <c r="C1" s="58"/>
      <c r="D1" s="58"/>
      <c r="E1" s="58"/>
      <c r="F1" s="58"/>
      <c r="G1" s="58"/>
      <c r="H1" s="58"/>
      <c r="I1" s="58"/>
    </row>
    <row r="2" spans="1:9" ht="17" x14ac:dyDescent="0.5">
      <c r="A2" s="20" t="s">
        <v>84</v>
      </c>
      <c r="B2" s="14" t="s">
        <v>65</v>
      </c>
      <c r="C2" s="11"/>
      <c r="E2" s="11"/>
    </row>
    <row r="3" spans="1:9" ht="18" x14ac:dyDescent="0.5">
      <c r="B3" s="19"/>
      <c r="C3" s="14"/>
      <c r="D3" s="12" t="s">
        <v>54</v>
      </c>
      <c r="E3" s="15" t="s">
        <v>55</v>
      </c>
      <c r="F3">
        <f>6*(10^0)</f>
        <v>6</v>
      </c>
    </row>
    <row r="4" spans="1:9" ht="18" x14ac:dyDescent="0.5">
      <c r="B4" s="19"/>
      <c r="D4" s="12" t="s">
        <v>56</v>
      </c>
      <c r="E4" s="15" t="s">
        <v>55</v>
      </c>
      <c r="F4">
        <f>6*(10^1)</f>
        <v>60</v>
      </c>
    </row>
    <row r="5" spans="1:9" ht="18" x14ac:dyDescent="0.5">
      <c r="B5" s="19"/>
      <c r="D5" s="12" t="s">
        <v>57</v>
      </c>
      <c r="E5" s="15" t="s">
        <v>55</v>
      </c>
      <c r="F5">
        <f>6*(10^2)</f>
        <v>600</v>
      </c>
    </row>
    <row r="6" spans="1:9" ht="18" x14ac:dyDescent="0.5">
      <c r="B6" s="19"/>
      <c r="D6" s="12" t="s">
        <v>58</v>
      </c>
      <c r="E6" s="15" t="s">
        <v>55</v>
      </c>
      <c r="F6">
        <f>6*(10^3)</f>
        <v>6000</v>
      </c>
    </row>
    <row r="7" spans="1:9" ht="18" x14ac:dyDescent="0.5">
      <c r="B7" s="19"/>
      <c r="D7" s="12" t="s">
        <v>59</v>
      </c>
      <c r="E7" s="15" t="s">
        <v>55</v>
      </c>
      <c r="F7">
        <f>6*(10^4)</f>
        <v>60000</v>
      </c>
    </row>
    <row r="8" spans="1:9" ht="18" x14ac:dyDescent="0.5">
      <c r="B8" s="19"/>
      <c r="D8" s="12" t="s">
        <v>60</v>
      </c>
      <c r="E8" s="15" t="s">
        <v>55</v>
      </c>
      <c r="F8">
        <f>6*(10^5)</f>
        <v>600000</v>
      </c>
    </row>
    <row r="9" spans="1:9" ht="18" x14ac:dyDescent="0.5">
      <c r="B9" s="19"/>
      <c r="D9" s="12" t="s">
        <v>61</v>
      </c>
      <c r="E9" s="15" t="s">
        <v>55</v>
      </c>
      <c r="F9">
        <f>6*(10^6)</f>
        <v>6000000</v>
      </c>
    </row>
    <row r="10" spans="1:9" ht="18" x14ac:dyDescent="0.5">
      <c r="B10" s="19"/>
      <c r="D10" s="12" t="s">
        <v>62</v>
      </c>
      <c r="E10" s="15" t="s">
        <v>55</v>
      </c>
      <c r="F10">
        <f>6*(10^7)</f>
        <v>60000000</v>
      </c>
    </row>
    <row r="11" spans="1:9" ht="18" x14ac:dyDescent="0.5">
      <c r="B11" s="19"/>
      <c r="D11" s="12" t="s">
        <v>63</v>
      </c>
      <c r="E11" s="15" t="s">
        <v>55</v>
      </c>
      <c r="F11">
        <f>6*(10^8)</f>
        <v>600000000</v>
      </c>
    </row>
    <row r="12" spans="1:9" ht="18" x14ac:dyDescent="0.5">
      <c r="B12" s="19"/>
      <c r="D12" s="12" t="s">
        <v>64</v>
      </c>
      <c r="E12" s="15" t="s">
        <v>55</v>
      </c>
      <c r="F12">
        <f>6*(10^9)</f>
        <v>6000000000</v>
      </c>
    </row>
    <row r="13" spans="1:9" ht="17" x14ac:dyDescent="0.5">
      <c r="B13" s="19"/>
      <c r="E13" s="23"/>
    </row>
    <row r="14" spans="1:9" ht="17" x14ac:dyDescent="0.5">
      <c r="A14" s="19"/>
      <c r="D14" s="24"/>
    </row>
    <row r="15" spans="1:9" ht="17" x14ac:dyDescent="0.5">
      <c r="A15" s="20"/>
    </row>
    <row r="16" spans="1:9" ht="17" x14ac:dyDescent="0.5">
      <c r="A16" s="19"/>
      <c r="B16" s="21"/>
    </row>
    <row r="17" spans="1:1" ht="17" x14ac:dyDescent="0.5">
      <c r="A17" s="19"/>
    </row>
    <row r="18" spans="1:1" ht="17" x14ac:dyDescent="0.5">
      <c r="A18" s="19"/>
    </row>
    <row r="19" spans="1:1" ht="17" x14ac:dyDescent="0.5">
      <c r="A19" s="19"/>
    </row>
    <row r="20" spans="1:1" ht="17" x14ac:dyDescent="0.5">
      <c r="A20" s="19"/>
    </row>
    <row r="21" spans="1:1" ht="17" x14ac:dyDescent="0.5">
      <c r="A21" s="19"/>
    </row>
    <row r="22" spans="1:1" ht="17" x14ac:dyDescent="0.5">
      <c r="A22" s="19"/>
    </row>
    <row r="23" spans="1:1" ht="17" x14ac:dyDescent="0.5">
      <c r="A23" s="19"/>
    </row>
    <row r="24" spans="1:1" ht="17" x14ac:dyDescent="0.5">
      <c r="A24" s="19"/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opLeftCell="A15" workbookViewId="0">
      <selection activeCell="H32" sqref="H32"/>
    </sheetView>
  </sheetViews>
  <sheetFormatPr defaultColWidth="8.69140625" defaultRowHeight="16.5" x14ac:dyDescent="0.45"/>
  <cols>
    <col min="7" max="7" width="9.53515625" bestFit="1" customWidth="1"/>
  </cols>
  <sheetData>
    <row r="1" spans="1:9" ht="21.5" x14ac:dyDescent="0.6">
      <c r="A1" s="58" t="s">
        <v>93</v>
      </c>
      <c r="B1" s="58"/>
      <c r="C1" s="58"/>
      <c r="D1" s="58"/>
      <c r="E1" s="58"/>
      <c r="F1" s="58"/>
      <c r="G1" s="58"/>
      <c r="H1" s="58"/>
      <c r="I1" s="58"/>
    </row>
    <row r="2" spans="1:9" ht="17" x14ac:dyDescent="0.5">
      <c r="A2" s="19" t="s">
        <v>93</v>
      </c>
    </row>
    <row r="3" spans="1:9" ht="17" x14ac:dyDescent="0.5">
      <c r="A3" s="19"/>
    </row>
    <row r="4" spans="1:9" ht="17" x14ac:dyDescent="0.5">
      <c r="A4" s="19"/>
      <c r="B4" t="s">
        <v>36</v>
      </c>
      <c r="H4" s="16" t="s">
        <v>5</v>
      </c>
    </row>
    <row r="5" spans="1:9" ht="17" x14ac:dyDescent="0.5">
      <c r="A5" s="20" t="s">
        <v>84</v>
      </c>
      <c r="B5" s="7" t="s">
        <v>6</v>
      </c>
      <c r="C5" s="8">
        <f>1^2</f>
        <v>1</v>
      </c>
      <c r="D5" s="7" t="s">
        <v>7</v>
      </c>
      <c r="E5" s="8">
        <f>21^2</f>
        <v>441</v>
      </c>
      <c r="F5" s="7" t="s">
        <v>8</v>
      </c>
      <c r="G5" s="8">
        <f>51^2</f>
        <v>2601</v>
      </c>
      <c r="H5" s="8">
        <v>1</v>
      </c>
    </row>
    <row r="6" spans="1:9" ht="17" x14ac:dyDescent="0.5">
      <c r="A6" s="20"/>
      <c r="B6" s="7" t="s">
        <v>9</v>
      </c>
      <c r="C6" s="8">
        <f>2^2</f>
        <v>4</v>
      </c>
      <c r="D6" s="9" t="s">
        <v>10</v>
      </c>
      <c r="E6" s="8">
        <f>(-12)^2</f>
        <v>144</v>
      </c>
      <c r="F6" s="9" t="s">
        <v>11</v>
      </c>
      <c r="G6" s="8">
        <f>102^2</f>
        <v>10404</v>
      </c>
      <c r="H6" s="8">
        <v>4</v>
      </c>
    </row>
    <row r="7" spans="1:9" ht="17" x14ac:dyDescent="0.5">
      <c r="A7" s="20"/>
      <c r="B7" s="7" t="s">
        <v>12</v>
      </c>
      <c r="C7" s="8">
        <f>3^2</f>
        <v>9</v>
      </c>
      <c r="D7" s="7" t="s">
        <v>13</v>
      </c>
      <c r="E7" s="8">
        <f>33^2</f>
        <v>1089</v>
      </c>
      <c r="F7" s="9" t="s">
        <v>14</v>
      </c>
      <c r="G7" s="8">
        <f>(-113)^2</f>
        <v>12769</v>
      </c>
      <c r="H7" s="8">
        <v>9</v>
      </c>
    </row>
    <row r="8" spans="1:9" ht="17" x14ac:dyDescent="0.5">
      <c r="A8" s="20"/>
      <c r="B8" s="7" t="s">
        <v>15</v>
      </c>
      <c r="C8" s="8">
        <f>4^2</f>
        <v>16</v>
      </c>
      <c r="D8" s="7" t="s">
        <v>16</v>
      </c>
      <c r="E8" s="8">
        <f>44^2</f>
        <v>1936</v>
      </c>
      <c r="F8" s="7" t="s">
        <v>17</v>
      </c>
      <c r="G8" s="8">
        <f>134^2</f>
        <v>17956</v>
      </c>
      <c r="H8" s="8">
        <v>6</v>
      </c>
    </row>
    <row r="9" spans="1:9" ht="17" x14ac:dyDescent="0.5">
      <c r="A9" s="20"/>
      <c r="B9" s="7" t="s">
        <v>18</v>
      </c>
      <c r="C9" s="8">
        <f>5^2</f>
        <v>25</v>
      </c>
      <c r="D9" s="7" t="s">
        <v>19</v>
      </c>
      <c r="E9" s="8">
        <f>(-15)^2</f>
        <v>225</v>
      </c>
      <c r="F9" s="7" t="s">
        <v>20</v>
      </c>
      <c r="G9" s="8">
        <f>(-125)^2</f>
        <v>15625</v>
      </c>
      <c r="H9" s="8">
        <v>5</v>
      </c>
    </row>
    <row r="10" spans="1:9" ht="17" x14ac:dyDescent="0.5">
      <c r="A10" s="20"/>
      <c r="B10" s="7" t="s">
        <v>21</v>
      </c>
      <c r="C10" s="8">
        <f>6^2</f>
        <v>36</v>
      </c>
      <c r="D10" s="7" t="s">
        <v>22</v>
      </c>
      <c r="E10" s="8">
        <f>56^2</f>
        <v>3136</v>
      </c>
      <c r="F10" s="7" t="s">
        <v>23</v>
      </c>
      <c r="G10" s="8">
        <f>136^2</f>
        <v>18496</v>
      </c>
      <c r="H10" s="8">
        <v>6</v>
      </c>
    </row>
    <row r="11" spans="1:9" ht="17" x14ac:dyDescent="0.5">
      <c r="A11" s="20"/>
      <c r="B11" s="7" t="s">
        <v>24</v>
      </c>
      <c r="C11" s="8">
        <f>7^2</f>
        <v>49</v>
      </c>
      <c r="D11" s="7" t="s">
        <v>25</v>
      </c>
      <c r="E11" s="8">
        <f>67^2</f>
        <v>4489</v>
      </c>
      <c r="F11" s="7" t="s">
        <v>26</v>
      </c>
      <c r="G11" s="8">
        <f>17^2</f>
        <v>289</v>
      </c>
      <c r="H11" s="8">
        <v>9</v>
      </c>
    </row>
    <row r="12" spans="1:9" ht="17" x14ac:dyDescent="0.5">
      <c r="A12" s="20"/>
      <c r="B12" s="7" t="s">
        <v>27</v>
      </c>
      <c r="C12" s="8">
        <f>8^2</f>
        <v>64</v>
      </c>
      <c r="D12" s="9" t="s">
        <v>28</v>
      </c>
      <c r="E12" s="8">
        <f>(-28)^2</f>
        <v>784</v>
      </c>
      <c r="F12" s="9" t="s">
        <v>29</v>
      </c>
      <c r="G12" s="8">
        <f>(-238)^2</f>
        <v>56644</v>
      </c>
      <c r="H12" s="8">
        <v>4</v>
      </c>
    </row>
    <row r="13" spans="1:9" ht="17" x14ac:dyDescent="0.5">
      <c r="A13" s="20"/>
      <c r="B13" s="7" t="s">
        <v>30</v>
      </c>
      <c r="C13" s="8">
        <f>9^2</f>
        <v>81</v>
      </c>
      <c r="D13" s="7" t="s">
        <v>31</v>
      </c>
      <c r="E13" s="8">
        <f>99^2</f>
        <v>9801</v>
      </c>
      <c r="F13" s="9" t="s">
        <v>32</v>
      </c>
      <c r="G13" s="8">
        <f>(-99)^2</f>
        <v>9801</v>
      </c>
      <c r="H13" s="8">
        <v>1</v>
      </c>
    </row>
    <row r="14" spans="1:9" ht="17" x14ac:dyDescent="0.5">
      <c r="A14" s="20"/>
      <c r="B14" s="7" t="s">
        <v>33</v>
      </c>
      <c r="C14" s="8">
        <f>10^2</f>
        <v>100</v>
      </c>
      <c r="D14" s="7" t="s">
        <v>34</v>
      </c>
      <c r="E14" s="8">
        <f>30^2</f>
        <v>900</v>
      </c>
      <c r="F14" s="9" t="s">
        <v>35</v>
      </c>
      <c r="G14" s="8">
        <f>(-190)^2</f>
        <v>36100</v>
      </c>
      <c r="H14" s="8">
        <v>0</v>
      </c>
    </row>
    <row r="15" spans="1:9" ht="17" x14ac:dyDescent="0.5">
      <c r="A15" s="20"/>
    </row>
    <row r="16" spans="1:9" ht="17" x14ac:dyDescent="0.5">
      <c r="A16" s="20"/>
    </row>
    <row r="17" spans="1:8" ht="17" x14ac:dyDescent="0.5">
      <c r="A17" s="20"/>
    </row>
    <row r="18" spans="1:8" ht="17" x14ac:dyDescent="0.5">
      <c r="A18" s="20"/>
    </row>
    <row r="19" spans="1:8" ht="17" x14ac:dyDescent="0.5">
      <c r="A19" s="20"/>
    </row>
    <row r="20" spans="1:8" ht="17" x14ac:dyDescent="0.5">
      <c r="A20" s="20"/>
      <c r="B20" t="s">
        <v>115</v>
      </c>
    </row>
    <row r="21" spans="1:8" ht="17" x14ac:dyDescent="0.5">
      <c r="A21" s="20"/>
      <c r="H21" s="16" t="s">
        <v>5</v>
      </c>
    </row>
    <row r="22" spans="1:8" ht="17" x14ac:dyDescent="0.5">
      <c r="A22" s="20" t="s">
        <v>116</v>
      </c>
      <c r="B22" s="10" t="s">
        <v>37</v>
      </c>
      <c r="C22" s="8">
        <f>1^3</f>
        <v>1</v>
      </c>
      <c r="D22" s="7" t="s">
        <v>95</v>
      </c>
      <c r="E22" s="8">
        <f>21^3</f>
        <v>9261</v>
      </c>
      <c r="F22" s="7" t="s">
        <v>105</v>
      </c>
      <c r="G22" s="8">
        <f>51^3</f>
        <v>132651</v>
      </c>
      <c r="H22" s="8">
        <v>1</v>
      </c>
    </row>
    <row r="23" spans="1:8" ht="17" x14ac:dyDescent="0.5">
      <c r="A23" s="20"/>
      <c r="B23" s="7" t="s">
        <v>38</v>
      </c>
      <c r="C23" s="8">
        <f>2^3</f>
        <v>8</v>
      </c>
      <c r="D23" s="9" t="s">
        <v>96</v>
      </c>
      <c r="E23" s="8">
        <f>(-12)^3</f>
        <v>-1728</v>
      </c>
      <c r="F23" s="9" t="s">
        <v>106</v>
      </c>
      <c r="G23" s="8">
        <f>102^3</f>
        <v>1061208</v>
      </c>
      <c r="H23" s="8">
        <v>8</v>
      </c>
    </row>
    <row r="24" spans="1:8" ht="17" x14ac:dyDescent="0.5">
      <c r="A24" s="20"/>
      <c r="B24" s="7" t="s">
        <v>39</v>
      </c>
      <c r="C24" s="8">
        <f>3^3</f>
        <v>27</v>
      </c>
      <c r="D24" s="7" t="s">
        <v>97</v>
      </c>
      <c r="E24" s="8">
        <f>33^3</f>
        <v>35937</v>
      </c>
      <c r="F24" s="9" t="s">
        <v>107</v>
      </c>
      <c r="G24" s="8">
        <f>(-113)^3</f>
        <v>-1442897</v>
      </c>
      <c r="H24" s="8">
        <v>7</v>
      </c>
    </row>
    <row r="25" spans="1:8" x14ac:dyDescent="0.45">
      <c r="A25" s="32"/>
      <c r="B25" s="7" t="s">
        <v>40</v>
      </c>
      <c r="C25" s="8">
        <f>4^3</f>
        <v>64</v>
      </c>
      <c r="D25" s="7" t="s">
        <v>98</v>
      </c>
      <c r="E25" s="8">
        <f>44^3</f>
        <v>85184</v>
      </c>
      <c r="F25" s="7" t="s">
        <v>108</v>
      </c>
      <c r="G25" s="8">
        <f>134^3</f>
        <v>2406104</v>
      </c>
      <c r="H25" s="8">
        <v>4</v>
      </c>
    </row>
    <row r="26" spans="1:8" x14ac:dyDescent="0.45">
      <c r="A26" s="32"/>
      <c r="B26" s="7" t="s">
        <v>41</v>
      </c>
      <c r="C26" s="8">
        <f>5^3</f>
        <v>125</v>
      </c>
      <c r="D26" s="7" t="s">
        <v>99</v>
      </c>
      <c r="E26" s="8">
        <f>(-15)^3</f>
        <v>-3375</v>
      </c>
      <c r="F26" s="7" t="s">
        <v>109</v>
      </c>
      <c r="G26" s="8">
        <f>(-125)^3</f>
        <v>-1953125</v>
      </c>
      <c r="H26" s="8">
        <v>5</v>
      </c>
    </row>
    <row r="27" spans="1:8" x14ac:dyDescent="0.45">
      <c r="B27" s="7" t="s">
        <v>42</v>
      </c>
      <c r="C27" s="8">
        <f>6^3</f>
        <v>216</v>
      </c>
      <c r="D27" s="7" t="s">
        <v>100</v>
      </c>
      <c r="E27" s="8">
        <f>56^3</f>
        <v>175616</v>
      </c>
      <c r="F27" s="7" t="s">
        <v>110</v>
      </c>
      <c r="G27" s="8">
        <f>136^3</f>
        <v>2515456</v>
      </c>
      <c r="H27" s="8">
        <v>6</v>
      </c>
    </row>
    <row r="28" spans="1:8" x14ac:dyDescent="0.45">
      <c r="B28" s="7" t="s">
        <v>43</v>
      </c>
      <c r="C28" s="8">
        <f>7^3</f>
        <v>343</v>
      </c>
      <c r="D28" s="7" t="s">
        <v>101</v>
      </c>
      <c r="E28" s="8">
        <f>67^3</f>
        <v>300763</v>
      </c>
      <c r="F28" s="7" t="s">
        <v>111</v>
      </c>
      <c r="G28" s="8">
        <f>17^3</f>
        <v>4913</v>
      </c>
      <c r="H28" s="8">
        <v>3</v>
      </c>
    </row>
    <row r="29" spans="1:8" x14ac:dyDescent="0.45">
      <c r="B29" s="7" t="s">
        <v>44</v>
      </c>
      <c r="C29" s="8">
        <f>8^3</f>
        <v>512</v>
      </c>
      <c r="D29" s="9" t="s">
        <v>102</v>
      </c>
      <c r="E29" s="8">
        <f>(-28)^3</f>
        <v>-21952</v>
      </c>
      <c r="F29" s="9" t="s">
        <v>112</v>
      </c>
      <c r="G29" s="8">
        <f>(-238)^3</f>
        <v>-13481272</v>
      </c>
      <c r="H29" s="8">
        <v>2</v>
      </c>
    </row>
    <row r="30" spans="1:8" x14ac:dyDescent="0.45">
      <c r="B30" s="7" t="s">
        <v>45</v>
      </c>
      <c r="C30" s="8">
        <f>9^3</f>
        <v>729</v>
      </c>
      <c r="D30" s="7" t="s">
        <v>103</v>
      </c>
      <c r="E30" s="8">
        <f>99^3</f>
        <v>970299</v>
      </c>
      <c r="F30" s="9" t="s">
        <v>113</v>
      </c>
      <c r="G30" s="8">
        <f>(-99)^3</f>
        <v>-970299</v>
      </c>
      <c r="H30" s="8">
        <v>9</v>
      </c>
    </row>
    <row r="31" spans="1:8" x14ac:dyDescent="0.45">
      <c r="B31" s="7" t="s">
        <v>46</v>
      </c>
      <c r="C31" s="8">
        <f>10^3</f>
        <v>1000</v>
      </c>
      <c r="D31" s="7" t="s">
        <v>104</v>
      </c>
      <c r="E31" s="8">
        <f>30^3</f>
        <v>27000</v>
      </c>
      <c r="F31" s="9" t="s">
        <v>114</v>
      </c>
      <c r="G31" s="8">
        <f>(-190)^3</f>
        <v>-6859000</v>
      </c>
      <c r="H31" s="8">
        <v>0</v>
      </c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opLeftCell="A3" workbookViewId="0">
      <selection activeCell="I16" sqref="I16"/>
    </sheetView>
  </sheetViews>
  <sheetFormatPr defaultColWidth="8.69140625" defaultRowHeight="16.5" x14ac:dyDescent="0.45"/>
  <cols>
    <col min="1" max="1" width="10.53515625" bestFit="1" customWidth="1"/>
    <col min="2" max="2" width="13.69140625" bestFit="1" customWidth="1"/>
  </cols>
  <sheetData>
    <row r="1" spans="1:10" ht="21.5" x14ac:dyDescent="0.6">
      <c r="A1" s="58" t="s">
        <v>80</v>
      </c>
      <c r="B1" s="58"/>
      <c r="C1" s="58"/>
      <c r="D1" s="58"/>
      <c r="E1" s="58"/>
      <c r="F1" s="58"/>
      <c r="G1" s="58"/>
      <c r="H1" s="58"/>
      <c r="I1" s="58"/>
    </row>
    <row r="2" spans="1:10" ht="21.5" x14ac:dyDescent="0.6">
      <c r="A2" s="33"/>
      <c r="B2" s="33"/>
      <c r="C2" s="33"/>
      <c r="D2" s="33"/>
      <c r="E2" s="33"/>
      <c r="F2" s="33"/>
      <c r="G2" s="33"/>
      <c r="H2" s="33"/>
      <c r="I2" s="33"/>
    </row>
    <row r="3" spans="1:10" ht="17" x14ac:dyDescent="0.5">
      <c r="A3" s="20"/>
      <c r="C3" t="s">
        <v>77</v>
      </c>
    </row>
    <row r="4" spans="1:10" ht="17" x14ac:dyDescent="0.5">
      <c r="A4" s="20" t="s">
        <v>84</v>
      </c>
      <c r="C4" t="s">
        <v>78</v>
      </c>
    </row>
    <row r="5" spans="1:10" ht="17" x14ac:dyDescent="0.5">
      <c r="A5" s="20"/>
      <c r="B5" s="2" t="s">
        <v>67</v>
      </c>
      <c r="C5" s="17" t="s">
        <v>68</v>
      </c>
      <c r="D5" s="17" t="s">
        <v>69</v>
      </c>
      <c r="E5" s="17" t="s">
        <v>70</v>
      </c>
      <c r="F5" s="17" t="s">
        <v>71</v>
      </c>
      <c r="G5" s="17" t="s">
        <v>72</v>
      </c>
      <c r="H5" s="17" t="s">
        <v>73</v>
      </c>
      <c r="I5" s="17" t="s">
        <v>74</v>
      </c>
      <c r="J5" s="17" t="s">
        <v>75</v>
      </c>
    </row>
    <row r="6" spans="1:10" ht="17" x14ac:dyDescent="0.5">
      <c r="A6" s="20"/>
      <c r="B6" s="2" t="s">
        <v>79</v>
      </c>
      <c r="C6" s="1">
        <v>49</v>
      </c>
      <c r="D6" s="1">
        <v>125</v>
      </c>
      <c r="E6" s="1">
        <v>287</v>
      </c>
      <c r="F6" s="1">
        <v>504</v>
      </c>
      <c r="G6" s="1">
        <v>788</v>
      </c>
      <c r="H6" s="18">
        <v>812</v>
      </c>
      <c r="I6" s="1">
        <v>996</v>
      </c>
      <c r="J6" s="1">
        <v>2351</v>
      </c>
    </row>
    <row r="7" spans="1:10" ht="17" x14ac:dyDescent="0.5">
      <c r="A7" s="20"/>
      <c r="B7" s="2" t="s">
        <v>76</v>
      </c>
      <c r="C7" s="1">
        <f>SQRT(C6)</f>
        <v>7</v>
      </c>
      <c r="D7" s="1">
        <f t="shared" ref="D7:J7" si="0">SQRT(D6)</f>
        <v>11.180339887498949</v>
      </c>
      <c r="E7" s="1">
        <f t="shared" si="0"/>
        <v>16.941074346097416</v>
      </c>
      <c r="F7" s="1">
        <f t="shared" si="0"/>
        <v>22.449944320643649</v>
      </c>
      <c r="G7" s="1">
        <f t="shared" si="0"/>
        <v>28.071337695236398</v>
      </c>
      <c r="H7" s="1">
        <f t="shared" si="0"/>
        <v>28.495613697550013</v>
      </c>
      <c r="I7" s="1">
        <f t="shared" si="0"/>
        <v>31.559467676118999</v>
      </c>
      <c r="J7" s="1">
        <f t="shared" si="0"/>
        <v>48.487111689602628</v>
      </c>
    </row>
    <row r="8" spans="1:10" ht="17" x14ac:dyDescent="0.5">
      <c r="A8" s="20"/>
      <c r="B8" s="28"/>
      <c r="C8" s="11"/>
      <c r="D8" s="11"/>
      <c r="E8" s="11"/>
      <c r="F8" s="11"/>
      <c r="G8" s="11"/>
      <c r="H8" s="11"/>
      <c r="I8" s="11"/>
      <c r="J8" s="11"/>
    </row>
    <row r="9" spans="1:10" ht="17" x14ac:dyDescent="0.5">
      <c r="A9" s="20"/>
    </row>
    <row r="10" spans="1:10" ht="17" x14ac:dyDescent="0.5">
      <c r="A10" s="20"/>
      <c r="C10" t="s">
        <v>81</v>
      </c>
    </row>
    <row r="11" spans="1:10" ht="17" x14ac:dyDescent="0.5">
      <c r="A11" s="20" t="s">
        <v>116</v>
      </c>
      <c r="C11" t="s">
        <v>149</v>
      </c>
    </row>
    <row r="12" spans="1:10" ht="17" x14ac:dyDescent="0.5">
      <c r="A12" s="20"/>
      <c r="B12" s="2" t="s">
        <v>67</v>
      </c>
      <c r="C12" s="17" t="s">
        <v>68</v>
      </c>
      <c r="D12" s="17" t="s">
        <v>69</v>
      </c>
      <c r="E12" s="17" t="s">
        <v>70</v>
      </c>
      <c r="F12" s="17" t="s">
        <v>71</v>
      </c>
      <c r="G12" s="17" t="s">
        <v>72</v>
      </c>
      <c r="H12" s="17" t="s">
        <v>73</v>
      </c>
      <c r="I12" s="17" t="s">
        <v>74</v>
      </c>
      <c r="J12" s="17" t="s">
        <v>75</v>
      </c>
    </row>
    <row r="13" spans="1:10" ht="17" x14ac:dyDescent="0.5">
      <c r="A13" s="20"/>
      <c r="B13" s="2" t="s">
        <v>82</v>
      </c>
      <c r="C13" s="1">
        <v>49</v>
      </c>
      <c r="D13" s="1">
        <v>125</v>
      </c>
      <c r="E13" s="1">
        <v>287</v>
      </c>
      <c r="F13" s="1">
        <v>504</v>
      </c>
      <c r="G13" s="1">
        <v>788</v>
      </c>
      <c r="H13" s="18">
        <v>812</v>
      </c>
      <c r="I13" s="1">
        <v>996</v>
      </c>
      <c r="J13" s="1">
        <v>2351</v>
      </c>
    </row>
    <row r="14" spans="1:10" ht="17" x14ac:dyDescent="0.5">
      <c r="A14" s="20"/>
      <c r="B14" s="2" t="s">
        <v>76</v>
      </c>
      <c r="C14" s="1">
        <f>C13^(1/3)</f>
        <v>3.6593057100229709</v>
      </c>
      <c r="D14" s="1">
        <f t="shared" ref="D14:J14" si="1">D13^(1/3)</f>
        <v>5.0000000000000009</v>
      </c>
      <c r="E14" s="1">
        <f t="shared" si="1"/>
        <v>6.59620228410148</v>
      </c>
      <c r="F14" s="1">
        <f t="shared" si="1"/>
        <v>7.9581144157927817</v>
      </c>
      <c r="G14" s="1">
        <f t="shared" si="1"/>
        <v>9.2365277458971935</v>
      </c>
      <c r="H14" s="1">
        <f t="shared" si="1"/>
        <v>9.3293633909856837</v>
      </c>
      <c r="I14" s="1">
        <f t="shared" si="1"/>
        <v>9.9866488492770529</v>
      </c>
      <c r="J14" s="1">
        <f t="shared" si="1"/>
        <v>13.29691450462648</v>
      </c>
    </row>
    <row r="15" spans="1:10" ht="17" x14ac:dyDescent="0.5">
      <c r="A15" s="20"/>
    </row>
  </sheetData>
  <mergeCells count="1">
    <mergeCell ref="A1:I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topLeftCell="A4" zoomScaleNormal="100" zoomScalePageLayoutView="150" workbookViewId="0">
      <selection activeCell="H17" sqref="H17"/>
    </sheetView>
  </sheetViews>
  <sheetFormatPr defaultColWidth="8.69140625" defaultRowHeight="16.5" x14ac:dyDescent="0.45"/>
  <cols>
    <col min="1" max="1" width="10.53515625" bestFit="1" customWidth="1"/>
    <col min="7" max="7" width="9.84375" bestFit="1" customWidth="1"/>
    <col min="8" max="8" width="10.3046875" customWidth="1"/>
  </cols>
  <sheetData>
    <row r="1" spans="1:12" ht="21.5" x14ac:dyDescent="0.6">
      <c r="A1" s="58" t="s">
        <v>92</v>
      </c>
      <c r="B1" s="58"/>
      <c r="C1" s="58"/>
      <c r="D1" s="58"/>
      <c r="E1" s="58"/>
      <c r="F1" s="58"/>
      <c r="G1" s="58"/>
      <c r="H1" s="58"/>
      <c r="I1" s="58"/>
    </row>
    <row r="2" spans="1:12" ht="21.5" x14ac:dyDescent="0.6">
      <c r="A2" s="33"/>
      <c r="B2" s="33"/>
      <c r="C2" s="33"/>
      <c r="D2" s="33"/>
      <c r="E2" s="33"/>
      <c r="F2" s="33"/>
      <c r="G2" s="33"/>
      <c r="H2" s="33"/>
      <c r="I2" s="33"/>
    </row>
    <row r="3" spans="1:12" ht="17" x14ac:dyDescent="0.5">
      <c r="A3" s="20" t="s">
        <v>84</v>
      </c>
      <c r="B3" t="s">
        <v>66</v>
      </c>
    </row>
    <row r="4" spans="1:12" ht="20" customHeight="1" x14ac:dyDescent="0.5">
      <c r="A4" s="20"/>
      <c r="B4" s="2" t="s">
        <v>1</v>
      </c>
      <c r="C4" s="4">
        <f>C5^2</f>
        <v>625</v>
      </c>
      <c r="D4" s="4">
        <f t="shared" ref="D4:E4" si="0">D5^2</f>
        <v>81</v>
      </c>
      <c r="E4" s="4">
        <f t="shared" si="0"/>
        <v>256</v>
      </c>
      <c r="F4" s="1">
        <v>1296</v>
      </c>
      <c r="G4" s="4">
        <f>G5^2</f>
        <v>10000</v>
      </c>
      <c r="H4" s="4">
        <f t="shared" ref="H4:I4" si="1">H5^2</f>
        <v>20736</v>
      </c>
      <c r="I4" s="4">
        <f t="shared" si="1"/>
        <v>160000</v>
      </c>
      <c r="J4" s="5">
        <v>4096</v>
      </c>
      <c r="K4" s="4">
        <f>K5^2</f>
        <v>28561</v>
      </c>
      <c r="L4" s="4">
        <f>L5^2</f>
        <v>2401</v>
      </c>
    </row>
    <row r="5" spans="1:12" ht="20" customHeight="1" x14ac:dyDescent="0.5">
      <c r="A5" s="20"/>
      <c r="B5" s="2" t="s">
        <v>0</v>
      </c>
      <c r="C5" s="1">
        <v>25</v>
      </c>
      <c r="D5" s="4">
        <f>D6^2</f>
        <v>9</v>
      </c>
      <c r="E5" s="1">
        <v>16</v>
      </c>
      <c r="F5" s="4">
        <f>SQRT(F4)</f>
        <v>36</v>
      </c>
      <c r="G5" s="1">
        <v>100</v>
      </c>
      <c r="H5" s="4">
        <f>H6^2</f>
        <v>144</v>
      </c>
      <c r="I5" s="4">
        <f>I6^2</f>
        <v>400</v>
      </c>
      <c r="J5" s="4">
        <f>SQRT(4096)</f>
        <v>64</v>
      </c>
      <c r="K5" s="5">
        <v>169</v>
      </c>
      <c r="L5" s="4">
        <f>7^2</f>
        <v>49</v>
      </c>
    </row>
    <row r="6" spans="1:12" ht="20" customHeight="1" x14ac:dyDescent="0.5">
      <c r="A6" s="20"/>
      <c r="B6" s="2"/>
      <c r="C6" s="4">
        <f>SQRT(C5)</f>
        <v>5</v>
      </c>
      <c r="D6" s="1">
        <v>3</v>
      </c>
      <c r="E6" s="4">
        <f>SQRT(E5)</f>
        <v>4</v>
      </c>
      <c r="F6" s="4">
        <f t="shared" ref="F6:G6" si="2">SQRT(F5)</f>
        <v>6</v>
      </c>
      <c r="G6" s="4">
        <f t="shared" si="2"/>
        <v>10</v>
      </c>
      <c r="H6" s="1">
        <v>12</v>
      </c>
      <c r="I6" s="1">
        <v>20</v>
      </c>
      <c r="J6" s="4">
        <f>SQRT(J5)</f>
        <v>8</v>
      </c>
      <c r="K6" s="4">
        <f>SQRT(K5)</f>
        <v>13</v>
      </c>
      <c r="L6" s="5">
        <v>7</v>
      </c>
    </row>
    <row r="7" spans="1:12" ht="20" customHeight="1" x14ac:dyDescent="0.5">
      <c r="A7" s="20"/>
      <c r="B7" s="1"/>
      <c r="C7" s="4">
        <f>SQRT(C4)</f>
        <v>25</v>
      </c>
      <c r="D7" s="4">
        <f t="shared" ref="D7:L7" si="3">SQRT(D4)</f>
        <v>9</v>
      </c>
      <c r="E7" s="4">
        <f t="shared" si="3"/>
        <v>16</v>
      </c>
      <c r="F7" s="4">
        <f t="shared" si="3"/>
        <v>36</v>
      </c>
      <c r="G7" s="4">
        <f t="shared" si="3"/>
        <v>100</v>
      </c>
      <c r="H7" s="4">
        <f t="shared" si="3"/>
        <v>144</v>
      </c>
      <c r="I7" s="4">
        <f t="shared" si="3"/>
        <v>400</v>
      </c>
      <c r="J7" s="4">
        <f t="shared" si="3"/>
        <v>64</v>
      </c>
      <c r="K7" s="4">
        <f t="shared" si="3"/>
        <v>169</v>
      </c>
      <c r="L7" s="4">
        <f t="shared" si="3"/>
        <v>49</v>
      </c>
    </row>
    <row r="8" spans="1:12" ht="17" x14ac:dyDescent="0.5">
      <c r="A8" s="20"/>
    </row>
    <row r="9" spans="1:12" ht="17" x14ac:dyDescent="0.5">
      <c r="A9" s="20"/>
    </row>
    <row r="10" spans="1:12" ht="17" x14ac:dyDescent="0.5">
      <c r="A10" s="20"/>
    </row>
    <row r="11" spans="1:12" ht="17" x14ac:dyDescent="0.5">
      <c r="A11" s="20" t="s">
        <v>116</v>
      </c>
      <c r="B11" t="s">
        <v>66</v>
      </c>
    </row>
    <row r="12" spans="1:12" ht="20" customHeight="1" x14ac:dyDescent="0.5">
      <c r="A12" s="20"/>
      <c r="B12" s="2" t="s">
        <v>2</v>
      </c>
      <c r="C12" s="4">
        <f>C13^3</f>
        <v>262144</v>
      </c>
      <c r="D12" s="4">
        <f t="shared" ref="D12:E12" si="4">D13^3</f>
        <v>19683</v>
      </c>
      <c r="E12" s="4">
        <f t="shared" si="4"/>
        <v>1953125</v>
      </c>
      <c r="F12" s="1">
        <v>10077696</v>
      </c>
      <c r="G12" s="4">
        <f>G13^3</f>
        <v>134217728</v>
      </c>
      <c r="H12" s="4">
        <f t="shared" ref="H12:I12" si="5">H13^3</f>
        <v>512</v>
      </c>
      <c r="I12" s="4">
        <f t="shared" si="5"/>
        <v>40353607</v>
      </c>
      <c r="J12" s="5">
        <v>3814.7</v>
      </c>
    </row>
    <row r="13" spans="1:12" ht="20" customHeight="1" x14ac:dyDescent="0.5">
      <c r="A13" s="20"/>
      <c r="B13" s="2" t="s">
        <v>0</v>
      </c>
      <c r="C13" s="1">
        <v>64</v>
      </c>
      <c r="D13" s="4">
        <f>3^3</f>
        <v>27</v>
      </c>
      <c r="E13" s="1">
        <v>125</v>
      </c>
      <c r="F13" s="4">
        <f>10077696^(1/3)</f>
        <v>215.99999999999989</v>
      </c>
      <c r="G13" s="1">
        <v>512</v>
      </c>
      <c r="H13" s="4">
        <f>2^3</f>
        <v>8</v>
      </c>
      <c r="I13" s="4">
        <f>7^3</f>
        <v>343</v>
      </c>
      <c r="J13" s="4">
        <f>3814.7^(1/3)</f>
        <v>15.625003733332438</v>
      </c>
    </row>
    <row r="14" spans="1:12" ht="20" customHeight="1" x14ac:dyDescent="0.5">
      <c r="A14" s="20"/>
      <c r="B14" s="2"/>
      <c r="C14" s="4">
        <f>C13^(1/3)</f>
        <v>3.9999999999999991</v>
      </c>
      <c r="D14" s="1">
        <v>3</v>
      </c>
      <c r="E14" s="4">
        <f>E13^(1/3)</f>
        <v>5.0000000000000009</v>
      </c>
      <c r="F14" s="4">
        <f t="shared" ref="F14:G14" si="6">F13^(1/3)</f>
        <v>5.9999999999999982</v>
      </c>
      <c r="G14" s="4">
        <f t="shared" si="6"/>
        <v>7.9999999999999982</v>
      </c>
      <c r="H14" s="1">
        <v>2</v>
      </c>
      <c r="I14" s="1">
        <v>7</v>
      </c>
      <c r="J14" s="4">
        <f>J13^(1/3)</f>
        <v>2.5000001991110472</v>
      </c>
    </row>
    <row r="15" spans="1:12" ht="20" customHeight="1" x14ac:dyDescent="0.45">
      <c r="B15" s="1"/>
      <c r="C15" s="4">
        <f>C12^(1/3)</f>
        <v>63.999999999999979</v>
      </c>
      <c r="D15" s="4">
        <f t="shared" ref="D15:J15" si="7">D12^(1/3)</f>
        <v>27</v>
      </c>
      <c r="E15" s="4">
        <f t="shared" si="7"/>
        <v>124.99999999999994</v>
      </c>
      <c r="F15" s="4">
        <f t="shared" si="7"/>
        <v>215.99999999999989</v>
      </c>
      <c r="G15" s="4">
        <f t="shared" si="7"/>
        <v>511.99999999999994</v>
      </c>
      <c r="H15" s="4">
        <f t="shared" si="7"/>
        <v>7.9999999999999982</v>
      </c>
      <c r="I15" s="4">
        <f t="shared" si="7"/>
        <v>342.99999999999983</v>
      </c>
      <c r="J15" s="4">
        <f t="shared" si="7"/>
        <v>15.625003733332438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1</xdr:col>
                <xdr:colOff>63500</xdr:colOff>
                <xdr:row>5</xdr:row>
                <xdr:rowOff>0</xdr:rowOff>
              </from>
              <to>
                <xdr:col>1</xdr:col>
                <xdr:colOff>317500</xdr:colOff>
                <xdr:row>5</xdr:row>
                <xdr:rowOff>203200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>
              <from>
                <xdr:col>1</xdr:col>
                <xdr:colOff>63500</xdr:colOff>
                <xdr:row>13</xdr:row>
                <xdr:rowOff>12700</xdr:rowOff>
              </from>
              <to>
                <xdr:col>1</xdr:col>
                <xdr:colOff>317500</xdr:colOff>
                <xdr:row>13</xdr:row>
                <xdr:rowOff>203200</xdr:rowOff>
              </to>
            </anchor>
          </objectPr>
        </oleObject>
      </mc:Choice>
      <mc:Fallback>
        <oleObject progId="Equation.3" shapeId="2051" r:id="rId6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5"/>
  <sheetViews>
    <sheetView workbookViewId="0">
      <selection activeCell="G44" sqref="G44"/>
    </sheetView>
  </sheetViews>
  <sheetFormatPr defaultColWidth="8.69140625" defaultRowHeight="16.5" x14ac:dyDescent="0.45"/>
  <cols>
    <col min="1" max="1" width="10.15234375" customWidth="1"/>
  </cols>
  <sheetData>
    <row r="1" spans="1:12" ht="21.5" x14ac:dyDescent="0.6">
      <c r="A1" s="58" t="s">
        <v>129</v>
      </c>
      <c r="B1" s="58"/>
      <c r="C1" s="58"/>
      <c r="D1" s="58"/>
      <c r="E1" s="58"/>
      <c r="F1" s="58"/>
      <c r="G1" s="58"/>
      <c r="H1" s="58"/>
      <c r="I1" s="58"/>
    </row>
    <row r="2" spans="1:12" ht="17" x14ac:dyDescent="0.5">
      <c r="A2" s="19" t="s">
        <v>139</v>
      </c>
      <c r="I2" s="25"/>
      <c r="J2" s="25"/>
      <c r="K2" s="25"/>
    </row>
    <row r="3" spans="1:12" ht="17" x14ac:dyDescent="0.5">
      <c r="A3" s="20" t="s">
        <v>84</v>
      </c>
      <c r="B3" s="59" t="s">
        <v>85</v>
      </c>
      <c r="C3" s="59"/>
      <c r="D3" s="59"/>
      <c r="E3" s="59"/>
      <c r="F3" s="59"/>
      <c r="G3" s="59"/>
      <c r="H3" s="59"/>
    </row>
    <row r="4" spans="1:12" ht="17" x14ac:dyDescent="0.5">
      <c r="A4" s="20"/>
    </row>
    <row r="5" spans="1:12" ht="17" x14ac:dyDescent="0.5">
      <c r="A5" s="20"/>
      <c r="B5" s="17" t="s">
        <v>86</v>
      </c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</row>
    <row r="6" spans="1:12" ht="17" x14ac:dyDescent="0.5">
      <c r="A6" s="20"/>
      <c r="B6" s="17">
        <v>1</v>
      </c>
      <c r="C6" s="7">
        <f>$B$6*C5</f>
        <v>1</v>
      </c>
      <c r="D6" s="51">
        <f t="shared" ref="D6:L6" si="0">$B$6*D5</f>
        <v>2</v>
      </c>
      <c r="E6" s="7">
        <f t="shared" si="0"/>
        <v>3</v>
      </c>
      <c r="F6" s="51">
        <f t="shared" si="0"/>
        <v>4</v>
      </c>
      <c r="G6" s="7">
        <f t="shared" si="0"/>
        <v>5</v>
      </c>
      <c r="H6" s="51">
        <f t="shared" si="0"/>
        <v>6</v>
      </c>
      <c r="I6" s="7">
        <f t="shared" si="0"/>
        <v>7</v>
      </c>
      <c r="J6" s="51">
        <f t="shared" si="0"/>
        <v>8</v>
      </c>
      <c r="K6" s="7">
        <f t="shared" si="0"/>
        <v>9</v>
      </c>
      <c r="L6" s="51">
        <f t="shared" si="0"/>
        <v>10</v>
      </c>
    </row>
    <row r="7" spans="1:12" ht="17" x14ac:dyDescent="0.5">
      <c r="A7" s="20"/>
      <c r="B7" s="17">
        <v>2</v>
      </c>
      <c r="C7" s="26"/>
      <c r="D7" s="51">
        <f>$B$7*D5</f>
        <v>4</v>
      </c>
      <c r="E7" s="51">
        <f t="shared" ref="E7:L7" si="1">$B$7*E5</f>
        <v>6</v>
      </c>
      <c r="F7" s="51">
        <f t="shared" si="1"/>
        <v>8</v>
      </c>
      <c r="G7" s="51">
        <f t="shared" si="1"/>
        <v>10</v>
      </c>
      <c r="H7" s="51">
        <f t="shared" si="1"/>
        <v>12</v>
      </c>
      <c r="I7" s="51">
        <f t="shared" si="1"/>
        <v>14</v>
      </c>
      <c r="J7" s="51">
        <f t="shared" si="1"/>
        <v>16</v>
      </c>
      <c r="K7" s="51">
        <f t="shared" si="1"/>
        <v>18</v>
      </c>
      <c r="L7" s="51">
        <f t="shared" si="1"/>
        <v>20</v>
      </c>
    </row>
    <row r="8" spans="1:12" ht="17" x14ac:dyDescent="0.5">
      <c r="A8" s="20"/>
      <c r="B8" s="17">
        <v>3</v>
      </c>
      <c r="C8" s="26"/>
      <c r="D8" s="26"/>
      <c r="E8" s="7">
        <f>$B$8*E5</f>
        <v>9</v>
      </c>
      <c r="F8" s="51">
        <f t="shared" ref="F8:L8" si="2">$B$8*F5</f>
        <v>12</v>
      </c>
      <c r="G8" s="7">
        <f t="shared" si="2"/>
        <v>15</v>
      </c>
      <c r="H8" s="51">
        <f t="shared" si="2"/>
        <v>18</v>
      </c>
      <c r="I8" s="7">
        <f t="shared" si="2"/>
        <v>21</v>
      </c>
      <c r="J8" s="51">
        <f t="shared" si="2"/>
        <v>24</v>
      </c>
      <c r="K8" s="7">
        <f t="shared" si="2"/>
        <v>27</v>
      </c>
      <c r="L8" s="51">
        <f t="shared" si="2"/>
        <v>30</v>
      </c>
    </row>
    <row r="9" spans="1:12" ht="17" x14ac:dyDescent="0.5">
      <c r="A9" s="20"/>
      <c r="B9" s="17">
        <v>4</v>
      </c>
      <c r="C9" s="26"/>
      <c r="D9" s="26"/>
      <c r="E9" s="26"/>
      <c r="F9" s="51">
        <f>$B$9*F5</f>
        <v>16</v>
      </c>
      <c r="G9" s="51">
        <f t="shared" ref="G9:L9" si="3">$B$9*G5</f>
        <v>20</v>
      </c>
      <c r="H9" s="51">
        <f t="shared" si="3"/>
        <v>24</v>
      </c>
      <c r="I9" s="51">
        <f t="shared" si="3"/>
        <v>28</v>
      </c>
      <c r="J9" s="51">
        <f t="shared" si="3"/>
        <v>32</v>
      </c>
      <c r="K9" s="51">
        <f t="shared" si="3"/>
        <v>36</v>
      </c>
      <c r="L9" s="51">
        <f t="shared" si="3"/>
        <v>40</v>
      </c>
    </row>
    <row r="10" spans="1:12" ht="17" x14ac:dyDescent="0.5">
      <c r="A10" s="20"/>
      <c r="B10" s="17">
        <v>5</v>
      </c>
      <c r="C10" s="26"/>
      <c r="D10" s="26"/>
      <c r="E10" s="26"/>
      <c r="F10" s="26"/>
      <c r="G10" s="7">
        <f>$B$10*G5</f>
        <v>25</v>
      </c>
      <c r="H10" s="51">
        <f t="shared" ref="H10:L10" si="4">$B$10*H5</f>
        <v>30</v>
      </c>
      <c r="I10" s="7">
        <f t="shared" si="4"/>
        <v>35</v>
      </c>
      <c r="J10" s="51">
        <f t="shared" si="4"/>
        <v>40</v>
      </c>
      <c r="K10" s="7">
        <f t="shared" si="4"/>
        <v>45</v>
      </c>
      <c r="L10" s="51">
        <f t="shared" si="4"/>
        <v>50</v>
      </c>
    </row>
    <row r="11" spans="1:12" ht="17" x14ac:dyDescent="0.5">
      <c r="A11" s="20"/>
      <c r="B11" s="17">
        <v>6</v>
      </c>
      <c r="C11" s="26"/>
      <c r="D11" s="26"/>
      <c r="E11" s="26"/>
      <c r="F11" s="26"/>
      <c r="G11" s="26"/>
      <c r="H11" s="51">
        <f>$B$11*H5</f>
        <v>36</v>
      </c>
      <c r="I11" s="51">
        <f t="shared" ref="I11:L11" si="5">$B$11*I5</f>
        <v>42</v>
      </c>
      <c r="J11" s="51">
        <f t="shared" si="5"/>
        <v>48</v>
      </c>
      <c r="K11" s="51">
        <f t="shared" si="5"/>
        <v>54</v>
      </c>
      <c r="L11" s="51">
        <f t="shared" si="5"/>
        <v>60</v>
      </c>
    </row>
    <row r="12" spans="1:12" ht="17" x14ac:dyDescent="0.5">
      <c r="A12" s="20"/>
      <c r="B12" s="17">
        <v>7</v>
      </c>
      <c r="C12" s="26"/>
      <c r="D12" s="26"/>
      <c r="E12" s="26"/>
      <c r="F12" s="26"/>
      <c r="G12" s="26"/>
      <c r="H12" s="26"/>
      <c r="I12" s="7">
        <f>$B$12*I5</f>
        <v>49</v>
      </c>
      <c r="J12" s="51">
        <f t="shared" ref="J12:L12" si="6">$B$12*J5</f>
        <v>56</v>
      </c>
      <c r="K12" s="7">
        <f t="shared" si="6"/>
        <v>63</v>
      </c>
      <c r="L12" s="51">
        <f t="shared" si="6"/>
        <v>70</v>
      </c>
    </row>
    <row r="13" spans="1:12" ht="17" x14ac:dyDescent="0.5">
      <c r="A13" s="20"/>
      <c r="B13" s="17">
        <v>8</v>
      </c>
      <c r="C13" s="26"/>
      <c r="D13" s="26"/>
      <c r="E13" s="26"/>
      <c r="F13" s="26"/>
      <c r="G13" s="26"/>
      <c r="H13" s="26"/>
      <c r="I13" s="26"/>
      <c r="J13" s="51">
        <f>$B$13*J5</f>
        <v>64</v>
      </c>
      <c r="K13" s="51">
        <f t="shared" ref="K13:L13" si="7">$B$13*K5</f>
        <v>72</v>
      </c>
      <c r="L13" s="51">
        <f t="shared" si="7"/>
        <v>80</v>
      </c>
    </row>
    <row r="14" spans="1:12" ht="17" x14ac:dyDescent="0.5">
      <c r="A14" s="20"/>
      <c r="B14" s="17">
        <v>9</v>
      </c>
      <c r="C14" s="26"/>
      <c r="D14" s="26"/>
      <c r="E14" s="26"/>
      <c r="F14" s="26"/>
      <c r="G14" s="26"/>
      <c r="H14" s="26"/>
      <c r="I14" s="26"/>
      <c r="J14" s="26"/>
      <c r="K14" s="7">
        <f>$B$14*K5</f>
        <v>81</v>
      </c>
      <c r="L14" s="51">
        <f>$B$14*L5</f>
        <v>90</v>
      </c>
    </row>
    <row r="15" spans="1:12" ht="17" x14ac:dyDescent="0.5">
      <c r="A15" s="20"/>
      <c r="B15" s="17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51">
        <f>$B$15*L5</f>
        <v>100</v>
      </c>
    </row>
    <row r="16" spans="1:12" ht="17" x14ac:dyDescent="0.5">
      <c r="A16" s="20"/>
    </row>
    <row r="17" spans="1:20" ht="17" x14ac:dyDescent="0.5">
      <c r="A17" s="20"/>
    </row>
    <row r="18" spans="1:20" ht="17" x14ac:dyDescent="0.5">
      <c r="A18" s="20"/>
    </row>
    <row r="19" spans="1:20" ht="17" x14ac:dyDescent="0.5">
      <c r="A19" s="20" t="s">
        <v>116</v>
      </c>
      <c r="B19" t="s">
        <v>133</v>
      </c>
      <c r="E19">
        <f>(1+2+3+4+5+6+7+8+9+10)</f>
        <v>55</v>
      </c>
      <c r="F19" t="s">
        <v>150</v>
      </c>
    </row>
    <row r="20" spans="1:20" ht="17" x14ac:dyDescent="0.5">
      <c r="A20" s="20"/>
    </row>
    <row r="21" spans="1:20" ht="17" x14ac:dyDescent="0.5">
      <c r="A21" s="20"/>
    </row>
    <row r="22" spans="1:20" ht="17" x14ac:dyDescent="0.5">
      <c r="A22" s="20"/>
    </row>
    <row r="23" spans="1:20" ht="17" x14ac:dyDescent="0.5">
      <c r="A23" s="20" t="s">
        <v>130</v>
      </c>
      <c r="B23" s="27" t="s">
        <v>87</v>
      </c>
      <c r="D23" t="s">
        <v>151</v>
      </c>
      <c r="G23" s="53"/>
    </row>
    <row r="24" spans="1:20" ht="17" x14ac:dyDescent="0.5">
      <c r="A24" s="20"/>
      <c r="B24" s="27" t="s">
        <v>88</v>
      </c>
      <c r="G24" s="52">
        <f>(2+4+6+8+10+1+2+3+4)/55</f>
        <v>0.72727272727272729</v>
      </c>
    </row>
    <row r="27" spans="1:20" ht="17" x14ac:dyDescent="0.5">
      <c r="A27" s="41" t="s">
        <v>138</v>
      </c>
    </row>
    <row r="28" spans="1:20" ht="17" x14ac:dyDescent="0.5">
      <c r="A28" s="20" t="s">
        <v>84</v>
      </c>
      <c r="B28" t="s">
        <v>89</v>
      </c>
    </row>
    <row r="29" spans="1:20" ht="17" x14ac:dyDescent="0.5">
      <c r="A29" s="20"/>
      <c r="B29" s="27" t="s">
        <v>90</v>
      </c>
    </row>
    <row r="30" spans="1:20" ht="17" x14ac:dyDescent="0.5">
      <c r="A30" s="20"/>
      <c r="B30" t="s">
        <v>91</v>
      </c>
    </row>
    <row r="31" spans="1:20" ht="17" x14ac:dyDescent="0.5">
      <c r="A31" s="20"/>
      <c r="I31" s="54"/>
      <c r="J31" s="17" t="s">
        <v>86</v>
      </c>
      <c r="K31" s="17">
        <v>1</v>
      </c>
      <c r="L31" s="17">
        <v>2</v>
      </c>
      <c r="M31" s="17">
        <v>3</v>
      </c>
      <c r="N31" s="17">
        <v>4</v>
      </c>
      <c r="O31" s="17">
        <v>5</v>
      </c>
      <c r="P31" s="17">
        <v>6</v>
      </c>
      <c r="Q31" s="17">
        <v>7</v>
      </c>
      <c r="R31" s="17">
        <v>8</v>
      </c>
      <c r="S31" s="17">
        <v>9</v>
      </c>
      <c r="T31" s="17">
        <v>10</v>
      </c>
    </row>
    <row r="32" spans="1:20" ht="17" x14ac:dyDescent="0.5">
      <c r="A32" s="20" t="s">
        <v>116</v>
      </c>
      <c r="B32" t="s">
        <v>137</v>
      </c>
      <c r="H32" s="52">
        <f>10/55</f>
        <v>0.18181818181818182</v>
      </c>
      <c r="J32" s="17">
        <v>1</v>
      </c>
      <c r="K32" s="37">
        <f>$B$6*K31</f>
        <v>1</v>
      </c>
      <c r="L32" s="55">
        <f t="shared" ref="L32" si="8">$B$6*L31</f>
        <v>2</v>
      </c>
      <c r="M32" s="55">
        <f t="shared" ref="M32" si="9">$B$6*M31</f>
        <v>3</v>
      </c>
      <c r="N32" s="55">
        <f t="shared" ref="N32" si="10">$B$6*N31</f>
        <v>4</v>
      </c>
      <c r="O32" s="55">
        <f t="shared" ref="O32" si="11">$B$6*O31</f>
        <v>5</v>
      </c>
      <c r="P32" s="55">
        <f t="shared" ref="P32" si="12">$B$6*P31</f>
        <v>6</v>
      </c>
      <c r="Q32" s="55">
        <f t="shared" ref="Q32" si="13">$B$6*Q31</f>
        <v>7</v>
      </c>
      <c r="R32" s="55">
        <f t="shared" ref="R32" si="14">$B$6*R31</f>
        <v>8</v>
      </c>
      <c r="S32" s="55">
        <f t="shared" ref="S32" si="15">$B$6*S31</f>
        <v>9</v>
      </c>
      <c r="T32" s="55">
        <f t="shared" ref="T32" si="16">$B$6*T31</f>
        <v>10</v>
      </c>
    </row>
    <row r="33" spans="1:20" ht="17" x14ac:dyDescent="0.5">
      <c r="H33" s="54"/>
      <c r="J33" s="17">
        <v>2</v>
      </c>
      <c r="K33" s="26"/>
      <c r="L33" s="37">
        <f>$B$7*L31</f>
        <v>4</v>
      </c>
      <c r="M33" s="55">
        <f t="shared" ref="M33:T33" si="17">$B$7*M31</f>
        <v>6</v>
      </c>
      <c r="N33" s="55">
        <f t="shared" si="17"/>
        <v>8</v>
      </c>
      <c r="O33" s="55">
        <f t="shared" si="17"/>
        <v>10</v>
      </c>
      <c r="P33" s="55">
        <f t="shared" si="17"/>
        <v>12</v>
      </c>
      <c r="Q33" s="55">
        <f t="shared" si="17"/>
        <v>14</v>
      </c>
      <c r="R33" s="55">
        <f t="shared" si="17"/>
        <v>16</v>
      </c>
      <c r="S33" s="55">
        <f t="shared" si="17"/>
        <v>18</v>
      </c>
      <c r="T33" s="55">
        <f t="shared" si="17"/>
        <v>20</v>
      </c>
    </row>
    <row r="34" spans="1:20" ht="17" x14ac:dyDescent="0.5">
      <c r="J34" s="17">
        <v>3</v>
      </c>
      <c r="K34" s="26"/>
      <c r="L34" s="26"/>
      <c r="M34" s="37">
        <f>$B$8*M31</f>
        <v>9</v>
      </c>
      <c r="N34" s="55">
        <f t="shared" ref="N34:T34" si="18">$B$8*N31</f>
        <v>12</v>
      </c>
      <c r="O34" s="55">
        <f t="shared" si="18"/>
        <v>15</v>
      </c>
      <c r="P34" s="55">
        <f t="shared" si="18"/>
        <v>18</v>
      </c>
      <c r="Q34" s="55">
        <f t="shared" si="18"/>
        <v>21</v>
      </c>
      <c r="R34" s="55">
        <f t="shared" si="18"/>
        <v>24</v>
      </c>
      <c r="S34" s="55">
        <f t="shared" si="18"/>
        <v>27</v>
      </c>
      <c r="T34" s="55">
        <f t="shared" si="18"/>
        <v>30</v>
      </c>
    </row>
    <row r="35" spans="1:20" ht="17" x14ac:dyDescent="0.5">
      <c r="J35" s="17">
        <v>4</v>
      </c>
      <c r="K35" s="26"/>
      <c r="L35" s="26"/>
      <c r="M35" s="26"/>
      <c r="N35" s="37">
        <f>$B$9*N31</f>
        <v>16</v>
      </c>
      <c r="O35" s="55">
        <f t="shared" ref="O35:T35" si="19">$B$9*O31</f>
        <v>20</v>
      </c>
      <c r="P35" s="55">
        <f t="shared" si="19"/>
        <v>24</v>
      </c>
      <c r="Q35" s="55">
        <f t="shared" si="19"/>
        <v>28</v>
      </c>
      <c r="R35" s="55">
        <f t="shared" si="19"/>
        <v>32</v>
      </c>
      <c r="S35" s="55">
        <f t="shared" si="19"/>
        <v>36</v>
      </c>
      <c r="T35" s="55">
        <f t="shared" si="19"/>
        <v>40</v>
      </c>
    </row>
    <row r="36" spans="1:20" ht="17" x14ac:dyDescent="0.5">
      <c r="J36" s="17">
        <v>5</v>
      </c>
      <c r="K36" s="26"/>
      <c r="L36" s="26"/>
      <c r="M36" s="26"/>
      <c r="N36" s="26"/>
      <c r="O36" s="37">
        <f>$B$10*O31</f>
        <v>25</v>
      </c>
      <c r="P36" s="55">
        <f t="shared" ref="P36:T36" si="20">$B$10*P31</f>
        <v>30</v>
      </c>
      <c r="Q36" s="55">
        <f t="shared" si="20"/>
        <v>35</v>
      </c>
      <c r="R36" s="55">
        <f t="shared" si="20"/>
        <v>40</v>
      </c>
      <c r="S36" s="55">
        <f t="shared" si="20"/>
        <v>45</v>
      </c>
      <c r="T36" s="55">
        <f t="shared" si="20"/>
        <v>50</v>
      </c>
    </row>
    <row r="37" spans="1:20" ht="17" x14ac:dyDescent="0.5">
      <c r="A37" s="41" t="s">
        <v>141</v>
      </c>
      <c r="J37" s="17">
        <v>6</v>
      </c>
      <c r="K37" s="26"/>
      <c r="L37" s="26"/>
      <c r="M37" s="26"/>
      <c r="N37" s="26"/>
      <c r="O37" s="26"/>
      <c r="P37" s="37">
        <f>$B$11*P31</f>
        <v>36</v>
      </c>
      <c r="Q37" s="55">
        <f t="shared" ref="Q37:T37" si="21">$B$11*Q31</f>
        <v>42</v>
      </c>
      <c r="R37" s="55">
        <f t="shared" si="21"/>
        <v>48</v>
      </c>
      <c r="S37" s="55">
        <f t="shared" si="21"/>
        <v>54</v>
      </c>
      <c r="T37" s="55">
        <f t="shared" si="21"/>
        <v>60</v>
      </c>
    </row>
    <row r="38" spans="1:20" ht="17" x14ac:dyDescent="0.5">
      <c r="A38" s="20" t="s">
        <v>84</v>
      </c>
      <c r="B38" s="27" t="s">
        <v>142</v>
      </c>
      <c r="J38" s="17">
        <v>7</v>
      </c>
      <c r="K38" s="26"/>
      <c r="L38" s="26"/>
      <c r="M38" s="26"/>
      <c r="N38" s="26"/>
      <c r="O38" s="26"/>
      <c r="P38" s="26"/>
      <c r="Q38" s="37">
        <f>$B$12*Q31</f>
        <v>49</v>
      </c>
      <c r="R38" s="55">
        <f t="shared" ref="R38:T38" si="22">$B$12*R31</f>
        <v>56</v>
      </c>
      <c r="S38" s="55">
        <f t="shared" si="22"/>
        <v>63</v>
      </c>
      <c r="T38" s="55">
        <f t="shared" si="22"/>
        <v>70</v>
      </c>
    </row>
    <row r="39" spans="1:20" ht="17" x14ac:dyDescent="0.5">
      <c r="A39" s="20"/>
      <c r="B39" s="60" t="s">
        <v>143</v>
      </c>
      <c r="C39" s="60"/>
      <c r="D39" s="60"/>
      <c r="E39" s="60"/>
      <c r="F39" s="60"/>
      <c r="G39" s="60"/>
      <c r="H39" s="60"/>
      <c r="I39" s="60"/>
      <c r="J39" s="17">
        <v>8</v>
      </c>
      <c r="K39" s="26"/>
      <c r="L39" s="26"/>
      <c r="M39" s="26"/>
      <c r="N39" s="26"/>
      <c r="O39" s="26"/>
      <c r="P39" s="26"/>
      <c r="Q39" s="26"/>
      <c r="R39" s="37">
        <f>$B$13*R31</f>
        <v>64</v>
      </c>
      <c r="S39" s="55">
        <f t="shared" ref="S39:T39" si="23">$B$13*S31</f>
        <v>72</v>
      </c>
      <c r="T39" s="55">
        <f t="shared" si="23"/>
        <v>80</v>
      </c>
    </row>
    <row r="40" spans="1:20" ht="17" x14ac:dyDescent="0.5">
      <c r="A40" s="20"/>
      <c r="B40" s="60"/>
      <c r="C40" s="60"/>
      <c r="D40" s="60"/>
      <c r="E40" s="60"/>
      <c r="F40" s="60"/>
      <c r="G40" s="60"/>
      <c r="H40" s="60"/>
      <c r="I40" s="60"/>
      <c r="J40" s="17">
        <v>9</v>
      </c>
      <c r="K40" s="26"/>
      <c r="L40" s="26"/>
      <c r="M40" s="26"/>
      <c r="N40" s="26"/>
      <c r="O40" s="26"/>
      <c r="P40" s="26"/>
      <c r="Q40" s="26"/>
      <c r="R40" s="26"/>
      <c r="S40" s="37">
        <f>$B$14*S31</f>
        <v>81</v>
      </c>
      <c r="T40" s="55">
        <f>$B$14*T31</f>
        <v>90</v>
      </c>
    </row>
    <row r="41" spans="1:20" ht="17" x14ac:dyDescent="0.5">
      <c r="A41" s="20"/>
      <c r="B41" s="42"/>
      <c r="C41" s="42"/>
      <c r="D41" s="42"/>
      <c r="E41" s="42"/>
      <c r="F41" s="42"/>
      <c r="G41" s="42"/>
      <c r="H41" s="42"/>
      <c r="I41" s="42"/>
      <c r="J41" s="17">
        <v>10</v>
      </c>
      <c r="K41" s="26"/>
      <c r="L41" s="26"/>
      <c r="M41" s="26"/>
      <c r="N41" s="26"/>
      <c r="O41" s="26"/>
      <c r="P41" s="26"/>
      <c r="Q41" s="26"/>
      <c r="R41" s="26"/>
      <c r="S41" s="26"/>
      <c r="T41" s="37">
        <f>$B$15*T31</f>
        <v>100</v>
      </c>
    </row>
    <row r="42" spans="1:20" ht="17" x14ac:dyDescent="0.5">
      <c r="A42" s="20" t="s">
        <v>116</v>
      </c>
      <c r="B42" s="47" t="s">
        <v>133</v>
      </c>
      <c r="C42" s="42"/>
      <c r="D42" s="42"/>
      <c r="E42" s="42">
        <f>10*10</f>
        <v>100</v>
      </c>
      <c r="F42" s="42"/>
      <c r="G42" s="42"/>
      <c r="H42" s="42"/>
      <c r="I42" s="42"/>
    </row>
    <row r="43" spans="1:20" ht="17" x14ac:dyDescent="0.5">
      <c r="A43" s="20"/>
      <c r="B43" s="42"/>
      <c r="C43" s="42"/>
      <c r="D43" s="42"/>
      <c r="E43" s="42"/>
      <c r="F43" s="42"/>
      <c r="G43" s="42"/>
      <c r="H43" s="42"/>
      <c r="I43" s="42"/>
    </row>
    <row r="44" spans="1:20" ht="17" x14ac:dyDescent="0.5">
      <c r="A44" s="20" t="s">
        <v>130</v>
      </c>
      <c r="B44" t="s">
        <v>144</v>
      </c>
      <c r="G44" s="52">
        <f>(5+6+1+7+1+5)/100</f>
        <v>0.25</v>
      </c>
    </row>
    <row r="46" spans="1:20" ht="17" x14ac:dyDescent="0.5">
      <c r="B46" s="56">
        <v>1</v>
      </c>
      <c r="C46" s="43">
        <v>2</v>
      </c>
      <c r="D46" s="43">
        <v>3</v>
      </c>
      <c r="E46" s="46">
        <v>4</v>
      </c>
      <c r="F46" s="43">
        <v>5</v>
      </c>
      <c r="G46" s="46">
        <v>6</v>
      </c>
      <c r="H46" s="43">
        <v>7</v>
      </c>
      <c r="I46" s="46">
        <v>8</v>
      </c>
      <c r="J46" s="46">
        <v>9</v>
      </c>
      <c r="K46" s="46">
        <v>10</v>
      </c>
    </row>
    <row r="47" spans="1:20" ht="17" x14ac:dyDescent="0.5">
      <c r="B47" s="43">
        <v>11</v>
      </c>
      <c r="C47" s="46">
        <v>12</v>
      </c>
      <c r="D47" s="43">
        <v>13</v>
      </c>
      <c r="E47" s="46">
        <v>14</v>
      </c>
      <c r="F47" s="46">
        <v>15</v>
      </c>
      <c r="G47" s="46">
        <v>16</v>
      </c>
      <c r="H47" s="43">
        <v>17</v>
      </c>
      <c r="I47" s="46">
        <v>18</v>
      </c>
      <c r="J47" s="43">
        <v>19</v>
      </c>
      <c r="K47" s="46">
        <v>20</v>
      </c>
    </row>
    <row r="48" spans="1:20" ht="17" x14ac:dyDescent="0.5">
      <c r="B48" s="46">
        <v>21</v>
      </c>
      <c r="C48" s="46">
        <v>22</v>
      </c>
      <c r="D48" s="43">
        <v>23</v>
      </c>
      <c r="E48" s="46">
        <v>24</v>
      </c>
      <c r="F48" s="46">
        <v>25</v>
      </c>
      <c r="G48" s="46">
        <v>26</v>
      </c>
      <c r="H48" s="46">
        <v>27</v>
      </c>
      <c r="I48" s="46">
        <v>28</v>
      </c>
      <c r="J48" s="43">
        <v>29</v>
      </c>
      <c r="K48" s="46">
        <v>30</v>
      </c>
    </row>
    <row r="49" spans="2:15" ht="17" x14ac:dyDescent="0.5">
      <c r="B49" s="43">
        <v>31</v>
      </c>
      <c r="C49" s="46">
        <v>32</v>
      </c>
      <c r="D49" s="46">
        <v>33</v>
      </c>
      <c r="E49" s="46">
        <v>34</v>
      </c>
      <c r="F49" s="46">
        <v>35</v>
      </c>
      <c r="G49" s="46">
        <v>36</v>
      </c>
      <c r="H49" s="43">
        <v>37</v>
      </c>
      <c r="I49" s="46">
        <v>38</v>
      </c>
      <c r="J49" s="46">
        <v>39</v>
      </c>
      <c r="K49" s="46">
        <v>40</v>
      </c>
    </row>
    <row r="50" spans="2:15" ht="17" x14ac:dyDescent="0.5">
      <c r="B50" s="43">
        <v>41</v>
      </c>
      <c r="C50" s="46">
        <v>42</v>
      </c>
      <c r="D50" s="43">
        <v>43</v>
      </c>
      <c r="E50" s="46">
        <v>44</v>
      </c>
      <c r="F50" s="46">
        <v>45</v>
      </c>
      <c r="G50" s="57">
        <v>46</v>
      </c>
      <c r="H50" s="43">
        <v>47</v>
      </c>
      <c r="I50" s="46">
        <v>48</v>
      </c>
      <c r="J50" s="46">
        <v>49</v>
      </c>
      <c r="K50" s="46">
        <v>50</v>
      </c>
      <c r="O50" s="44"/>
    </row>
    <row r="51" spans="2:15" ht="17" x14ac:dyDescent="0.5">
      <c r="B51" s="46">
        <v>51</v>
      </c>
      <c r="C51" s="46">
        <v>52</v>
      </c>
      <c r="D51" s="43">
        <v>53</v>
      </c>
      <c r="E51" s="46">
        <v>54</v>
      </c>
      <c r="F51" s="46">
        <v>55</v>
      </c>
      <c r="G51" s="46">
        <v>56</v>
      </c>
      <c r="H51" s="46">
        <v>57</v>
      </c>
      <c r="I51" s="46">
        <v>58</v>
      </c>
      <c r="J51" s="43">
        <v>59</v>
      </c>
      <c r="K51" s="46">
        <v>60</v>
      </c>
      <c r="O51" s="44"/>
    </row>
    <row r="52" spans="2:15" ht="17" x14ac:dyDescent="0.5">
      <c r="B52" s="43">
        <v>61</v>
      </c>
      <c r="C52" s="46">
        <v>62</v>
      </c>
      <c r="D52" s="46">
        <v>63</v>
      </c>
      <c r="E52" s="46">
        <v>64</v>
      </c>
      <c r="F52" s="46">
        <v>65</v>
      </c>
      <c r="G52" s="46">
        <v>66</v>
      </c>
      <c r="H52" s="43">
        <v>67</v>
      </c>
      <c r="I52" s="46">
        <v>68</v>
      </c>
      <c r="J52" s="46">
        <v>69</v>
      </c>
      <c r="K52" s="46">
        <v>70</v>
      </c>
      <c r="O52" s="45"/>
    </row>
    <row r="53" spans="2:15" ht="17" x14ac:dyDescent="0.5">
      <c r="B53" s="43">
        <v>71</v>
      </c>
      <c r="C53" s="46">
        <v>72</v>
      </c>
      <c r="D53" s="43">
        <v>73</v>
      </c>
      <c r="E53" s="46">
        <v>74</v>
      </c>
      <c r="F53" s="46">
        <v>75</v>
      </c>
      <c r="G53" s="46">
        <v>76</v>
      </c>
      <c r="H53" s="46">
        <v>77</v>
      </c>
      <c r="I53" s="46">
        <v>78</v>
      </c>
      <c r="J53" s="43">
        <v>79</v>
      </c>
      <c r="K53" s="46">
        <v>80</v>
      </c>
    </row>
    <row r="54" spans="2:15" ht="17" x14ac:dyDescent="0.5">
      <c r="B54" s="57">
        <v>81</v>
      </c>
      <c r="C54" s="46">
        <v>82</v>
      </c>
      <c r="D54" s="43">
        <v>83</v>
      </c>
      <c r="E54" s="46">
        <v>84</v>
      </c>
      <c r="F54" s="46">
        <v>85</v>
      </c>
      <c r="G54" s="46">
        <v>86</v>
      </c>
      <c r="H54" s="46">
        <v>87</v>
      </c>
      <c r="I54" s="46">
        <v>88</v>
      </c>
      <c r="J54" s="43">
        <v>89</v>
      </c>
      <c r="K54" s="46">
        <v>90</v>
      </c>
    </row>
    <row r="55" spans="2:15" ht="17" x14ac:dyDescent="0.5">
      <c r="B55" s="57">
        <v>91</v>
      </c>
      <c r="C55" s="46">
        <v>92</v>
      </c>
      <c r="D55" s="46">
        <v>93</v>
      </c>
      <c r="E55" s="46">
        <v>94</v>
      </c>
      <c r="F55" s="46">
        <v>95</v>
      </c>
      <c r="G55" s="46">
        <v>96</v>
      </c>
      <c r="H55" s="43">
        <v>97</v>
      </c>
      <c r="I55" s="46">
        <v>98</v>
      </c>
      <c r="J55" s="46">
        <v>99</v>
      </c>
      <c r="K55" s="46">
        <v>100</v>
      </c>
    </row>
  </sheetData>
  <mergeCells count="3">
    <mergeCell ref="B3:H3"/>
    <mergeCell ref="A1:I1"/>
    <mergeCell ref="B39:I4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2"/>
  <sheetViews>
    <sheetView topLeftCell="A105" workbookViewId="0">
      <selection activeCell="L79" sqref="L79"/>
    </sheetView>
  </sheetViews>
  <sheetFormatPr defaultColWidth="8.69140625" defaultRowHeight="17" x14ac:dyDescent="0.5"/>
  <cols>
    <col min="1" max="1" width="10" style="19" bestFit="1" customWidth="1"/>
    <col min="2" max="2" width="14.53515625" customWidth="1"/>
    <col min="7" max="7" width="11.4609375" customWidth="1"/>
  </cols>
  <sheetData>
    <row r="1" spans="1:9" ht="25" x14ac:dyDescent="0.7">
      <c r="A1" s="61" t="s">
        <v>147</v>
      </c>
      <c r="B1" s="61"/>
      <c r="C1" s="61"/>
      <c r="D1" s="61"/>
      <c r="E1" s="61"/>
      <c r="F1" s="61"/>
      <c r="G1" s="61"/>
      <c r="H1" s="61"/>
      <c r="I1" s="61"/>
    </row>
    <row r="2" spans="1:9" x14ac:dyDescent="0.5">
      <c r="A2" s="19" t="s">
        <v>131</v>
      </c>
      <c r="B2">
        <f>4.56*10^-2</f>
        <v>4.5599999999999995E-2</v>
      </c>
    </row>
    <row r="3" spans="1:9" x14ac:dyDescent="0.5">
      <c r="B3">
        <f>4.56*10^-1</f>
        <v>0.45599999999999996</v>
      </c>
      <c r="C3" s="16"/>
    </row>
    <row r="4" spans="1:9" x14ac:dyDescent="0.5">
      <c r="B4">
        <f>4.56*10^0</f>
        <v>4.5599999999999996</v>
      </c>
      <c r="C4" s="16"/>
    </row>
    <row r="5" spans="1:9" x14ac:dyDescent="0.5">
      <c r="B5">
        <f>4.56*10^1</f>
        <v>45.599999999999994</v>
      </c>
      <c r="C5" s="16"/>
    </row>
    <row r="6" spans="1:9" x14ac:dyDescent="0.5">
      <c r="B6">
        <f>4.56*10^2</f>
        <v>455.99999999999994</v>
      </c>
    </row>
    <row r="7" spans="1:9" x14ac:dyDescent="0.5">
      <c r="B7">
        <f>4.56*10^3</f>
        <v>4560</v>
      </c>
    </row>
    <row r="9" spans="1:9" x14ac:dyDescent="0.5">
      <c r="A9" s="19" t="s">
        <v>132</v>
      </c>
      <c r="B9">
        <f>6*10^0</f>
        <v>6</v>
      </c>
    </row>
    <row r="10" spans="1:9" x14ac:dyDescent="0.5">
      <c r="B10">
        <f>6*10^1</f>
        <v>60</v>
      </c>
    </row>
    <row r="11" spans="1:9" x14ac:dyDescent="0.5">
      <c r="B11">
        <f>6*10^2</f>
        <v>600</v>
      </c>
    </row>
    <row r="12" spans="1:9" x14ac:dyDescent="0.5">
      <c r="B12">
        <f>6*10^3</f>
        <v>6000</v>
      </c>
    </row>
    <row r="13" spans="1:9" x14ac:dyDescent="0.5">
      <c r="B13">
        <f>6*10^4</f>
        <v>60000</v>
      </c>
    </row>
    <row r="14" spans="1:9" x14ac:dyDescent="0.5">
      <c r="B14">
        <f>6*10^5</f>
        <v>600000</v>
      </c>
    </row>
    <row r="15" spans="1:9" x14ac:dyDescent="0.5">
      <c r="B15">
        <f>6*10^6</f>
        <v>6000000</v>
      </c>
    </row>
    <row r="16" spans="1:9" x14ac:dyDescent="0.5">
      <c r="B16">
        <f>6*10^7</f>
        <v>60000000</v>
      </c>
    </row>
    <row r="17" spans="1:16" x14ac:dyDescent="0.5">
      <c r="B17">
        <f>6*10^8</f>
        <v>600000000</v>
      </c>
    </row>
    <row r="18" spans="1:16" x14ac:dyDescent="0.5">
      <c r="B18">
        <f>6*10^9</f>
        <v>6000000000</v>
      </c>
    </row>
    <row r="19" spans="1:16" x14ac:dyDescent="0.5">
      <c r="A19" s="19" t="s">
        <v>93</v>
      </c>
      <c r="J19" s="31"/>
      <c r="K19" s="31"/>
      <c r="L19" s="31"/>
      <c r="M19" s="31"/>
      <c r="N19" s="31"/>
      <c r="O19" s="31"/>
      <c r="P19" s="31"/>
    </row>
    <row r="20" spans="1:16" x14ac:dyDescent="0.5">
      <c r="A20" s="20" t="s">
        <v>84</v>
      </c>
      <c r="B20" s="7" t="s">
        <v>6</v>
      </c>
      <c r="C20" s="8">
        <f>1^2</f>
        <v>1</v>
      </c>
      <c r="D20" s="7" t="s">
        <v>7</v>
      </c>
      <c r="E20" s="8">
        <f>21^2</f>
        <v>441</v>
      </c>
      <c r="F20" s="7" t="s">
        <v>8</v>
      </c>
      <c r="G20" s="8">
        <f>51^2</f>
        <v>2601</v>
      </c>
      <c r="H20" s="8">
        <v>1</v>
      </c>
      <c r="J20" s="34"/>
      <c r="K20" s="34"/>
      <c r="L20" s="34"/>
      <c r="M20" s="34"/>
      <c r="N20" s="34"/>
      <c r="O20" s="34"/>
      <c r="P20" s="34"/>
    </row>
    <row r="21" spans="1:16" x14ac:dyDescent="0.5">
      <c r="A21" s="20"/>
      <c r="B21" s="7" t="s">
        <v>9</v>
      </c>
      <c r="C21" s="8">
        <f>2^2</f>
        <v>4</v>
      </c>
      <c r="D21" s="9" t="s">
        <v>10</v>
      </c>
      <c r="E21" s="8">
        <f>(-12)^2</f>
        <v>144</v>
      </c>
      <c r="F21" s="9" t="s">
        <v>11</v>
      </c>
      <c r="G21" s="8">
        <f>102^2</f>
        <v>10404</v>
      </c>
      <c r="H21" s="8">
        <v>4</v>
      </c>
      <c r="J21" s="34"/>
      <c r="K21" s="34"/>
      <c r="L21" s="35"/>
      <c r="M21" s="34"/>
      <c r="N21" s="35"/>
      <c r="O21" s="34"/>
      <c r="P21" s="34"/>
    </row>
    <row r="22" spans="1:16" x14ac:dyDescent="0.5">
      <c r="A22" s="20"/>
      <c r="B22" s="7" t="s">
        <v>12</v>
      </c>
      <c r="C22" s="8">
        <f>3^2</f>
        <v>9</v>
      </c>
      <c r="D22" s="7" t="s">
        <v>13</v>
      </c>
      <c r="E22" s="8">
        <f>33^2</f>
        <v>1089</v>
      </c>
      <c r="F22" s="9" t="s">
        <v>14</v>
      </c>
      <c r="G22" s="8">
        <f>(-113)^2</f>
        <v>12769</v>
      </c>
      <c r="H22" s="8">
        <v>9</v>
      </c>
      <c r="J22" s="34"/>
      <c r="K22" s="34"/>
      <c r="L22" s="34"/>
      <c r="M22" s="34"/>
      <c r="N22" s="35"/>
      <c r="O22" s="34"/>
      <c r="P22" s="34"/>
    </row>
    <row r="23" spans="1:16" x14ac:dyDescent="0.5">
      <c r="A23" s="20"/>
      <c r="B23" s="7" t="s">
        <v>15</v>
      </c>
      <c r="C23" s="8">
        <f>4^2</f>
        <v>16</v>
      </c>
      <c r="D23" s="7" t="s">
        <v>16</v>
      </c>
      <c r="E23" s="8">
        <f>44^2</f>
        <v>1936</v>
      </c>
      <c r="F23" s="7" t="s">
        <v>17</v>
      </c>
      <c r="G23" s="8">
        <f>134^2</f>
        <v>17956</v>
      </c>
      <c r="H23" s="8">
        <v>6</v>
      </c>
      <c r="J23" s="34"/>
      <c r="K23" s="34"/>
      <c r="L23" s="34"/>
      <c r="M23" s="34"/>
      <c r="N23" s="34"/>
      <c r="O23" s="34"/>
      <c r="P23" s="34"/>
    </row>
    <row r="24" spans="1:16" x14ac:dyDescent="0.5">
      <c r="A24" s="20"/>
      <c r="B24" s="7" t="s">
        <v>18</v>
      </c>
      <c r="C24" s="8">
        <f>5^2</f>
        <v>25</v>
      </c>
      <c r="D24" s="7" t="s">
        <v>19</v>
      </c>
      <c r="E24" s="8">
        <f>(-15)^2</f>
        <v>225</v>
      </c>
      <c r="F24" s="7" t="s">
        <v>20</v>
      </c>
      <c r="G24" s="8">
        <f>(-125)^2</f>
        <v>15625</v>
      </c>
      <c r="H24" s="8">
        <v>5</v>
      </c>
      <c r="J24" s="34"/>
      <c r="K24" s="34"/>
      <c r="L24" s="34"/>
      <c r="M24" s="34"/>
      <c r="N24" s="34"/>
      <c r="O24" s="34"/>
      <c r="P24" s="34"/>
    </row>
    <row r="25" spans="1:16" x14ac:dyDescent="0.5">
      <c r="A25" s="20"/>
      <c r="B25" s="7" t="s">
        <v>21</v>
      </c>
      <c r="C25" s="8">
        <f>6^2</f>
        <v>36</v>
      </c>
      <c r="D25" s="7" t="s">
        <v>22</v>
      </c>
      <c r="E25" s="8">
        <f>56^2</f>
        <v>3136</v>
      </c>
      <c r="F25" s="7" t="s">
        <v>23</v>
      </c>
      <c r="G25" s="8">
        <f>136^2</f>
        <v>18496</v>
      </c>
      <c r="H25" s="8">
        <v>6</v>
      </c>
      <c r="J25" s="34"/>
      <c r="K25" s="34"/>
      <c r="L25" s="34"/>
      <c r="M25" s="34"/>
      <c r="N25" s="34"/>
      <c r="O25" s="34"/>
      <c r="P25" s="34"/>
    </row>
    <row r="26" spans="1:16" x14ac:dyDescent="0.5">
      <c r="A26" s="20"/>
      <c r="B26" s="7" t="s">
        <v>24</v>
      </c>
      <c r="C26" s="8">
        <f>7^2</f>
        <v>49</v>
      </c>
      <c r="D26" s="7" t="s">
        <v>25</v>
      </c>
      <c r="E26" s="8">
        <f>67^2</f>
        <v>4489</v>
      </c>
      <c r="F26" s="7" t="s">
        <v>26</v>
      </c>
      <c r="G26" s="8">
        <f>17^2</f>
        <v>289</v>
      </c>
      <c r="H26" s="8">
        <v>9</v>
      </c>
      <c r="J26" s="34"/>
      <c r="K26" s="34"/>
      <c r="L26" s="34"/>
      <c r="M26" s="34"/>
      <c r="N26" s="34"/>
      <c r="O26" s="34"/>
      <c r="P26" s="34"/>
    </row>
    <row r="27" spans="1:16" x14ac:dyDescent="0.5">
      <c r="A27" s="20"/>
      <c r="B27" s="7" t="s">
        <v>27</v>
      </c>
      <c r="C27" s="8">
        <f>8^2</f>
        <v>64</v>
      </c>
      <c r="D27" s="9" t="s">
        <v>28</v>
      </c>
      <c r="E27" s="8">
        <f>(-28)^2</f>
        <v>784</v>
      </c>
      <c r="F27" s="9" t="s">
        <v>29</v>
      </c>
      <c r="G27" s="8">
        <f>(-238)^2</f>
        <v>56644</v>
      </c>
      <c r="H27" s="8">
        <v>4</v>
      </c>
      <c r="J27" s="34"/>
      <c r="K27" s="34"/>
      <c r="L27" s="35"/>
      <c r="M27" s="34"/>
      <c r="N27" s="35"/>
      <c r="O27" s="34"/>
      <c r="P27" s="34"/>
    </row>
    <row r="28" spans="1:16" x14ac:dyDescent="0.5">
      <c r="A28" s="20"/>
      <c r="B28" s="7" t="s">
        <v>30</v>
      </c>
      <c r="C28" s="8">
        <f>9^2</f>
        <v>81</v>
      </c>
      <c r="D28" s="7" t="s">
        <v>31</v>
      </c>
      <c r="E28" s="8">
        <f>99^2</f>
        <v>9801</v>
      </c>
      <c r="F28" s="9" t="s">
        <v>32</v>
      </c>
      <c r="G28" s="8">
        <f>(-99)^2</f>
        <v>9801</v>
      </c>
      <c r="H28" s="8">
        <v>1</v>
      </c>
      <c r="J28" s="34"/>
      <c r="K28" s="34"/>
      <c r="L28" s="34"/>
      <c r="M28" s="34"/>
      <c r="N28" s="35"/>
      <c r="O28" s="34"/>
      <c r="P28" s="34"/>
    </row>
    <row r="29" spans="1:16" x14ac:dyDescent="0.5">
      <c r="A29" s="20"/>
      <c r="B29" s="7" t="s">
        <v>33</v>
      </c>
      <c r="C29" s="8">
        <f>10^2</f>
        <v>100</v>
      </c>
      <c r="D29" s="7" t="s">
        <v>34</v>
      </c>
      <c r="E29" s="8">
        <f>30^2</f>
        <v>900</v>
      </c>
      <c r="F29" s="9" t="s">
        <v>35</v>
      </c>
      <c r="G29" s="8">
        <f>(-190)^2</f>
        <v>36100</v>
      </c>
      <c r="H29" s="8">
        <v>0</v>
      </c>
      <c r="J29" s="34"/>
      <c r="K29" s="34"/>
      <c r="L29" s="34"/>
      <c r="M29" s="34"/>
      <c r="N29" s="35"/>
      <c r="O29" s="34"/>
      <c r="P29" s="34"/>
    </row>
    <row r="30" spans="1:16" x14ac:dyDescent="0.5">
      <c r="J30" s="31"/>
      <c r="K30" s="31"/>
      <c r="L30" s="31"/>
      <c r="M30" s="31"/>
      <c r="N30" s="31"/>
      <c r="O30" s="31"/>
      <c r="P30" s="31"/>
    </row>
    <row r="31" spans="1:16" x14ac:dyDescent="0.5">
      <c r="A31" s="20"/>
    </row>
    <row r="32" spans="1:16" x14ac:dyDescent="0.5">
      <c r="A32" s="20"/>
      <c r="H32" s="16" t="s">
        <v>5</v>
      </c>
    </row>
    <row r="33" spans="1:10" x14ac:dyDescent="0.5">
      <c r="A33" s="20" t="s">
        <v>116</v>
      </c>
      <c r="B33" s="10" t="s">
        <v>37</v>
      </c>
      <c r="C33" s="8">
        <f>1^3</f>
        <v>1</v>
      </c>
      <c r="D33" s="7" t="s">
        <v>95</v>
      </c>
      <c r="E33" s="8">
        <f>21^3</f>
        <v>9261</v>
      </c>
      <c r="F33" s="7" t="s">
        <v>105</v>
      </c>
      <c r="G33" s="8">
        <f>51^3</f>
        <v>132651</v>
      </c>
      <c r="H33" s="8">
        <v>1</v>
      </c>
    </row>
    <row r="34" spans="1:10" x14ac:dyDescent="0.5">
      <c r="A34" s="20"/>
      <c r="B34" s="7" t="s">
        <v>38</v>
      </c>
      <c r="C34" s="8">
        <f>2^3</f>
        <v>8</v>
      </c>
      <c r="D34" s="9" t="s">
        <v>96</v>
      </c>
      <c r="E34" s="8">
        <f>(-12)^3</f>
        <v>-1728</v>
      </c>
      <c r="F34" s="9" t="s">
        <v>106</v>
      </c>
      <c r="G34" s="8">
        <f>102^3</f>
        <v>1061208</v>
      </c>
      <c r="H34" s="8">
        <v>8</v>
      </c>
    </row>
    <row r="35" spans="1:10" x14ac:dyDescent="0.5">
      <c r="A35" s="20"/>
      <c r="B35" s="7" t="s">
        <v>39</v>
      </c>
      <c r="C35" s="8">
        <f>3^3</f>
        <v>27</v>
      </c>
      <c r="D35" s="7" t="s">
        <v>97</v>
      </c>
      <c r="E35" s="8">
        <f>33^3</f>
        <v>35937</v>
      </c>
      <c r="F35" s="9" t="s">
        <v>107</v>
      </c>
      <c r="G35" s="8">
        <f>(-133)^3</f>
        <v>-2352637</v>
      </c>
      <c r="H35" s="8">
        <v>7</v>
      </c>
    </row>
    <row r="36" spans="1:10" ht="16.5" x14ac:dyDescent="0.45">
      <c r="A36" s="32"/>
      <c r="B36" s="7" t="s">
        <v>40</v>
      </c>
      <c r="C36" s="8">
        <f>4^3</f>
        <v>64</v>
      </c>
      <c r="D36" s="7" t="s">
        <v>98</v>
      </c>
      <c r="E36" s="8">
        <f>44^3</f>
        <v>85184</v>
      </c>
      <c r="F36" s="7" t="s">
        <v>108</v>
      </c>
      <c r="G36" s="8">
        <f>134^3</f>
        <v>2406104</v>
      </c>
      <c r="H36" s="8">
        <v>4</v>
      </c>
    </row>
    <row r="37" spans="1:10" ht="16.5" x14ac:dyDescent="0.45">
      <c r="A37" s="32"/>
      <c r="B37" s="7" t="s">
        <v>41</v>
      </c>
      <c r="C37" s="8">
        <f>5^3</f>
        <v>125</v>
      </c>
      <c r="D37" s="7" t="s">
        <v>99</v>
      </c>
      <c r="E37" s="8">
        <f>(-15)^3</f>
        <v>-3375</v>
      </c>
      <c r="F37" s="7" t="s">
        <v>109</v>
      </c>
      <c r="G37" s="8">
        <f>(-125)^3</f>
        <v>-1953125</v>
      </c>
      <c r="H37" s="8">
        <v>5</v>
      </c>
    </row>
    <row r="38" spans="1:10" ht="16.5" x14ac:dyDescent="0.45">
      <c r="A38"/>
      <c r="B38" s="7" t="s">
        <v>42</v>
      </c>
      <c r="C38" s="8">
        <f>6^3</f>
        <v>216</v>
      </c>
      <c r="D38" s="7" t="s">
        <v>100</v>
      </c>
      <c r="E38" s="8">
        <f>56^3</f>
        <v>175616</v>
      </c>
      <c r="F38" s="7" t="s">
        <v>110</v>
      </c>
      <c r="G38" s="8">
        <f>136^3</f>
        <v>2515456</v>
      </c>
      <c r="H38" s="8">
        <v>6</v>
      </c>
    </row>
    <row r="39" spans="1:10" ht="16.5" x14ac:dyDescent="0.45">
      <c r="A39"/>
      <c r="B39" s="7" t="s">
        <v>43</v>
      </c>
      <c r="C39" s="8">
        <f>7^3</f>
        <v>343</v>
      </c>
      <c r="D39" s="7" t="s">
        <v>101</v>
      </c>
      <c r="E39" s="8">
        <f>67^3</f>
        <v>300763</v>
      </c>
      <c r="F39" s="7" t="s">
        <v>111</v>
      </c>
      <c r="G39" s="8">
        <f>17^3</f>
        <v>4913</v>
      </c>
      <c r="H39" s="8">
        <v>3</v>
      </c>
    </row>
    <row r="40" spans="1:10" ht="16.5" x14ac:dyDescent="0.45">
      <c r="A40"/>
      <c r="B40" s="7" t="s">
        <v>44</v>
      </c>
      <c r="C40" s="8">
        <f>8^3</f>
        <v>512</v>
      </c>
      <c r="D40" s="9" t="s">
        <v>102</v>
      </c>
      <c r="E40" s="8">
        <f>(-28)^3</f>
        <v>-21952</v>
      </c>
      <c r="F40" s="9" t="s">
        <v>112</v>
      </c>
      <c r="G40" s="8">
        <f>(-238)^3</f>
        <v>-13481272</v>
      </c>
      <c r="H40" s="8">
        <v>2</v>
      </c>
    </row>
    <row r="41" spans="1:10" ht="16.5" x14ac:dyDescent="0.45">
      <c r="A41"/>
      <c r="B41" s="7" t="s">
        <v>45</v>
      </c>
      <c r="C41" s="8">
        <f>9^3</f>
        <v>729</v>
      </c>
      <c r="D41" s="7" t="s">
        <v>103</v>
      </c>
      <c r="E41" s="8">
        <f>99^3</f>
        <v>970299</v>
      </c>
      <c r="F41" s="9" t="s">
        <v>113</v>
      </c>
      <c r="G41" s="8">
        <f>(-99)^3</f>
        <v>-970299</v>
      </c>
      <c r="H41" s="8">
        <v>9</v>
      </c>
    </row>
    <row r="42" spans="1:10" ht="16.5" x14ac:dyDescent="0.45">
      <c r="A42"/>
      <c r="B42" s="7" t="s">
        <v>46</v>
      </c>
      <c r="C42" s="8">
        <f>10^3</f>
        <v>1000</v>
      </c>
      <c r="D42" s="7" t="s">
        <v>104</v>
      </c>
      <c r="E42" s="8">
        <f>30^3</f>
        <v>27000</v>
      </c>
      <c r="F42" s="9" t="s">
        <v>114</v>
      </c>
      <c r="G42" s="8">
        <f>(-190)^3</f>
        <v>-6859000</v>
      </c>
      <c r="H42" s="8">
        <v>0</v>
      </c>
    </row>
    <row r="45" spans="1:10" x14ac:dyDescent="0.5">
      <c r="A45" s="19" t="s">
        <v>80</v>
      </c>
    </row>
    <row r="46" spans="1:10" x14ac:dyDescent="0.5">
      <c r="A46" s="20" t="s">
        <v>84</v>
      </c>
    </row>
    <row r="47" spans="1:10" x14ac:dyDescent="0.5">
      <c r="B47" s="2" t="s">
        <v>67</v>
      </c>
      <c r="C47" s="17" t="s">
        <v>68</v>
      </c>
      <c r="D47" s="17" t="s">
        <v>69</v>
      </c>
      <c r="E47" s="17" t="s">
        <v>70</v>
      </c>
      <c r="F47" s="17" t="s">
        <v>71</v>
      </c>
      <c r="G47" s="17" t="s">
        <v>72</v>
      </c>
      <c r="H47" s="17" t="s">
        <v>73</v>
      </c>
      <c r="I47" s="17" t="s">
        <v>74</v>
      </c>
      <c r="J47" s="17" t="s">
        <v>75</v>
      </c>
    </row>
    <row r="48" spans="1:10" x14ac:dyDescent="0.5">
      <c r="B48" s="2" t="s">
        <v>79</v>
      </c>
      <c r="C48" s="1">
        <v>49</v>
      </c>
      <c r="D48" s="1">
        <v>125</v>
      </c>
      <c r="E48" s="1">
        <v>287</v>
      </c>
      <c r="F48" s="1">
        <v>504</v>
      </c>
      <c r="G48" s="1">
        <v>788</v>
      </c>
      <c r="H48" s="18">
        <v>812</v>
      </c>
      <c r="I48" s="1">
        <v>996</v>
      </c>
      <c r="J48" s="1">
        <v>2351</v>
      </c>
    </row>
    <row r="49" spans="1:12" x14ac:dyDescent="0.5">
      <c r="B49" s="2" t="s">
        <v>76</v>
      </c>
      <c r="C49" s="6">
        <f>SQRT(C48)</f>
        <v>7</v>
      </c>
      <c r="D49" s="6">
        <f t="shared" ref="D49:J49" si="0">SQRT(D48)</f>
        <v>11.180339887498949</v>
      </c>
      <c r="E49" s="6">
        <f t="shared" si="0"/>
        <v>16.941074346097416</v>
      </c>
      <c r="F49" s="6">
        <f t="shared" si="0"/>
        <v>22.449944320643649</v>
      </c>
      <c r="G49" s="6">
        <f t="shared" si="0"/>
        <v>28.071337695236398</v>
      </c>
      <c r="H49" s="6">
        <f t="shared" si="0"/>
        <v>28.495613697550013</v>
      </c>
      <c r="I49" s="6">
        <f t="shared" si="0"/>
        <v>31.559467676118999</v>
      </c>
      <c r="J49" s="6">
        <f t="shared" si="0"/>
        <v>48.487111689602628</v>
      </c>
    </row>
    <row r="50" spans="1:12" x14ac:dyDescent="0.5">
      <c r="B50" s="28"/>
      <c r="C50" s="49"/>
      <c r="D50" s="49"/>
      <c r="E50" s="49"/>
      <c r="F50" s="49"/>
      <c r="G50" s="49"/>
      <c r="H50" s="49"/>
      <c r="I50" s="49"/>
      <c r="J50" s="49"/>
    </row>
    <row r="51" spans="1:12" x14ac:dyDescent="0.5">
      <c r="A51" s="20" t="s">
        <v>116</v>
      </c>
    </row>
    <row r="52" spans="1:12" x14ac:dyDescent="0.5">
      <c r="A52" s="20"/>
      <c r="B52" s="2" t="s">
        <v>67</v>
      </c>
      <c r="C52" s="17" t="s">
        <v>68</v>
      </c>
      <c r="D52" s="17" t="s">
        <v>69</v>
      </c>
      <c r="E52" s="17" t="s">
        <v>70</v>
      </c>
      <c r="F52" s="17" t="s">
        <v>71</v>
      </c>
      <c r="G52" s="17" t="s">
        <v>72</v>
      </c>
      <c r="H52" s="17" t="s">
        <v>73</v>
      </c>
      <c r="I52" s="17" t="s">
        <v>74</v>
      </c>
      <c r="J52" s="17" t="s">
        <v>75</v>
      </c>
    </row>
    <row r="53" spans="1:12" x14ac:dyDescent="0.5">
      <c r="A53" s="20"/>
      <c r="B53" s="2" t="s">
        <v>82</v>
      </c>
      <c r="C53" s="1">
        <v>49</v>
      </c>
      <c r="D53" s="1">
        <v>125</v>
      </c>
      <c r="E53" s="1">
        <v>287</v>
      </c>
      <c r="F53" s="1">
        <v>504</v>
      </c>
      <c r="G53" s="1">
        <v>788</v>
      </c>
      <c r="H53" s="18">
        <v>812</v>
      </c>
      <c r="I53" s="1">
        <v>996</v>
      </c>
      <c r="J53" s="1">
        <v>2351</v>
      </c>
    </row>
    <row r="54" spans="1:12" x14ac:dyDescent="0.5">
      <c r="A54" s="20"/>
      <c r="B54" s="2" t="s">
        <v>76</v>
      </c>
      <c r="C54" s="6">
        <f>C53^(1/3)</f>
        <v>3.6593057100229709</v>
      </c>
      <c r="D54" s="6">
        <f t="shared" ref="D54:J54" si="1">D53^(1/3)</f>
        <v>5.0000000000000009</v>
      </c>
      <c r="E54" s="6">
        <f t="shared" si="1"/>
        <v>6.59620228410148</v>
      </c>
      <c r="F54" s="6">
        <f t="shared" si="1"/>
        <v>7.9581144157927817</v>
      </c>
      <c r="G54" s="6">
        <f t="shared" si="1"/>
        <v>9.2365277458971935</v>
      </c>
      <c r="H54" s="6">
        <f t="shared" si="1"/>
        <v>9.3293633909856837</v>
      </c>
      <c r="I54" s="6">
        <f t="shared" si="1"/>
        <v>9.9866488492770529</v>
      </c>
      <c r="J54" s="6">
        <f t="shared" si="1"/>
        <v>13.29691450462648</v>
      </c>
    </row>
    <row r="55" spans="1:12" x14ac:dyDescent="0.5">
      <c r="B55" s="28"/>
      <c r="C55" s="49"/>
      <c r="D55" s="49"/>
      <c r="E55" s="49"/>
      <c r="F55" s="49"/>
      <c r="G55" s="49"/>
      <c r="H55" s="49"/>
      <c r="I55" s="49"/>
      <c r="J55" s="49"/>
    </row>
    <row r="56" spans="1:12" x14ac:dyDescent="0.5">
      <c r="A56" s="19" t="s">
        <v>92</v>
      </c>
    </row>
    <row r="57" spans="1:12" ht="20" customHeight="1" x14ac:dyDescent="0.5">
      <c r="B57" s="2" t="s">
        <v>1</v>
      </c>
      <c r="C57" s="4">
        <f>C58^2</f>
        <v>625</v>
      </c>
      <c r="D57" s="4">
        <f t="shared" ref="D57:G57" si="2">D58^2</f>
        <v>81</v>
      </c>
      <c r="E57" s="4">
        <f t="shared" si="2"/>
        <v>256</v>
      </c>
      <c r="F57" s="1">
        <v>1296</v>
      </c>
      <c r="G57" s="4">
        <f t="shared" si="2"/>
        <v>10000</v>
      </c>
      <c r="H57" s="4">
        <f t="shared" ref="H57" si="3">H58^2</f>
        <v>20736</v>
      </c>
      <c r="I57" s="4">
        <f t="shared" ref="I57" si="4">I58^2</f>
        <v>160000</v>
      </c>
      <c r="J57" s="5">
        <f>J58^2</f>
        <v>4096</v>
      </c>
      <c r="K57" s="4">
        <f>K58^2</f>
        <v>28561</v>
      </c>
      <c r="L57" s="4">
        <f>L58^2</f>
        <v>2401</v>
      </c>
    </row>
    <row r="58" spans="1:12" ht="20" customHeight="1" x14ac:dyDescent="0.5">
      <c r="B58" s="2" t="s">
        <v>0</v>
      </c>
      <c r="C58" s="1">
        <v>25</v>
      </c>
      <c r="D58" s="4">
        <f>D59^2</f>
        <v>9</v>
      </c>
      <c r="E58" s="1">
        <v>16</v>
      </c>
      <c r="F58" s="4">
        <f>SQRT(F57)</f>
        <v>36</v>
      </c>
      <c r="G58" s="1">
        <v>100</v>
      </c>
      <c r="H58" s="4">
        <f>H59^2</f>
        <v>144</v>
      </c>
      <c r="I58" s="4">
        <f>I59^2</f>
        <v>400</v>
      </c>
      <c r="J58" s="4">
        <v>64</v>
      </c>
      <c r="K58" s="5">
        <v>169</v>
      </c>
      <c r="L58" s="4">
        <f>L59^2</f>
        <v>49</v>
      </c>
    </row>
    <row r="59" spans="1:12" ht="20" customHeight="1" x14ac:dyDescent="0.5">
      <c r="B59" s="2"/>
      <c r="C59" s="4">
        <f>SQRT(C58)</f>
        <v>5</v>
      </c>
      <c r="D59" s="1">
        <v>3</v>
      </c>
      <c r="E59" s="4">
        <f>SQRT(E58)</f>
        <v>4</v>
      </c>
      <c r="F59" s="4">
        <f>SQRT(F58)</f>
        <v>6</v>
      </c>
      <c r="G59" s="4">
        <f>SQRT(G58)</f>
        <v>10</v>
      </c>
      <c r="H59" s="1">
        <v>12</v>
      </c>
      <c r="I59" s="1">
        <v>20</v>
      </c>
      <c r="J59" s="4">
        <f>SQRT(J58)</f>
        <v>8</v>
      </c>
      <c r="K59" s="4">
        <f>SQRT(K58)</f>
        <v>13</v>
      </c>
      <c r="L59" s="5">
        <v>7</v>
      </c>
    </row>
    <row r="60" spans="1:12" ht="20" customHeight="1" x14ac:dyDescent="0.5">
      <c r="B60" s="1"/>
      <c r="C60" s="4">
        <f>SQRT(C58^2)</f>
        <v>25</v>
      </c>
      <c r="D60" s="4">
        <f t="shared" ref="D60:L60" si="5">SQRT(D58^2)</f>
        <v>9</v>
      </c>
      <c r="E60" s="4">
        <f t="shared" si="5"/>
        <v>16</v>
      </c>
      <c r="F60" s="4">
        <f t="shared" si="5"/>
        <v>36</v>
      </c>
      <c r="G60" s="4">
        <f t="shared" si="5"/>
        <v>100</v>
      </c>
      <c r="H60" s="4">
        <f t="shared" si="5"/>
        <v>144</v>
      </c>
      <c r="I60" s="4">
        <f t="shared" si="5"/>
        <v>400</v>
      </c>
      <c r="J60" s="4">
        <f t="shared" si="5"/>
        <v>64</v>
      </c>
      <c r="K60" s="4">
        <f t="shared" si="5"/>
        <v>169</v>
      </c>
      <c r="L60" s="4">
        <f t="shared" si="5"/>
        <v>49</v>
      </c>
    </row>
    <row r="61" spans="1:12" ht="20" customHeight="1" x14ac:dyDescent="0.5"/>
    <row r="62" spans="1:12" ht="20" customHeight="1" x14ac:dyDescent="0.5">
      <c r="B62" s="2" t="s">
        <v>2</v>
      </c>
      <c r="C62" s="4">
        <f>C63^3</f>
        <v>262144</v>
      </c>
      <c r="D62" s="4">
        <f t="shared" ref="D62:I62" si="6">D63^3</f>
        <v>19683</v>
      </c>
      <c r="E62" s="4">
        <f t="shared" si="6"/>
        <v>1953125</v>
      </c>
      <c r="F62" s="5">
        <f>F63^3</f>
        <v>10077696</v>
      </c>
      <c r="G62" s="4">
        <f t="shared" si="6"/>
        <v>134217728</v>
      </c>
      <c r="H62" s="4">
        <f t="shared" si="6"/>
        <v>512</v>
      </c>
      <c r="I62" s="4">
        <f t="shared" si="6"/>
        <v>40353607</v>
      </c>
      <c r="J62" s="5">
        <v>3814.7</v>
      </c>
    </row>
    <row r="63" spans="1:12" ht="20" customHeight="1" x14ac:dyDescent="0.5">
      <c r="B63" s="2" t="s">
        <v>0</v>
      </c>
      <c r="C63" s="1">
        <v>64</v>
      </c>
      <c r="D63" s="4">
        <f>D64^3</f>
        <v>27</v>
      </c>
      <c r="E63" s="1">
        <v>125</v>
      </c>
      <c r="F63" s="4">
        <v>216</v>
      </c>
      <c r="G63" s="1">
        <v>512</v>
      </c>
      <c r="H63" s="4">
        <f>H64^3</f>
        <v>8</v>
      </c>
      <c r="I63" s="4">
        <v>343</v>
      </c>
      <c r="J63" s="4">
        <f>J62^(1/3)</f>
        <v>15.625003733332438</v>
      </c>
    </row>
    <row r="64" spans="1:12" ht="20" customHeight="1" x14ac:dyDescent="0.5">
      <c r="B64" s="2"/>
      <c r="C64" s="4">
        <f>C63^(1/3)</f>
        <v>3.9999999999999991</v>
      </c>
      <c r="D64" s="1">
        <v>3</v>
      </c>
      <c r="E64" s="4">
        <f>E63^(1/3)</f>
        <v>5.0000000000000009</v>
      </c>
      <c r="F64" s="4">
        <f>F63^(1/3)</f>
        <v>6</v>
      </c>
      <c r="G64" s="4">
        <f>G63^(1/3)</f>
        <v>7.9999999999999982</v>
      </c>
      <c r="H64" s="1">
        <v>2</v>
      </c>
      <c r="I64" s="1">
        <f>I63^(1/3)</f>
        <v>6.9999999999999982</v>
      </c>
      <c r="J64" s="4">
        <f>J63^(1/3)</f>
        <v>2.5000001991110472</v>
      </c>
    </row>
    <row r="65" spans="1:13" ht="20" customHeight="1" x14ac:dyDescent="0.5">
      <c r="B65" s="1"/>
      <c r="C65" s="4">
        <f>(C63^3)^(1/3)</f>
        <v>63.999999999999979</v>
      </c>
      <c r="D65" s="4">
        <f t="shared" ref="D65:J65" si="7">(D63^3)^(1/3)</f>
        <v>27</v>
      </c>
      <c r="E65" s="4">
        <f t="shared" si="7"/>
        <v>124.99999999999994</v>
      </c>
      <c r="F65" s="4">
        <f t="shared" si="7"/>
        <v>215.99999999999989</v>
      </c>
      <c r="G65" s="4">
        <f t="shared" si="7"/>
        <v>511.99999999999994</v>
      </c>
      <c r="H65" s="4">
        <f t="shared" si="7"/>
        <v>7.9999999999999982</v>
      </c>
      <c r="I65" s="4">
        <f t="shared" si="7"/>
        <v>342.99999999999983</v>
      </c>
      <c r="J65" s="4">
        <f t="shared" si="7"/>
        <v>15.625003733332438</v>
      </c>
    </row>
    <row r="66" spans="1:13" ht="20" customHeight="1" x14ac:dyDescent="0.5">
      <c r="B66" s="48"/>
      <c r="C66" s="31"/>
      <c r="D66" s="31"/>
      <c r="E66" s="31"/>
      <c r="F66" s="31"/>
      <c r="G66" s="31"/>
      <c r="H66" s="31"/>
      <c r="I66" s="31"/>
      <c r="J66" s="31"/>
    </row>
    <row r="67" spans="1:13" ht="18" customHeight="1" x14ac:dyDescent="0.5">
      <c r="A67" s="19" t="s">
        <v>129</v>
      </c>
    </row>
    <row r="68" spans="1:13" x14ac:dyDescent="0.5">
      <c r="A68" s="20"/>
      <c r="B68" s="36"/>
      <c r="C68" s="36"/>
      <c r="D68" s="36"/>
      <c r="E68" s="36"/>
      <c r="F68" s="36"/>
      <c r="G68" s="36"/>
      <c r="H68" s="36"/>
    </row>
    <row r="69" spans="1:13" x14ac:dyDescent="0.5">
      <c r="A69" s="20"/>
    </row>
    <row r="70" spans="1:13" x14ac:dyDescent="0.5">
      <c r="A70" s="20"/>
      <c r="B70" s="17" t="s">
        <v>86</v>
      </c>
      <c r="C70" s="17">
        <v>1</v>
      </c>
      <c r="D70" s="17">
        <v>2</v>
      </c>
      <c r="E70" s="17">
        <v>3</v>
      </c>
      <c r="F70" s="17">
        <v>4</v>
      </c>
      <c r="G70" s="17">
        <v>5</v>
      </c>
      <c r="H70" s="17">
        <v>6</v>
      </c>
      <c r="I70" s="17">
        <v>7</v>
      </c>
      <c r="J70" s="17">
        <v>8</v>
      </c>
      <c r="K70" s="17">
        <v>9</v>
      </c>
      <c r="L70" s="17">
        <v>10</v>
      </c>
      <c r="M70">
        <v>10</v>
      </c>
    </row>
    <row r="71" spans="1:13" x14ac:dyDescent="0.5">
      <c r="A71" s="20"/>
      <c r="B71" s="17">
        <v>1</v>
      </c>
      <c r="C71" s="7">
        <f>$B$71*C70</f>
        <v>1</v>
      </c>
      <c r="D71" s="38">
        <f t="shared" ref="D71:L71" si="8">$B$71*D70</f>
        <v>2</v>
      </c>
      <c r="E71" s="7">
        <f t="shared" si="8"/>
        <v>3</v>
      </c>
      <c r="F71" s="38">
        <f t="shared" si="8"/>
        <v>4</v>
      </c>
      <c r="G71" s="7">
        <f t="shared" si="8"/>
        <v>5</v>
      </c>
      <c r="H71" s="38">
        <f t="shared" si="8"/>
        <v>6</v>
      </c>
      <c r="I71" s="7">
        <f t="shared" si="8"/>
        <v>7</v>
      </c>
      <c r="J71" s="38">
        <f t="shared" si="8"/>
        <v>8</v>
      </c>
      <c r="K71" s="7">
        <f t="shared" si="8"/>
        <v>9</v>
      </c>
      <c r="L71" s="38">
        <f t="shared" si="8"/>
        <v>10</v>
      </c>
      <c r="M71">
        <v>9</v>
      </c>
    </row>
    <row r="72" spans="1:13" x14ac:dyDescent="0.5">
      <c r="A72" s="20"/>
      <c r="B72" s="17">
        <v>2</v>
      </c>
      <c r="C72" s="26"/>
      <c r="D72" s="38">
        <f>$B$72*D70</f>
        <v>4</v>
      </c>
      <c r="E72" s="38">
        <f t="shared" ref="E72:L72" si="9">$B$72*E70</f>
        <v>6</v>
      </c>
      <c r="F72" s="38">
        <f t="shared" si="9"/>
        <v>8</v>
      </c>
      <c r="G72" s="38">
        <f t="shared" si="9"/>
        <v>10</v>
      </c>
      <c r="H72" s="38">
        <f t="shared" si="9"/>
        <v>12</v>
      </c>
      <c r="I72" s="38">
        <f t="shared" si="9"/>
        <v>14</v>
      </c>
      <c r="J72" s="38">
        <f t="shared" si="9"/>
        <v>16</v>
      </c>
      <c r="K72" s="38">
        <f t="shared" si="9"/>
        <v>18</v>
      </c>
      <c r="L72" s="38">
        <f t="shared" si="9"/>
        <v>20</v>
      </c>
      <c r="M72">
        <v>8</v>
      </c>
    </row>
    <row r="73" spans="1:13" x14ac:dyDescent="0.5">
      <c r="A73" s="20"/>
      <c r="B73" s="17">
        <v>3</v>
      </c>
      <c r="C73" s="26"/>
      <c r="D73" s="26"/>
      <c r="E73" s="7">
        <f>$B$73*E70</f>
        <v>9</v>
      </c>
      <c r="F73" s="38">
        <f t="shared" ref="F73:L73" si="10">$B$73*F70</f>
        <v>12</v>
      </c>
      <c r="G73" s="7">
        <f t="shared" si="10"/>
        <v>15</v>
      </c>
      <c r="H73" s="38">
        <f t="shared" si="10"/>
        <v>18</v>
      </c>
      <c r="I73" s="7">
        <f t="shared" si="10"/>
        <v>21</v>
      </c>
      <c r="J73" s="38">
        <f t="shared" si="10"/>
        <v>24</v>
      </c>
      <c r="K73" s="7">
        <f t="shared" si="10"/>
        <v>27</v>
      </c>
      <c r="L73" s="38">
        <f t="shared" si="10"/>
        <v>30</v>
      </c>
      <c r="M73">
        <v>7</v>
      </c>
    </row>
    <row r="74" spans="1:13" x14ac:dyDescent="0.5">
      <c r="A74" s="20"/>
      <c r="B74" s="17">
        <v>4</v>
      </c>
      <c r="C74" s="26"/>
      <c r="D74" s="26"/>
      <c r="E74" s="26"/>
      <c r="F74" s="38">
        <f>$B$74*F70</f>
        <v>16</v>
      </c>
      <c r="G74" s="38">
        <f t="shared" ref="G74:L74" si="11">$B$74*G70</f>
        <v>20</v>
      </c>
      <c r="H74" s="38">
        <f t="shared" si="11"/>
        <v>24</v>
      </c>
      <c r="I74" s="38">
        <f t="shared" si="11"/>
        <v>28</v>
      </c>
      <c r="J74" s="38">
        <f t="shared" si="11"/>
        <v>32</v>
      </c>
      <c r="K74" s="38">
        <f t="shared" si="11"/>
        <v>36</v>
      </c>
      <c r="L74" s="38">
        <f t="shared" si="11"/>
        <v>40</v>
      </c>
      <c r="M74">
        <v>6</v>
      </c>
    </row>
    <row r="75" spans="1:13" x14ac:dyDescent="0.5">
      <c r="A75" s="20"/>
      <c r="B75" s="17">
        <v>5</v>
      </c>
      <c r="C75" s="26"/>
      <c r="D75" s="26"/>
      <c r="E75" s="26"/>
      <c r="F75" s="26"/>
      <c r="G75" s="7">
        <f>$B$75*G70</f>
        <v>25</v>
      </c>
      <c r="H75" s="38">
        <f t="shared" ref="H75:L75" si="12">$B$75*H70</f>
        <v>30</v>
      </c>
      <c r="I75" s="7">
        <f t="shared" si="12"/>
        <v>35</v>
      </c>
      <c r="J75" s="38">
        <f t="shared" si="12"/>
        <v>40</v>
      </c>
      <c r="K75" s="7">
        <f t="shared" si="12"/>
        <v>45</v>
      </c>
      <c r="L75" s="38">
        <f t="shared" si="12"/>
        <v>50</v>
      </c>
      <c r="M75">
        <v>5</v>
      </c>
    </row>
    <row r="76" spans="1:13" x14ac:dyDescent="0.5">
      <c r="A76" s="20"/>
      <c r="B76" s="17">
        <v>6</v>
      </c>
      <c r="C76" s="26"/>
      <c r="D76" s="26"/>
      <c r="E76" s="26"/>
      <c r="F76" s="26"/>
      <c r="G76" s="26"/>
      <c r="H76" s="38">
        <f>$B$76*H70</f>
        <v>36</v>
      </c>
      <c r="I76" s="38">
        <f t="shared" ref="I76:L76" si="13">$B$76*I70</f>
        <v>42</v>
      </c>
      <c r="J76" s="38">
        <f t="shared" si="13"/>
        <v>48</v>
      </c>
      <c r="K76" s="38">
        <f t="shared" si="13"/>
        <v>54</v>
      </c>
      <c r="L76" s="38">
        <f t="shared" si="13"/>
        <v>60</v>
      </c>
      <c r="M76">
        <v>4</v>
      </c>
    </row>
    <row r="77" spans="1:13" x14ac:dyDescent="0.5">
      <c r="A77" s="20"/>
      <c r="B77" s="17">
        <v>7</v>
      </c>
      <c r="C77" s="26"/>
      <c r="D77" s="26"/>
      <c r="E77" s="26"/>
      <c r="F77" s="26"/>
      <c r="G77" s="26"/>
      <c r="H77" s="26"/>
      <c r="I77" s="7">
        <f>$B$77*I70</f>
        <v>49</v>
      </c>
      <c r="J77" s="38">
        <f t="shared" ref="J77:L77" si="14">$B$77*J70</f>
        <v>56</v>
      </c>
      <c r="K77" s="7">
        <f t="shared" si="14"/>
        <v>63</v>
      </c>
      <c r="L77" s="38">
        <f t="shared" si="14"/>
        <v>70</v>
      </c>
      <c r="M77">
        <v>3</v>
      </c>
    </row>
    <row r="78" spans="1:13" x14ac:dyDescent="0.5">
      <c r="A78" s="20"/>
      <c r="B78" s="17">
        <v>8</v>
      </c>
      <c r="C78" s="26"/>
      <c r="D78" s="26"/>
      <c r="E78" s="26"/>
      <c r="F78" s="26"/>
      <c r="G78" s="26"/>
      <c r="H78" s="26"/>
      <c r="I78" s="26"/>
      <c r="J78" s="38">
        <f>$B$78*J70</f>
        <v>64</v>
      </c>
      <c r="K78" s="38">
        <f t="shared" ref="K78:L78" si="15">$B$78*K70</f>
        <v>72</v>
      </c>
      <c r="L78" s="38">
        <f t="shared" si="15"/>
        <v>80</v>
      </c>
      <c r="M78">
        <v>2</v>
      </c>
    </row>
    <row r="79" spans="1:13" x14ac:dyDescent="0.5">
      <c r="A79" s="20"/>
      <c r="B79" s="17">
        <v>9</v>
      </c>
      <c r="C79" s="26"/>
      <c r="D79" s="26"/>
      <c r="E79" s="26"/>
      <c r="F79" s="26"/>
      <c r="G79" s="26"/>
      <c r="H79" s="26"/>
      <c r="I79" s="26"/>
      <c r="J79" s="26"/>
      <c r="K79" s="7">
        <f>$B$79*K70</f>
        <v>81</v>
      </c>
      <c r="L79" s="38">
        <f>$B$79*L70</f>
        <v>90</v>
      </c>
      <c r="M79">
        <v>1</v>
      </c>
    </row>
    <row r="80" spans="1:13" x14ac:dyDescent="0.5">
      <c r="A80" s="20"/>
      <c r="B80" s="17">
        <v>10</v>
      </c>
      <c r="C80" s="26"/>
      <c r="D80" s="26"/>
      <c r="E80" s="26"/>
      <c r="F80" s="26"/>
      <c r="G80" s="26"/>
      <c r="H80" s="26"/>
      <c r="I80" s="26"/>
      <c r="J80" s="26"/>
      <c r="K80" s="26"/>
      <c r="L80" s="38">
        <f>B80*L70</f>
        <v>100</v>
      </c>
      <c r="M80">
        <f>SUM(M70:M79)</f>
        <v>55</v>
      </c>
    </row>
    <row r="81" spans="1:12" x14ac:dyDescent="0.5">
      <c r="A81" s="20" t="s">
        <v>116</v>
      </c>
    </row>
    <row r="82" spans="1:12" x14ac:dyDescent="0.5">
      <c r="A82" s="20"/>
      <c r="B82" t="s">
        <v>134</v>
      </c>
    </row>
    <row r="83" spans="1:12" x14ac:dyDescent="0.5">
      <c r="A83" s="20" t="s">
        <v>130</v>
      </c>
    </row>
    <row r="84" spans="1:12" x14ac:dyDescent="0.5">
      <c r="A84" s="20"/>
      <c r="B84" t="s">
        <v>135</v>
      </c>
    </row>
    <row r="85" spans="1:12" x14ac:dyDescent="0.5">
      <c r="A85" s="20"/>
      <c r="B85" s="40">
        <f>40/55</f>
        <v>0.72727272727272729</v>
      </c>
      <c r="C85" t="s">
        <v>136</v>
      </c>
    </row>
    <row r="86" spans="1:12" x14ac:dyDescent="0.5">
      <c r="A86" s="20"/>
      <c r="B86" s="27"/>
    </row>
    <row r="87" spans="1:12" x14ac:dyDescent="0.5">
      <c r="B87" s="27"/>
    </row>
    <row r="88" spans="1:12" x14ac:dyDescent="0.5">
      <c r="A88" s="20"/>
    </row>
    <row r="89" spans="1:12" x14ac:dyDescent="0.5">
      <c r="A89" s="20" t="s">
        <v>138</v>
      </c>
    </row>
    <row r="90" spans="1:12" x14ac:dyDescent="0.5">
      <c r="A90" s="20" t="s">
        <v>84</v>
      </c>
      <c r="B90" t="s">
        <v>89</v>
      </c>
    </row>
    <row r="91" spans="1:12" x14ac:dyDescent="0.5">
      <c r="A91" s="20"/>
      <c r="B91" s="27" t="s">
        <v>90</v>
      </c>
    </row>
    <row r="92" spans="1:12" x14ac:dyDescent="0.5">
      <c r="A92" s="20"/>
      <c r="B92" t="s">
        <v>91</v>
      </c>
    </row>
    <row r="93" spans="1:12" x14ac:dyDescent="0.5">
      <c r="A93" s="20"/>
      <c r="B93" s="17" t="s">
        <v>86</v>
      </c>
      <c r="C93" s="17">
        <v>1</v>
      </c>
      <c r="D93" s="17">
        <v>2</v>
      </c>
      <c r="E93" s="17">
        <v>3</v>
      </c>
      <c r="F93" s="17">
        <v>4</v>
      </c>
      <c r="G93" s="17">
        <v>5</v>
      </c>
      <c r="H93" s="17">
        <v>6</v>
      </c>
      <c r="I93" s="17">
        <v>7</v>
      </c>
      <c r="J93" s="17">
        <v>8</v>
      </c>
      <c r="K93" s="17">
        <v>9</v>
      </c>
      <c r="L93" s="17">
        <v>10</v>
      </c>
    </row>
    <row r="94" spans="1:12" x14ac:dyDescent="0.5">
      <c r="A94" s="20"/>
      <c r="B94" s="17">
        <v>1</v>
      </c>
      <c r="C94" s="37">
        <f>$B$71*C93</f>
        <v>1</v>
      </c>
      <c r="D94" s="7">
        <f t="shared" ref="D94" si="16">$B$71*D93</f>
        <v>2</v>
      </c>
      <c r="E94" s="7">
        <f t="shared" ref="E94" si="17">$B$71*E93</f>
        <v>3</v>
      </c>
      <c r="F94" s="7">
        <f t="shared" ref="F94" si="18">$B$71*F93</f>
        <v>4</v>
      </c>
      <c r="G94" s="7">
        <f t="shared" ref="G94" si="19">$B$71*G93</f>
        <v>5</v>
      </c>
      <c r="H94" s="7">
        <f t="shared" ref="H94" si="20">$B$71*H93</f>
        <v>6</v>
      </c>
      <c r="I94" s="7">
        <f t="shared" ref="I94" si="21">$B$71*I93</f>
        <v>7</v>
      </c>
      <c r="J94" s="7">
        <f t="shared" ref="J94" si="22">$B$71*J93</f>
        <v>8</v>
      </c>
      <c r="K94" s="7">
        <f t="shared" ref="K94" si="23">$B$71*K93</f>
        <v>9</v>
      </c>
      <c r="L94" s="7">
        <f t="shared" ref="L94" si="24">$B$71*L93</f>
        <v>10</v>
      </c>
    </row>
    <row r="95" spans="1:12" x14ac:dyDescent="0.5">
      <c r="A95" s="20"/>
      <c r="B95" s="17">
        <v>2</v>
      </c>
      <c r="C95" s="26"/>
      <c r="D95" s="37">
        <f>$B$72*D93</f>
        <v>4</v>
      </c>
      <c r="E95" s="7">
        <f t="shared" ref="E95:L95" si="25">$B$72*E93</f>
        <v>6</v>
      </c>
      <c r="F95" s="7">
        <f t="shared" si="25"/>
        <v>8</v>
      </c>
      <c r="G95" s="7">
        <f t="shared" si="25"/>
        <v>10</v>
      </c>
      <c r="H95" s="7">
        <f t="shared" si="25"/>
        <v>12</v>
      </c>
      <c r="I95" s="7">
        <f t="shared" si="25"/>
        <v>14</v>
      </c>
      <c r="J95" s="7">
        <f t="shared" si="25"/>
        <v>16</v>
      </c>
      <c r="K95" s="7">
        <f t="shared" si="25"/>
        <v>18</v>
      </c>
      <c r="L95" s="7">
        <f t="shared" si="25"/>
        <v>20</v>
      </c>
    </row>
    <row r="96" spans="1:12" x14ac:dyDescent="0.5">
      <c r="A96" s="20"/>
      <c r="B96" s="17">
        <v>3</v>
      </c>
      <c r="C96" s="26"/>
      <c r="D96" s="26"/>
      <c r="E96" s="37">
        <f>$B$73*E93</f>
        <v>9</v>
      </c>
      <c r="F96" s="7">
        <f t="shared" ref="F96:L96" si="26">$B$73*F93</f>
        <v>12</v>
      </c>
      <c r="G96" s="7">
        <f t="shared" si="26"/>
        <v>15</v>
      </c>
      <c r="H96" s="7">
        <f t="shared" si="26"/>
        <v>18</v>
      </c>
      <c r="I96" s="7">
        <f t="shared" si="26"/>
        <v>21</v>
      </c>
      <c r="J96" s="7">
        <f t="shared" si="26"/>
        <v>24</v>
      </c>
      <c r="K96" s="7">
        <f t="shared" si="26"/>
        <v>27</v>
      </c>
      <c r="L96" s="7">
        <f t="shared" si="26"/>
        <v>30</v>
      </c>
    </row>
    <row r="97" spans="1:12" x14ac:dyDescent="0.5">
      <c r="A97" s="20"/>
      <c r="B97" s="17">
        <v>4</v>
      </c>
      <c r="C97" s="26"/>
      <c r="D97" s="26"/>
      <c r="E97" s="26"/>
      <c r="F97" s="37">
        <f>$B$74*F93</f>
        <v>16</v>
      </c>
      <c r="G97" s="7">
        <f t="shared" ref="G97:L97" si="27">$B$74*G93</f>
        <v>20</v>
      </c>
      <c r="H97" s="7">
        <f t="shared" si="27"/>
        <v>24</v>
      </c>
      <c r="I97" s="7">
        <f t="shared" si="27"/>
        <v>28</v>
      </c>
      <c r="J97" s="7">
        <f t="shared" si="27"/>
        <v>32</v>
      </c>
      <c r="K97" s="7">
        <f t="shared" si="27"/>
        <v>36</v>
      </c>
      <c r="L97" s="7">
        <f t="shared" si="27"/>
        <v>40</v>
      </c>
    </row>
    <row r="98" spans="1:12" x14ac:dyDescent="0.5">
      <c r="A98" s="20"/>
      <c r="B98" s="17">
        <v>5</v>
      </c>
      <c r="C98" s="26"/>
      <c r="D98" s="26"/>
      <c r="E98" s="26"/>
      <c r="F98" s="26"/>
      <c r="G98" s="37">
        <f>$B$75*G93</f>
        <v>25</v>
      </c>
      <c r="H98" s="7">
        <f t="shared" ref="H98:L98" si="28">$B$75*H93</f>
        <v>30</v>
      </c>
      <c r="I98" s="7">
        <f t="shared" si="28"/>
        <v>35</v>
      </c>
      <c r="J98" s="7">
        <f t="shared" si="28"/>
        <v>40</v>
      </c>
      <c r="K98" s="7">
        <f t="shared" si="28"/>
        <v>45</v>
      </c>
      <c r="L98" s="7">
        <f t="shared" si="28"/>
        <v>50</v>
      </c>
    </row>
    <row r="99" spans="1:12" x14ac:dyDescent="0.5">
      <c r="A99" s="20"/>
      <c r="B99" s="17">
        <v>6</v>
      </c>
      <c r="C99" s="26"/>
      <c r="D99" s="26"/>
      <c r="E99" s="26"/>
      <c r="F99" s="26"/>
      <c r="G99" s="26"/>
      <c r="H99" s="37">
        <f>$B$76*H93</f>
        <v>36</v>
      </c>
      <c r="I99" s="7">
        <f t="shared" ref="I99:L99" si="29">$B$76*I93</f>
        <v>42</v>
      </c>
      <c r="J99" s="7">
        <f t="shared" si="29"/>
        <v>48</v>
      </c>
      <c r="K99" s="7">
        <f t="shared" si="29"/>
        <v>54</v>
      </c>
      <c r="L99" s="7">
        <f t="shared" si="29"/>
        <v>60</v>
      </c>
    </row>
    <row r="100" spans="1:12" x14ac:dyDescent="0.5">
      <c r="A100" s="20"/>
      <c r="B100" s="17">
        <v>7</v>
      </c>
      <c r="C100" s="26"/>
      <c r="D100" s="26"/>
      <c r="E100" s="26"/>
      <c r="F100" s="26"/>
      <c r="G100" s="26"/>
      <c r="H100" s="26"/>
      <c r="I100" s="37">
        <f>$B$77*I93</f>
        <v>49</v>
      </c>
      <c r="J100" s="7">
        <f t="shared" ref="J100:L100" si="30">$B$77*J93</f>
        <v>56</v>
      </c>
      <c r="K100" s="7">
        <f t="shared" si="30"/>
        <v>63</v>
      </c>
      <c r="L100" s="7">
        <f t="shared" si="30"/>
        <v>70</v>
      </c>
    </row>
    <row r="101" spans="1:12" x14ac:dyDescent="0.5">
      <c r="A101" s="20"/>
      <c r="B101" s="17">
        <v>8</v>
      </c>
      <c r="C101" s="26"/>
      <c r="D101" s="26"/>
      <c r="E101" s="26"/>
      <c r="F101" s="26"/>
      <c r="G101" s="26"/>
      <c r="H101" s="26"/>
      <c r="I101" s="26"/>
      <c r="J101" s="37">
        <f>$B$78*J93</f>
        <v>64</v>
      </c>
      <c r="K101" s="7">
        <f t="shared" ref="K101:L101" si="31">$B$78*K93</f>
        <v>72</v>
      </c>
      <c r="L101" s="7">
        <f t="shared" si="31"/>
        <v>80</v>
      </c>
    </row>
    <row r="102" spans="1:12" x14ac:dyDescent="0.5">
      <c r="A102" s="20"/>
      <c r="B102" s="17">
        <v>9</v>
      </c>
      <c r="C102" s="26"/>
      <c r="D102" s="26"/>
      <c r="E102" s="26"/>
      <c r="F102" s="26"/>
      <c r="G102" s="26"/>
      <c r="H102" s="26"/>
      <c r="I102" s="26"/>
      <c r="J102" s="26"/>
      <c r="K102" s="37">
        <f>$B$79*K93</f>
        <v>81</v>
      </c>
      <c r="L102" s="7">
        <f>$B$79*L93</f>
        <v>90</v>
      </c>
    </row>
    <row r="103" spans="1:12" x14ac:dyDescent="0.5">
      <c r="A103" s="20"/>
      <c r="B103" s="17">
        <v>10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37">
        <f>B103*L93</f>
        <v>100</v>
      </c>
    </row>
    <row r="104" spans="1:12" x14ac:dyDescent="0.5">
      <c r="A104" s="20" t="s">
        <v>138</v>
      </c>
    </row>
    <row r="105" spans="1:12" x14ac:dyDescent="0.5">
      <c r="A105" s="20"/>
      <c r="B105" t="s">
        <v>140</v>
      </c>
      <c r="D105" s="40">
        <f>10/55</f>
        <v>0.18181818181818182</v>
      </c>
    </row>
    <row r="106" spans="1:12" x14ac:dyDescent="0.5">
      <c r="A106" s="20"/>
      <c r="D106" s="40"/>
    </row>
    <row r="107" spans="1:12" x14ac:dyDescent="0.5">
      <c r="A107" s="19" t="s">
        <v>141</v>
      </c>
      <c r="D107" s="40"/>
    </row>
    <row r="109" spans="1:12" x14ac:dyDescent="0.5">
      <c r="B109" s="17">
        <v>1</v>
      </c>
      <c r="C109" s="43">
        <v>2</v>
      </c>
      <c r="D109" s="43">
        <v>3</v>
      </c>
      <c r="E109" s="17">
        <v>4</v>
      </c>
      <c r="F109" s="43">
        <v>5</v>
      </c>
      <c r="G109" s="17">
        <v>6</v>
      </c>
      <c r="H109" s="43">
        <v>7</v>
      </c>
      <c r="I109" s="17">
        <v>8</v>
      </c>
      <c r="J109" s="17">
        <v>9</v>
      </c>
      <c r="K109" s="17">
        <v>10</v>
      </c>
    </row>
    <row r="110" spans="1:12" x14ac:dyDescent="0.5">
      <c r="B110" s="37">
        <v>11</v>
      </c>
      <c r="C110" s="39">
        <v>12</v>
      </c>
      <c r="D110" s="37">
        <v>13</v>
      </c>
      <c r="E110" s="39">
        <v>14</v>
      </c>
      <c r="F110" s="39">
        <v>15</v>
      </c>
      <c r="G110" s="39">
        <v>16</v>
      </c>
      <c r="H110" s="37">
        <v>17</v>
      </c>
      <c r="I110" s="39">
        <v>18</v>
      </c>
      <c r="J110" s="37">
        <v>19</v>
      </c>
      <c r="K110" s="39">
        <v>20</v>
      </c>
    </row>
    <row r="111" spans="1:12" x14ac:dyDescent="0.5">
      <c r="B111" s="39">
        <v>21</v>
      </c>
      <c r="C111" s="39">
        <v>22</v>
      </c>
      <c r="D111" s="37">
        <v>23</v>
      </c>
      <c r="E111" s="39">
        <v>24</v>
      </c>
      <c r="F111" s="39">
        <v>25</v>
      </c>
      <c r="G111" s="39">
        <v>26</v>
      </c>
      <c r="H111" s="39">
        <v>27</v>
      </c>
      <c r="I111" s="39">
        <v>28</v>
      </c>
      <c r="J111" s="37">
        <v>29</v>
      </c>
      <c r="K111" s="39">
        <v>30</v>
      </c>
    </row>
    <row r="112" spans="1:12" x14ac:dyDescent="0.5">
      <c r="B112" s="37">
        <v>31</v>
      </c>
      <c r="C112" s="39">
        <v>32</v>
      </c>
      <c r="D112" s="39">
        <v>33</v>
      </c>
      <c r="E112" s="39">
        <v>34</v>
      </c>
      <c r="F112" s="39">
        <v>35</v>
      </c>
      <c r="G112" s="39">
        <v>36</v>
      </c>
      <c r="H112" s="37">
        <v>37</v>
      </c>
      <c r="I112" s="39">
        <v>38</v>
      </c>
      <c r="J112" s="39">
        <v>39</v>
      </c>
      <c r="K112" s="39">
        <v>40</v>
      </c>
    </row>
    <row r="113" spans="1:11" x14ac:dyDescent="0.5">
      <c r="B113" s="37">
        <v>41</v>
      </c>
      <c r="C113" s="39">
        <v>42</v>
      </c>
      <c r="D113" s="37">
        <v>43</v>
      </c>
      <c r="E113" s="39">
        <v>44</v>
      </c>
      <c r="F113" s="39">
        <v>45</v>
      </c>
      <c r="G113" s="39">
        <v>46</v>
      </c>
      <c r="H113" s="37">
        <v>47</v>
      </c>
      <c r="I113" s="39">
        <v>48</v>
      </c>
      <c r="J113" s="39">
        <v>49</v>
      </c>
      <c r="K113" s="39">
        <v>50</v>
      </c>
    </row>
    <row r="114" spans="1:11" x14ac:dyDescent="0.5">
      <c r="B114" s="39">
        <v>51</v>
      </c>
      <c r="C114" s="39">
        <v>52</v>
      </c>
      <c r="D114" s="37">
        <v>53</v>
      </c>
      <c r="E114" s="39">
        <v>54</v>
      </c>
      <c r="F114" s="39">
        <v>55</v>
      </c>
      <c r="G114" s="39">
        <v>56</v>
      </c>
      <c r="H114" s="39">
        <v>57</v>
      </c>
      <c r="I114" s="39">
        <v>58</v>
      </c>
      <c r="J114" s="37">
        <v>59</v>
      </c>
      <c r="K114" s="39">
        <v>60</v>
      </c>
    </row>
    <row r="115" spans="1:11" x14ac:dyDescent="0.5">
      <c r="B115" s="37">
        <v>61</v>
      </c>
      <c r="C115" s="39">
        <v>62</v>
      </c>
      <c r="D115" s="39">
        <v>63</v>
      </c>
      <c r="E115" s="39">
        <v>64</v>
      </c>
      <c r="F115" s="39">
        <v>65</v>
      </c>
      <c r="G115" s="39">
        <v>66</v>
      </c>
      <c r="H115" s="37">
        <v>67</v>
      </c>
      <c r="I115" s="39">
        <v>68</v>
      </c>
      <c r="J115" s="39">
        <v>69</v>
      </c>
      <c r="K115" s="39">
        <v>70</v>
      </c>
    </row>
    <row r="116" spans="1:11" x14ac:dyDescent="0.5">
      <c r="B116" s="37">
        <v>71</v>
      </c>
      <c r="C116" s="39">
        <v>72</v>
      </c>
      <c r="D116" s="37">
        <v>73</v>
      </c>
      <c r="E116" s="39">
        <v>74</v>
      </c>
      <c r="F116" s="39">
        <v>75</v>
      </c>
      <c r="G116" s="39">
        <v>76</v>
      </c>
      <c r="H116" s="39">
        <v>77</v>
      </c>
      <c r="I116" s="39">
        <v>78</v>
      </c>
      <c r="J116" s="37">
        <v>79</v>
      </c>
      <c r="K116" s="39">
        <v>80</v>
      </c>
    </row>
    <row r="117" spans="1:11" x14ac:dyDescent="0.5">
      <c r="B117" s="39">
        <v>81</v>
      </c>
      <c r="C117" s="39">
        <v>82</v>
      </c>
      <c r="D117" s="37">
        <v>83</v>
      </c>
      <c r="E117" s="39">
        <v>84</v>
      </c>
      <c r="F117" s="39">
        <v>85</v>
      </c>
      <c r="G117" s="39">
        <v>86</v>
      </c>
      <c r="H117" s="39">
        <v>87</v>
      </c>
      <c r="I117" s="39">
        <v>88</v>
      </c>
      <c r="J117" s="37">
        <v>89</v>
      </c>
      <c r="K117" s="39">
        <v>90</v>
      </c>
    </row>
    <row r="118" spans="1:11" x14ac:dyDescent="0.5">
      <c r="B118" s="39">
        <v>91</v>
      </c>
      <c r="C118" s="39">
        <v>92</v>
      </c>
      <c r="D118" s="39">
        <v>93</v>
      </c>
      <c r="E118" s="39">
        <v>94</v>
      </c>
      <c r="F118" s="39">
        <v>95</v>
      </c>
      <c r="G118" s="39">
        <v>96</v>
      </c>
      <c r="H118" s="37">
        <v>97</v>
      </c>
      <c r="I118" s="39">
        <v>98</v>
      </c>
      <c r="J118" s="39">
        <v>99</v>
      </c>
      <c r="K118" s="39">
        <v>100</v>
      </c>
    </row>
    <row r="119" spans="1:11" x14ac:dyDescent="0.5">
      <c r="A119" s="20" t="s">
        <v>116</v>
      </c>
    </row>
    <row r="120" spans="1:11" x14ac:dyDescent="0.5">
      <c r="B120" t="s">
        <v>146</v>
      </c>
    </row>
    <row r="121" spans="1:11" x14ac:dyDescent="0.5">
      <c r="A121" s="20" t="s">
        <v>130</v>
      </c>
    </row>
    <row r="122" spans="1:11" x14ac:dyDescent="0.5">
      <c r="B122" t="s">
        <v>145</v>
      </c>
      <c r="D122" s="50">
        <f>25/100</f>
        <v>0.25</v>
      </c>
    </row>
  </sheetData>
  <mergeCells count="1">
    <mergeCell ref="A1:I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58" r:id="rId3">
          <objectPr defaultSize="0" autoPict="0" r:id="rId4">
            <anchor moveWithCells="1">
              <from>
                <xdr:col>1</xdr:col>
                <xdr:colOff>63500</xdr:colOff>
                <xdr:row>58</xdr:row>
                <xdr:rowOff>0</xdr:rowOff>
              </from>
              <to>
                <xdr:col>1</xdr:col>
                <xdr:colOff>317500</xdr:colOff>
                <xdr:row>58</xdr:row>
                <xdr:rowOff>203200</xdr:rowOff>
              </to>
            </anchor>
          </objectPr>
        </oleObject>
      </mc:Choice>
      <mc:Fallback>
        <oleObject progId="Equation.3" shapeId="6158" r:id="rId3"/>
      </mc:Fallback>
    </mc:AlternateContent>
    <mc:AlternateContent xmlns:mc="http://schemas.openxmlformats.org/markup-compatibility/2006">
      <mc:Choice Requires="x14">
        <oleObject progId="Equation.3" shapeId="6159" r:id="rId5">
          <objectPr defaultSize="0" autoPict="0" r:id="rId6">
            <anchor moveWithCells="1">
              <from>
                <xdr:col>1</xdr:col>
                <xdr:colOff>63500</xdr:colOff>
                <xdr:row>63</xdr:row>
                <xdr:rowOff>12700</xdr:rowOff>
              </from>
              <to>
                <xdr:col>1</xdr:col>
                <xdr:colOff>317500</xdr:colOff>
                <xdr:row>63</xdr:row>
                <xdr:rowOff>203200</xdr:rowOff>
              </to>
            </anchor>
          </objectPr>
        </oleObject>
      </mc:Choice>
      <mc:Fallback>
        <oleObject progId="Equation.3" shapeId="6159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9FF5B96460D4C947F4D7D6E09239F" ma:contentTypeVersion="0" ma:contentTypeDescription="Opret et nyt dokument." ma:contentTypeScope="" ma:versionID="46a9c47fbd1a95f29e346424c7aa5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f60a2fe46c19e5b5ceda9fcd2f277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55E4C-2D16-43AD-9BFD-92C13E4EAE9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53E671A-B081-4084-A633-8A712EBBD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4E0B1B-922D-408A-A5BA-F9CB5F5AF8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2012-03-11T10:18:40Z</dcterms:created>
  <dcterms:modified xsi:type="dcterms:W3CDTF">2018-08-24T15:46:19Z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0x010100B219FF5B96460D4C947F4D7D6E09239F</vt:lpwstr>
  </property>
</Properties>
</file>