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yj\Desktop\"/>
    </mc:Choice>
  </mc:AlternateContent>
  <xr:revisionPtr revIDLastSave="0" documentId="10_ncr:100000_{8CE16EA5-D955-408A-ABE6-A7A9AEB23F14}" xr6:coauthVersionLast="31" xr6:coauthVersionMax="31" xr10:uidLastSave="{00000000-0000-0000-0000-000000000000}"/>
  <bookViews>
    <workbookView xWindow="0" yWindow="0" windowWidth="19200" windowHeight="6960" firstSheet="1" activeTab="6" xr2:uid="{00000000-000D-0000-FFFF-FFFF00000000}"/>
  </bookViews>
  <sheets>
    <sheet name="JRplotdata" sheetId="6" state="veryHidden" r:id="rId1"/>
    <sheet name="Eksempel" sheetId="1" r:id="rId2"/>
    <sheet name="Opgave 1" sheetId="2" r:id="rId3"/>
    <sheet name="Opgave 2" sheetId="3" r:id="rId4"/>
    <sheet name="Opgave 3" sheetId="5" r:id="rId5"/>
    <sheet name="Opgave 4" sheetId="4" r:id="rId6"/>
    <sheet name="Facitliste" sheetId="7" r:id="rId7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9" i="2" l="1"/>
  <c r="E20" i="5"/>
  <c r="F29" i="4"/>
  <c r="D27" i="4"/>
  <c r="D26" i="4"/>
  <c r="G19" i="4"/>
  <c r="E21" i="4"/>
  <c r="D12" i="4"/>
  <c r="D13" i="4"/>
  <c r="D11" i="4"/>
  <c r="D10" i="4"/>
  <c r="D9" i="4"/>
  <c r="D8" i="4"/>
  <c r="E22" i="5"/>
  <c r="E21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21" i="3"/>
  <c r="E20" i="3"/>
  <c r="E19" i="3"/>
  <c r="E17" i="3"/>
  <c r="E16" i="3"/>
  <c r="E15" i="3"/>
  <c r="E14" i="3"/>
  <c r="E13" i="3"/>
  <c r="E12" i="3"/>
  <c r="E11" i="3"/>
  <c r="E10" i="3"/>
  <c r="E9" i="3"/>
  <c r="E8" i="3"/>
  <c r="E7" i="3"/>
  <c r="K31" i="2"/>
  <c r="K30" i="2"/>
  <c r="K28" i="2"/>
  <c r="K27" i="2"/>
  <c r="K26" i="2"/>
  <c r="E31" i="2"/>
  <c r="E30" i="2"/>
  <c r="E29" i="2"/>
  <c r="E28" i="2"/>
  <c r="E27" i="2"/>
  <c r="K21" i="2"/>
  <c r="K20" i="2"/>
  <c r="K19" i="2"/>
  <c r="K18" i="2"/>
  <c r="K17" i="2"/>
  <c r="K16" i="2"/>
  <c r="E18" i="2"/>
  <c r="E21" i="2"/>
  <c r="E20" i="2"/>
  <c r="E19" i="2"/>
  <c r="E17" i="2"/>
  <c r="K11" i="2"/>
  <c r="K10" i="2"/>
  <c r="K9" i="2"/>
  <c r="K8" i="2"/>
  <c r="K7" i="2"/>
  <c r="K6" i="2"/>
  <c r="E11" i="2"/>
  <c r="E10" i="2"/>
  <c r="E9" i="2"/>
  <c r="E8" i="2"/>
  <c r="E7" i="2"/>
  <c r="E6" i="2"/>
  <c r="E60" i="7"/>
  <c r="E64" i="7"/>
  <c r="E65" i="7"/>
  <c r="E66" i="7"/>
  <c r="E67" i="7"/>
  <c r="E68" i="7"/>
  <c r="E69" i="7"/>
  <c r="E70" i="7"/>
  <c r="E72" i="7"/>
  <c r="E74" i="7"/>
  <c r="E61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2" i="7"/>
  <c r="E41" i="7"/>
  <c r="E40" i="7"/>
  <c r="E38" i="7"/>
  <c r="E37" i="7"/>
  <c r="E35" i="7"/>
  <c r="E33" i="7"/>
  <c r="E32" i="7"/>
  <c r="E31" i="7"/>
  <c r="E30" i="7"/>
  <c r="E29" i="7"/>
  <c r="E28" i="7"/>
  <c r="E34" i="7"/>
  <c r="E36" i="7"/>
  <c r="E27" i="7"/>
  <c r="K24" i="7"/>
  <c r="K23" i="7"/>
  <c r="K22" i="7"/>
  <c r="K20" i="7"/>
  <c r="K19" i="7"/>
  <c r="K21" i="7"/>
  <c r="E24" i="7"/>
  <c r="E23" i="7"/>
  <c r="E22" i="7"/>
  <c r="E21" i="7"/>
  <c r="E20" i="7"/>
  <c r="K16" i="7"/>
  <c r="K15" i="7"/>
  <c r="K14" i="7"/>
  <c r="K13" i="7"/>
  <c r="K12" i="7"/>
  <c r="K11" i="7"/>
  <c r="E16" i="7"/>
  <c r="E15" i="7"/>
  <c r="E14" i="7"/>
  <c r="E13" i="7"/>
  <c r="E12" i="7"/>
  <c r="E11" i="7"/>
  <c r="K8" i="7"/>
  <c r="K6" i="7"/>
  <c r="K7" i="7"/>
  <c r="K5" i="7"/>
  <c r="K4" i="7"/>
  <c r="K3" i="7"/>
  <c r="E7" i="7"/>
  <c r="E6" i="7"/>
  <c r="E5" i="7"/>
  <c r="E4" i="7"/>
  <c r="E19" i="7"/>
  <c r="E3" i="7"/>
  <c r="E6" i="5"/>
  <c r="E6" i="3"/>
  <c r="E26" i="2"/>
  <c r="E16" i="2"/>
</calcChain>
</file>

<file path=xl/sharedStrings.xml><?xml version="1.0" encoding="utf-8"?>
<sst xmlns="http://schemas.openxmlformats.org/spreadsheetml/2006/main" count="510" uniqueCount="69">
  <si>
    <t>Opgave 3</t>
  </si>
  <si>
    <t>Til højre ser du et diagram over det daglige vandforbrug for 1 person.</t>
  </si>
  <si>
    <t>Opstil en oversigt over hvor mange liter personen bruger på de forskellige gøremål.</t>
  </si>
  <si>
    <t>Hvor mange m³ bruger personen på et år?</t>
  </si>
  <si>
    <t xml:space="preserve">Personen bruger </t>
  </si>
  <si>
    <t>liter.</t>
  </si>
  <si>
    <t>Opgave 1a)</t>
  </si>
  <si>
    <t>Foretag følgende omsætninger</t>
  </si>
  <si>
    <t>m</t>
  </si>
  <si>
    <t>=</t>
  </si>
  <si>
    <t>cm</t>
  </si>
  <si>
    <t>km</t>
  </si>
  <si>
    <t>mm</t>
  </si>
  <si>
    <t>dm</t>
  </si>
  <si>
    <t>Opgave 1b)</t>
  </si>
  <si>
    <t>l</t>
  </si>
  <si>
    <t>cl</t>
  </si>
  <si>
    <t>ml</t>
  </si>
  <si>
    <t>dl</t>
  </si>
  <si>
    <t>hl</t>
  </si>
  <si>
    <t>Opgave 1c)</t>
  </si>
  <si>
    <t>t</t>
  </si>
  <si>
    <t>g</t>
  </si>
  <si>
    <t>kg</t>
  </si>
  <si>
    <t>cg</t>
  </si>
  <si>
    <t>mg</t>
  </si>
  <si>
    <t>Opgave 2a)</t>
  </si>
  <si>
    <t>m²</t>
  </si>
  <si>
    <t>cm²</t>
  </si>
  <si>
    <t>ha</t>
  </si>
  <si>
    <t>mm²</t>
  </si>
  <si>
    <t>dm²</t>
  </si>
  <si>
    <t>km²</t>
  </si>
  <si>
    <t>ar</t>
  </si>
  <si>
    <t>Opgave 3a)</t>
  </si>
  <si>
    <t>cm³</t>
  </si>
  <si>
    <t>m³</t>
  </si>
  <si>
    <t>dm³</t>
  </si>
  <si>
    <t>mm³</t>
  </si>
  <si>
    <t>Husk: 1 liter = 1 dm³</t>
  </si>
  <si>
    <t>1 t (ton) = 1.000 kg</t>
  </si>
  <si>
    <t>Opgave 1</t>
  </si>
  <si>
    <t>Opgave 2</t>
  </si>
  <si>
    <t>Opgave 4</t>
  </si>
  <si>
    <t>a)</t>
  </si>
  <si>
    <t>b)</t>
  </si>
  <si>
    <t>c)</t>
  </si>
  <si>
    <t>Hvad lyder vandregningen på, når en familie på 4 personer har et lignende forbrug pr. person, og prisen pr. m³ er 56 kr.?</t>
  </si>
  <si>
    <t>Omsætning af enheder</t>
  </si>
  <si>
    <t>Facitliste</t>
  </si>
  <si>
    <t>Opvask/rengøring</t>
  </si>
  <si>
    <t>Tøjvask</t>
  </si>
  <si>
    <t>Toiletskyl</t>
  </si>
  <si>
    <t>Personlige hygiejne</t>
  </si>
  <si>
    <t>Mad og drikke</t>
  </si>
  <si>
    <t>Øvrigt</t>
  </si>
  <si>
    <t>liter</t>
  </si>
  <si>
    <t>Personen bruger</t>
  </si>
  <si>
    <t>Regningen lyder på</t>
  </si>
  <si>
    <t>kr.</t>
  </si>
  <si>
    <t>Personlig hygiejne</t>
  </si>
  <si>
    <t>Opvask</t>
  </si>
  <si>
    <t>Mad/drikke</t>
  </si>
  <si>
    <t>L</t>
  </si>
  <si>
    <t>m3</t>
  </si>
  <si>
    <t>110L*365=</t>
  </si>
  <si>
    <t>40,15m3*4=</t>
  </si>
  <si>
    <t>160,6m3*56kr=</t>
  </si>
  <si>
    <t xml:space="preserve">Sv. Vandregningen for 4 persons forbrug 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</si>
</sst>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10" x14ac:knownFonts="1">
    <font>
      <sz val="11"/>
      <color theme="1"/>
      <name val="Comic Sans MS"/>
      <family val="2"/>
    </font>
    <font>
      <sz val="11"/>
      <color rgb="FFFF0000"/>
      <name val="Comic Sans MS"/>
      <family val="2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  <font>
      <b/>
      <sz val="14"/>
      <color theme="1"/>
      <name val="Comic Sans MS"/>
      <family val="4"/>
    </font>
    <font>
      <sz val="11"/>
      <name val="Comic Sans MS"/>
      <family val="2"/>
    </font>
    <font>
      <sz val="11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3" fontId="5" fillId="0" borderId="0" xfId="0" applyNumberFormat="1" applyFont="1"/>
    <xf numFmtId="0" fontId="6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44" fontId="0" fillId="0" borderId="0" xfId="1" applyFont="1" applyAlignment="1"/>
    <xf numFmtId="44" fontId="0" fillId="0" borderId="0" xfId="0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609600</xdr:colOff>
      <xdr:row>3</xdr:row>
      <xdr:rowOff>66675</xdr:rowOff>
    </xdr:from>
    <xdr:to>
      <xdr:col>15</xdr:col>
      <xdr:colOff>95250</xdr:colOff>
      <xdr:row>17</xdr:row>
      <xdr:rowOff>57151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47" t="1499" r="3851" b="4205"/>
        <a:stretch/>
      </xdr:blipFill>
      <xdr:spPr>
        <a:xfrm>
          <a:off x="6705600" y="866775"/>
          <a:ext cx="4819650" cy="3190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"/>
  <sheetViews>
    <sheetView workbookViewId="0"/>
  </sheetViews>
  <sheetFormatPr defaultColWidth="8.69140625" defaultRowHeight="16.5" x14ac:dyDescent="0.45"/>
  <sheetData>
    <row r="1" spans="1:1" x14ac:dyDescent="0.45">
      <c r="A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F4" sqref="F4"/>
    </sheetView>
  </sheetViews>
  <sheetFormatPr defaultColWidth="8.69140625" defaultRowHeight="16.5" x14ac:dyDescent="0.45"/>
  <cols>
    <col min="4" max="4" width="4.3046875" bestFit="1" customWidth="1"/>
    <col min="5" max="5" width="3.69140625" customWidth="1"/>
    <col min="7" max="7" width="5" customWidth="1"/>
  </cols>
  <sheetData>
    <row r="1" spans="1:9" ht="21.5" x14ac:dyDescent="0.6">
      <c r="A1" s="36" t="s">
        <v>48</v>
      </c>
      <c r="B1" s="36"/>
      <c r="C1" s="36"/>
      <c r="D1" s="36"/>
      <c r="E1" s="36"/>
      <c r="F1" s="36"/>
      <c r="G1" s="36"/>
      <c r="H1" s="36"/>
      <c r="I1" s="36"/>
    </row>
    <row r="4" spans="1:9" x14ac:dyDescent="0.45">
      <c r="C4" s="3">
        <v>64</v>
      </c>
      <c r="D4" s="4" t="s">
        <v>8</v>
      </c>
      <c r="E4" s="2" t="s">
        <v>9</v>
      </c>
      <c r="F4" s="17"/>
      <c r="G4" s="4" t="s">
        <v>10</v>
      </c>
    </row>
    <row r="5" spans="1:9" x14ac:dyDescent="0.45">
      <c r="C5" s="3">
        <v>89.2</v>
      </c>
      <c r="D5" s="4" t="s">
        <v>18</v>
      </c>
      <c r="E5" s="2" t="s">
        <v>9</v>
      </c>
      <c r="G5" s="4" t="s">
        <v>15</v>
      </c>
    </row>
    <row r="6" spans="1:9" x14ac:dyDescent="0.45">
      <c r="C6" s="3">
        <v>689</v>
      </c>
      <c r="D6" s="4" t="s">
        <v>8</v>
      </c>
      <c r="E6" s="2" t="s">
        <v>9</v>
      </c>
      <c r="G6" s="4" t="s">
        <v>11</v>
      </c>
    </row>
    <row r="7" spans="1:9" x14ac:dyDescent="0.45">
      <c r="D7" s="10"/>
      <c r="E7" s="11"/>
      <c r="F7" s="11"/>
      <c r="G7" s="10"/>
    </row>
    <row r="8" spans="1:9" x14ac:dyDescent="0.45">
      <c r="D8" s="10"/>
      <c r="E8" s="12"/>
      <c r="F8" s="13"/>
      <c r="G8" s="10"/>
    </row>
    <row r="9" spans="1:9" x14ac:dyDescent="0.45">
      <c r="D9" s="10"/>
      <c r="E9" s="12"/>
      <c r="F9" s="13"/>
      <c r="G9" s="10"/>
    </row>
    <row r="10" spans="1:9" x14ac:dyDescent="0.45">
      <c r="C10" s="7">
        <v>0.52600000000000002</v>
      </c>
      <c r="D10" s="7" t="s">
        <v>27</v>
      </c>
      <c r="E10" s="18" t="s">
        <v>9</v>
      </c>
      <c r="G10" s="7" t="s">
        <v>30</v>
      </c>
    </row>
    <row r="11" spans="1:9" x14ac:dyDescent="0.45">
      <c r="C11" s="7">
        <v>680000</v>
      </c>
      <c r="D11" s="7" t="s">
        <v>28</v>
      </c>
      <c r="E11" s="18" t="s">
        <v>9</v>
      </c>
      <c r="G11" s="7" t="s">
        <v>27</v>
      </c>
    </row>
    <row r="12" spans="1:9" x14ac:dyDescent="0.45">
      <c r="C12" s="7">
        <v>740</v>
      </c>
      <c r="D12" s="7" t="s">
        <v>31</v>
      </c>
      <c r="E12" s="18" t="s">
        <v>9</v>
      </c>
      <c r="G12" s="7" t="s">
        <v>28</v>
      </c>
    </row>
    <row r="13" spans="1:9" x14ac:dyDescent="0.45">
      <c r="D13" s="10"/>
      <c r="E13" s="19"/>
      <c r="F13" s="13"/>
      <c r="G13" s="10"/>
    </row>
    <row r="14" spans="1:9" x14ac:dyDescent="0.45">
      <c r="D14" s="10"/>
      <c r="E14" s="20"/>
      <c r="F14" s="10"/>
      <c r="G14" s="10"/>
    </row>
    <row r="15" spans="1:9" x14ac:dyDescent="0.45">
      <c r="D15" s="10"/>
      <c r="E15" s="20"/>
      <c r="F15" s="10"/>
      <c r="G15" s="10"/>
    </row>
    <row r="16" spans="1:9" x14ac:dyDescent="0.45">
      <c r="C16" s="7">
        <v>6.1000000000000004E-3</v>
      </c>
      <c r="D16" s="7" t="s">
        <v>36</v>
      </c>
      <c r="E16" s="18" t="s">
        <v>9</v>
      </c>
      <c r="G16" s="7" t="s">
        <v>35</v>
      </c>
    </row>
    <row r="17" spans="3:7" x14ac:dyDescent="0.45">
      <c r="C17" s="7">
        <v>54</v>
      </c>
      <c r="D17" s="7" t="s">
        <v>37</v>
      </c>
      <c r="E17" s="18" t="s">
        <v>9</v>
      </c>
      <c r="G17" s="7" t="s">
        <v>35</v>
      </c>
    </row>
    <row r="18" spans="3:7" x14ac:dyDescent="0.45">
      <c r="C18" s="7">
        <v>58.1</v>
      </c>
      <c r="D18" s="7" t="s">
        <v>35</v>
      </c>
      <c r="E18" s="18" t="s">
        <v>9</v>
      </c>
      <c r="G18" s="7" t="s">
        <v>38</v>
      </c>
    </row>
  </sheetData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A14" workbookViewId="0">
      <selection activeCell="K29" sqref="K29"/>
    </sheetView>
  </sheetViews>
  <sheetFormatPr defaultColWidth="8.69140625" defaultRowHeight="16.5" x14ac:dyDescent="0.45"/>
  <cols>
    <col min="4" max="4" width="1.84375" bestFit="1" customWidth="1"/>
    <col min="10" max="10" width="1.84375" bestFit="1" customWidth="1"/>
    <col min="11" max="11" width="11.84375" bestFit="1" customWidth="1"/>
  </cols>
  <sheetData>
    <row r="1" spans="1:12" ht="21.5" x14ac:dyDescent="0.6">
      <c r="A1" s="36" t="s">
        <v>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21.5" x14ac:dyDescent="0.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7" x14ac:dyDescent="0.5">
      <c r="A3" s="1" t="s">
        <v>6</v>
      </c>
    </row>
    <row r="4" spans="1:12" x14ac:dyDescent="0.45">
      <c r="B4" t="s">
        <v>7</v>
      </c>
    </row>
    <row r="5" spans="1:12" x14ac:dyDescent="0.45">
      <c r="A5" s="2"/>
    </row>
    <row r="6" spans="1:12" x14ac:dyDescent="0.45">
      <c r="A6" s="2"/>
      <c r="B6" s="3">
        <v>341</v>
      </c>
      <c r="C6" s="4" t="s">
        <v>8</v>
      </c>
      <c r="D6" s="2" t="s">
        <v>9</v>
      </c>
      <c r="E6" s="5">
        <f>B6*100</f>
        <v>34100</v>
      </c>
      <c r="F6" s="4" t="s">
        <v>10</v>
      </c>
      <c r="H6" s="3">
        <v>951000</v>
      </c>
      <c r="I6" s="4" t="s">
        <v>10</v>
      </c>
      <c r="J6" s="2" t="s">
        <v>9</v>
      </c>
      <c r="K6">
        <f>H6/100000</f>
        <v>9.51</v>
      </c>
      <c r="L6" s="4" t="s">
        <v>11</v>
      </c>
    </row>
    <row r="7" spans="1:12" x14ac:dyDescent="0.45">
      <c r="A7" s="2"/>
      <c r="B7" s="3">
        <v>41.7</v>
      </c>
      <c r="C7" s="4" t="s">
        <v>8</v>
      </c>
      <c r="D7" s="2" t="s">
        <v>9</v>
      </c>
      <c r="E7" s="5">
        <f>B7*100</f>
        <v>4170</v>
      </c>
      <c r="F7" s="4" t="s">
        <v>10</v>
      </c>
      <c r="H7" s="3">
        <v>8</v>
      </c>
      <c r="I7" s="4" t="s">
        <v>10</v>
      </c>
      <c r="J7" s="2" t="s">
        <v>9</v>
      </c>
      <c r="K7">
        <f>H7/100</f>
        <v>0.08</v>
      </c>
      <c r="L7" s="4" t="s">
        <v>8</v>
      </c>
    </row>
    <row r="8" spans="1:12" x14ac:dyDescent="0.45">
      <c r="A8" s="2"/>
      <c r="B8" s="3">
        <v>689</v>
      </c>
      <c r="C8" s="4" t="s">
        <v>8</v>
      </c>
      <c r="D8" s="2" t="s">
        <v>9</v>
      </c>
      <c r="E8">
        <f>B8/1000</f>
        <v>0.68899999999999995</v>
      </c>
      <c r="F8" s="4" t="s">
        <v>11</v>
      </c>
      <c r="H8" s="3">
        <v>91.5</v>
      </c>
      <c r="I8" s="4" t="s">
        <v>10</v>
      </c>
      <c r="J8" s="2" t="s">
        <v>9</v>
      </c>
      <c r="K8">
        <f>H8/100</f>
        <v>0.91500000000000004</v>
      </c>
      <c r="L8" s="4" t="s">
        <v>8</v>
      </c>
    </row>
    <row r="9" spans="1:12" x14ac:dyDescent="0.45">
      <c r="A9" s="2"/>
      <c r="B9" s="3">
        <v>259</v>
      </c>
      <c r="C9" s="4" t="s">
        <v>10</v>
      </c>
      <c r="D9" s="2" t="s">
        <v>9</v>
      </c>
      <c r="E9">
        <f>B9/100</f>
        <v>2.59</v>
      </c>
      <c r="F9" s="4" t="s">
        <v>8</v>
      </c>
      <c r="H9" s="3">
        <v>0.68</v>
      </c>
      <c r="I9" s="4" t="s">
        <v>11</v>
      </c>
      <c r="J9" s="2" t="s">
        <v>9</v>
      </c>
      <c r="K9">
        <f>H9*1000</f>
        <v>680</v>
      </c>
      <c r="L9" s="4" t="s">
        <v>8</v>
      </c>
    </row>
    <row r="10" spans="1:12" x14ac:dyDescent="0.45">
      <c r="A10" s="2"/>
      <c r="B10" s="3">
        <v>749</v>
      </c>
      <c r="C10" s="4" t="s">
        <v>12</v>
      </c>
      <c r="D10" s="2" t="s">
        <v>9</v>
      </c>
      <c r="E10">
        <f>B10/1000</f>
        <v>0.749</v>
      </c>
      <c r="F10" s="4" t="s">
        <v>8</v>
      </c>
      <c r="H10" s="3">
        <v>421</v>
      </c>
      <c r="I10" s="4" t="s">
        <v>8</v>
      </c>
      <c r="J10" s="2" t="s">
        <v>9</v>
      </c>
      <c r="K10">
        <f>H10/1000</f>
        <v>0.42099999999999999</v>
      </c>
      <c r="L10" s="4" t="s">
        <v>11</v>
      </c>
    </row>
    <row r="11" spans="1:12" x14ac:dyDescent="0.45">
      <c r="A11" s="2"/>
      <c r="B11" s="3">
        <v>3.7</v>
      </c>
      <c r="C11" s="4" t="s">
        <v>13</v>
      </c>
      <c r="D11" s="2" t="s">
        <v>9</v>
      </c>
      <c r="E11">
        <f>B11/10</f>
        <v>0.37</v>
      </c>
      <c r="F11" s="4" t="s">
        <v>8</v>
      </c>
      <c r="H11" s="3">
        <v>6.7</v>
      </c>
      <c r="I11" s="4" t="s">
        <v>12</v>
      </c>
      <c r="J11" s="2" t="s">
        <v>9</v>
      </c>
      <c r="K11">
        <f>H11/10</f>
        <v>0.67</v>
      </c>
      <c r="L11" s="4" t="s">
        <v>10</v>
      </c>
    </row>
    <row r="13" spans="1:12" ht="17" x14ac:dyDescent="0.5">
      <c r="A13" s="1" t="s">
        <v>14</v>
      </c>
    </row>
    <row r="14" spans="1:12" ht="17" x14ac:dyDescent="0.5">
      <c r="A14" s="1"/>
      <c r="B14" t="s">
        <v>7</v>
      </c>
    </row>
    <row r="15" spans="1:12" ht="17" x14ac:dyDescent="0.5">
      <c r="A15" s="1"/>
    </row>
    <row r="16" spans="1:12" x14ac:dyDescent="0.45">
      <c r="B16" s="6">
        <v>0.51</v>
      </c>
      <c r="C16" s="6" t="s">
        <v>15</v>
      </c>
      <c r="D16" s="6" t="s">
        <v>9</v>
      </c>
      <c r="E16" s="5">
        <f>B16*100</f>
        <v>51</v>
      </c>
      <c r="F16" s="6" t="s">
        <v>16</v>
      </c>
      <c r="H16" s="6">
        <v>9.4</v>
      </c>
      <c r="I16" s="6" t="s">
        <v>15</v>
      </c>
      <c r="J16" s="6" t="s">
        <v>9</v>
      </c>
      <c r="K16" s="7">
        <f>H16*1000</f>
        <v>9400</v>
      </c>
      <c r="L16" s="6" t="s">
        <v>17</v>
      </c>
    </row>
    <row r="17" spans="1:12" x14ac:dyDescent="0.45">
      <c r="B17" s="6">
        <v>12</v>
      </c>
      <c r="C17" s="6" t="s">
        <v>15</v>
      </c>
      <c r="D17" s="6" t="s">
        <v>9</v>
      </c>
      <c r="E17" s="7">
        <f>B17*10</f>
        <v>120</v>
      </c>
      <c r="F17" s="6" t="s">
        <v>18</v>
      </c>
      <c r="H17" s="6">
        <v>620</v>
      </c>
      <c r="I17" s="6" t="s">
        <v>19</v>
      </c>
      <c r="J17" s="6" t="s">
        <v>9</v>
      </c>
      <c r="K17" s="7">
        <f>H17*100</f>
        <v>62000</v>
      </c>
      <c r="L17" s="6" t="s">
        <v>15</v>
      </c>
    </row>
    <row r="18" spans="1:12" x14ac:dyDescent="0.45">
      <c r="B18" s="6">
        <v>8.3000000000000007</v>
      </c>
      <c r="C18" s="6" t="s">
        <v>15</v>
      </c>
      <c r="D18" s="6" t="s">
        <v>9</v>
      </c>
      <c r="E18" s="7">
        <f>B18*100</f>
        <v>830.00000000000011</v>
      </c>
      <c r="F18" s="6" t="s">
        <v>16</v>
      </c>
      <c r="H18" s="6">
        <v>384</v>
      </c>
      <c r="I18" s="6" t="s">
        <v>16</v>
      </c>
      <c r="J18" s="6" t="s">
        <v>9</v>
      </c>
      <c r="K18" s="7">
        <f>H18/10</f>
        <v>38.4</v>
      </c>
      <c r="L18" s="6" t="s">
        <v>18</v>
      </c>
    </row>
    <row r="19" spans="1:12" x14ac:dyDescent="0.45">
      <c r="B19" s="6">
        <v>69</v>
      </c>
      <c r="C19" s="6" t="s">
        <v>16</v>
      </c>
      <c r="D19" s="6" t="s">
        <v>9</v>
      </c>
      <c r="E19" s="7">
        <f>B19/100</f>
        <v>0.69</v>
      </c>
      <c r="F19" s="6" t="s">
        <v>15</v>
      </c>
      <c r="H19" s="6">
        <v>12</v>
      </c>
      <c r="I19" s="6" t="s">
        <v>16</v>
      </c>
      <c r="J19" s="6" t="s">
        <v>9</v>
      </c>
      <c r="K19" s="7">
        <f>H19*10</f>
        <v>120</v>
      </c>
      <c r="L19" s="6" t="s">
        <v>17</v>
      </c>
    </row>
    <row r="20" spans="1:12" x14ac:dyDescent="0.45">
      <c r="B20" s="6">
        <v>7.2</v>
      </c>
      <c r="C20" s="6" t="s">
        <v>18</v>
      </c>
      <c r="D20" s="6" t="s">
        <v>9</v>
      </c>
      <c r="E20" s="7">
        <f>B20*100</f>
        <v>720</v>
      </c>
      <c r="F20" s="6" t="s">
        <v>17</v>
      </c>
      <c r="H20" s="6">
        <v>369</v>
      </c>
      <c r="I20" s="6" t="s">
        <v>18</v>
      </c>
      <c r="J20" s="6" t="s">
        <v>9</v>
      </c>
      <c r="K20" s="7">
        <f>H20/10</f>
        <v>36.9</v>
      </c>
      <c r="L20" s="6" t="s">
        <v>15</v>
      </c>
    </row>
    <row r="21" spans="1:12" x14ac:dyDescent="0.45">
      <c r="B21" s="6">
        <v>3</v>
      </c>
      <c r="C21" s="6" t="s">
        <v>18</v>
      </c>
      <c r="D21" s="6" t="s">
        <v>9</v>
      </c>
      <c r="E21" s="7">
        <f>B21/10</f>
        <v>0.3</v>
      </c>
      <c r="F21" s="6" t="s">
        <v>15</v>
      </c>
      <c r="H21" s="6">
        <v>0.75</v>
      </c>
      <c r="I21" s="6" t="s">
        <v>15</v>
      </c>
      <c r="J21" s="6" t="s">
        <v>9</v>
      </c>
      <c r="K21" s="7">
        <f>H21*10</f>
        <v>7.5</v>
      </c>
      <c r="L21" s="6" t="s">
        <v>18</v>
      </c>
    </row>
    <row r="22" spans="1:12" x14ac:dyDescent="0.45">
      <c r="B22" s="6"/>
      <c r="C22" s="6"/>
      <c r="D22" s="6"/>
      <c r="F22" s="6"/>
      <c r="H22" s="6"/>
      <c r="I22" s="6"/>
      <c r="J22" s="6"/>
      <c r="L22" s="6"/>
    </row>
    <row r="23" spans="1:12" ht="17" x14ac:dyDescent="0.5">
      <c r="A23" s="1" t="s">
        <v>20</v>
      </c>
    </row>
    <row r="24" spans="1:12" x14ac:dyDescent="0.45">
      <c r="B24" t="s">
        <v>7</v>
      </c>
    </row>
    <row r="25" spans="1:12" x14ac:dyDescent="0.45">
      <c r="B25" t="s">
        <v>40</v>
      </c>
    </row>
    <row r="26" spans="1:12" x14ac:dyDescent="0.45">
      <c r="B26" s="6">
        <v>0.59799999999999998</v>
      </c>
      <c r="C26" s="6" t="s">
        <v>21</v>
      </c>
      <c r="D26" s="6" t="s">
        <v>9</v>
      </c>
      <c r="E26" s="5">
        <f>B26*1000000</f>
        <v>598000</v>
      </c>
      <c r="F26" s="6" t="s">
        <v>22</v>
      </c>
      <c r="H26" s="6">
        <v>0.35599999999999998</v>
      </c>
      <c r="I26" s="6" t="s">
        <v>21</v>
      </c>
      <c r="J26" s="6" t="s">
        <v>9</v>
      </c>
      <c r="K26" s="7">
        <f>H26*1000</f>
        <v>356</v>
      </c>
      <c r="L26" s="6" t="s">
        <v>23</v>
      </c>
    </row>
    <row r="27" spans="1:12" x14ac:dyDescent="0.45">
      <c r="B27" s="6">
        <v>3</v>
      </c>
      <c r="C27" s="6" t="s">
        <v>23</v>
      </c>
      <c r="D27" s="6" t="s">
        <v>9</v>
      </c>
      <c r="E27" s="7">
        <f>B27*1000</f>
        <v>3000</v>
      </c>
      <c r="F27" s="6" t="s">
        <v>22</v>
      </c>
      <c r="H27" s="6">
        <v>9.3000000000000007</v>
      </c>
      <c r="I27" s="6" t="s">
        <v>23</v>
      </c>
      <c r="J27" s="6" t="s">
        <v>9</v>
      </c>
      <c r="K27" s="7">
        <f>H27*1000000</f>
        <v>9300000</v>
      </c>
      <c r="L27" s="6" t="s">
        <v>24</v>
      </c>
    </row>
    <row r="28" spans="1:12" x14ac:dyDescent="0.45">
      <c r="B28" s="6">
        <v>2013</v>
      </c>
      <c r="C28" s="6" t="s">
        <v>22</v>
      </c>
      <c r="D28" s="6" t="s">
        <v>9</v>
      </c>
      <c r="E28" s="7">
        <f>B28/1000</f>
        <v>2.0129999999999999</v>
      </c>
      <c r="F28" s="6" t="s">
        <v>23</v>
      </c>
      <c r="H28" s="6">
        <v>48</v>
      </c>
      <c r="I28" s="6" t="s">
        <v>22</v>
      </c>
      <c r="J28" s="6" t="s">
        <v>9</v>
      </c>
      <c r="K28" s="7">
        <f>H28/1000</f>
        <v>4.8000000000000001E-2</v>
      </c>
      <c r="L28" s="6" t="s">
        <v>23</v>
      </c>
    </row>
    <row r="29" spans="1:12" x14ac:dyDescent="0.45">
      <c r="B29" s="6">
        <v>81</v>
      </c>
      <c r="C29" s="6" t="s">
        <v>22</v>
      </c>
      <c r="D29" s="6" t="s">
        <v>9</v>
      </c>
      <c r="E29" s="7">
        <f>B29/1000</f>
        <v>8.1000000000000003E-2</v>
      </c>
      <c r="F29" s="6" t="s">
        <v>23</v>
      </c>
      <c r="H29" s="6">
        <v>3</v>
      </c>
      <c r="I29" s="6" t="s">
        <v>22</v>
      </c>
      <c r="J29" s="6" t="s">
        <v>9</v>
      </c>
      <c r="K29" s="7">
        <f>H29*1000</f>
        <v>3000</v>
      </c>
      <c r="L29" s="6" t="s">
        <v>25</v>
      </c>
    </row>
    <row r="30" spans="1:12" x14ac:dyDescent="0.45">
      <c r="B30" s="6">
        <v>6.5</v>
      </c>
      <c r="C30" s="6" t="s">
        <v>22</v>
      </c>
      <c r="D30" s="6" t="s">
        <v>9</v>
      </c>
      <c r="E30" s="7">
        <f>B30*1000</f>
        <v>6500</v>
      </c>
      <c r="F30" s="6" t="s">
        <v>25</v>
      </c>
      <c r="H30" s="6">
        <v>560</v>
      </c>
      <c r="I30" s="6" t="s">
        <v>22</v>
      </c>
      <c r="J30" s="6" t="s">
        <v>9</v>
      </c>
      <c r="K30" s="7">
        <f>H30/1000</f>
        <v>0.56000000000000005</v>
      </c>
      <c r="L30" s="6" t="s">
        <v>23</v>
      </c>
    </row>
    <row r="31" spans="1:12" x14ac:dyDescent="0.45">
      <c r="B31" s="6">
        <v>0.17499999999999999</v>
      </c>
      <c r="C31" s="6" t="s">
        <v>21</v>
      </c>
      <c r="D31" s="6" t="s">
        <v>9</v>
      </c>
      <c r="E31" s="7">
        <f>B31*1000</f>
        <v>175</v>
      </c>
      <c r="F31" s="6" t="s">
        <v>23</v>
      </c>
      <c r="H31" s="6">
        <v>36891</v>
      </c>
      <c r="I31" s="6" t="s">
        <v>22</v>
      </c>
      <c r="J31" s="6" t="s">
        <v>9</v>
      </c>
      <c r="K31" s="7">
        <f>H31/1000000</f>
        <v>3.6891E-2</v>
      </c>
      <c r="L31" s="6" t="s">
        <v>21</v>
      </c>
    </row>
  </sheetData>
  <mergeCells count="1">
    <mergeCell ref="A1:L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opLeftCell="A6" workbookViewId="0">
      <selection activeCell="G20" sqref="G20"/>
    </sheetView>
  </sheetViews>
  <sheetFormatPr defaultColWidth="8.69140625" defaultRowHeight="16.5" x14ac:dyDescent="0.45"/>
  <cols>
    <col min="1" max="1" width="10" bestFit="1" customWidth="1"/>
  </cols>
  <sheetData>
    <row r="1" spans="1:12" ht="21.5" x14ac:dyDescent="0.6">
      <c r="A1" s="36" t="s">
        <v>42</v>
      </c>
      <c r="B1" s="36"/>
      <c r="C1" s="36"/>
      <c r="D1" s="36"/>
      <c r="E1" s="36"/>
      <c r="F1" s="36"/>
      <c r="G1" s="36"/>
      <c r="H1" s="36"/>
    </row>
    <row r="2" spans="1:12" ht="21.5" x14ac:dyDescent="0.6">
      <c r="A2" s="14"/>
      <c r="B2" s="14"/>
      <c r="C2" s="14"/>
      <c r="D2" s="14"/>
      <c r="E2" s="14"/>
      <c r="F2" s="14"/>
      <c r="G2" s="14"/>
      <c r="H2" s="14"/>
    </row>
    <row r="3" spans="1:12" ht="17" x14ac:dyDescent="0.5">
      <c r="A3" s="1" t="s">
        <v>26</v>
      </c>
    </row>
    <row r="4" spans="1:12" x14ac:dyDescent="0.45">
      <c r="B4" t="s">
        <v>7</v>
      </c>
    </row>
    <row r="5" spans="1:12" x14ac:dyDescent="0.45">
      <c r="B5" s="7"/>
    </row>
    <row r="6" spans="1:12" x14ac:dyDescent="0.45">
      <c r="B6" s="7">
        <v>650</v>
      </c>
      <c r="C6" s="7" t="s">
        <v>29</v>
      </c>
      <c r="D6" s="7" t="s">
        <v>9</v>
      </c>
      <c r="E6" s="5">
        <f>B6*10000</f>
        <v>6500000</v>
      </c>
      <c r="F6" s="7" t="s">
        <v>27</v>
      </c>
    </row>
    <row r="7" spans="1:12" x14ac:dyDescent="0.45">
      <c r="B7" s="7">
        <v>0.32500000000000001</v>
      </c>
      <c r="C7" s="7" t="s">
        <v>27</v>
      </c>
      <c r="D7" s="7" t="s">
        <v>9</v>
      </c>
      <c r="E7" s="7">
        <f>B7*1000000</f>
        <v>325000</v>
      </c>
      <c r="F7" s="7" t="s">
        <v>30</v>
      </c>
    </row>
    <row r="8" spans="1:12" x14ac:dyDescent="0.45">
      <c r="B8" s="7">
        <v>860000</v>
      </c>
      <c r="C8" s="7" t="s">
        <v>28</v>
      </c>
      <c r="D8" s="7" t="s">
        <v>9</v>
      </c>
      <c r="E8" s="7">
        <f>B8/10000</f>
        <v>86</v>
      </c>
      <c r="F8" s="7" t="s">
        <v>27</v>
      </c>
      <c r="H8" s="7"/>
      <c r="I8" s="7"/>
      <c r="J8" s="7"/>
      <c r="L8" s="7"/>
    </row>
    <row r="9" spans="1:12" x14ac:dyDescent="0.45">
      <c r="B9" s="7">
        <v>540</v>
      </c>
      <c r="C9" s="7" t="s">
        <v>31</v>
      </c>
      <c r="D9" s="7" t="s">
        <v>9</v>
      </c>
      <c r="E9" s="7">
        <f>B9*100</f>
        <v>54000</v>
      </c>
      <c r="F9" s="7" t="s">
        <v>28</v>
      </c>
    </row>
    <row r="10" spans="1:12" x14ac:dyDescent="0.45">
      <c r="B10" s="7">
        <v>7.9000000000000008E-3</v>
      </c>
      <c r="C10" s="7" t="s">
        <v>32</v>
      </c>
      <c r="D10" s="7" t="s">
        <v>9</v>
      </c>
      <c r="E10" s="7">
        <f>B10*1000000</f>
        <v>7900.0000000000009</v>
      </c>
      <c r="F10" s="7" t="s">
        <v>27</v>
      </c>
      <c r="H10" s="7"/>
      <c r="I10" s="7"/>
      <c r="J10" s="7"/>
      <c r="L10" s="7"/>
    </row>
    <row r="11" spans="1:12" x14ac:dyDescent="0.45">
      <c r="B11" s="7">
        <v>1.2E-2</v>
      </c>
      <c r="C11" s="7" t="s">
        <v>32</v>
      </c>
      <c r="D11" s="7" t="s">
        <v>9</v>
      </c>
      <c r="E11" s="7">
        <f>B11*1000000</f>
        <v>12000</v>
      </c>
      <c r="F11" s="7" t="s">
        <v>27</v>
      </c>
      <c r="H11" s="7"/>
      <c r="I11" s="7"/>
      <c r="J11" s="7"/>
      <c r="L11" s="7"/>
    </row>
    <row r="12" spans="1:12" x14ac:dyDescent="0.45">
      <c r="B12" s="7">
        <v>6.45</v>
      </c>
      <c r="C12" s="7" t="s">
        <v>27</v>
      </c>
      <c r="D12" s="7" t="s">
        <v>9</v>
      </c>
      <c r="E12" s="7">
        <f>B12*100</f>
        <v>645</v>
      </c>
      <c r="F12" s="7" t="s">
        <v>31</v>
      </c>
      <c r="H12" s="7"/>
      <c r="I12" s="7"/>
      <c r="J12" s="7"/>
      <c r="L12" s="7"/>
    </row>
    <row r="13" spans="1:12" x14ac:dyDescent="0.45">
      <c r="B13" s="7">
        <v>6.04</v>
      </c>
      <c r="C13" s="7" t="s">
        <v>27</v>
      </c>
      <c r="D13" s="7" t="s">
        <v>9</v>
      </c>
      <c r="E13" s="7">
        <f t="shared" ref="E13:E15" si="0">B13*10000</f>
        <v>60400</v>
      </c>
      <c r="F13" s="7" t="s">
        <v>28</v>
      </c>
      <c r="H13" s="7"/>
      <c r="I13" s="7"/>
      <c r="J13" s="7"/>
      <c r="L13" s="7"/>
    </row>
    <row r="14" spans="1:12" x14ac:dyDescent="0.45">
      <c r="B14" s="7">
        <v>6300</v>
      </c>
      <c r="C14" t="s">
        <v>30</v>
      </c>
      <c r="D14" s="7" t="s">
        <v>9</v>
      </c>
      <c r="E14" s="7">
        <f>B14/100</f>
        <v>63</v>
      </c>
      <c r="F14" s="7" t="s">
        <v>28</v>
      </c>
      <c r="H14" s="7"/>
      <c r="I14" s="7"/>
      <c r="J14" s="7"/>
      <c r="L14" s="7"/>
    </row>
    <row r="15" spans="1:12" x14ac:dyDescent="0.45">
      <c r="B15" s="7">
        <v>0.08</v>
      </c>
      <c r="C15" s="7" t="s">
        <v>27</v>
      </c>
      <c r="D15" s="7" t="s">
        <v>9</v>
      </c>
      <c r="E15" s="7">
        <f t="shared" si="0"/>
        <v>800</v>
      </c>
      <c r="F15" s="7" t="s">
        <v>28</v>
      </c>
      <c r="H15" s="7"/>
      <c r="I15" s="7"/>
      <c r="J15" s="7"/>
      <c r="L15" s="7"/>
    </row>
    <row r="16" spans="1:12" x14ac:dyDescent="0.45">
      <c r="B16" s="7">
        <v>47</v>
      </c>
      <c r="C16" s="7" t="s">
        <v>29</v>
      </c>
      <c r="D16" s="7" t="s">
        <v>9</v>
      </c>
      <c r="E16" s="7">
        <f>B16*100</f>
        <v>4700</v>
      </c>
      <c r="F16" s="7" t="s">
        <v>33</v>
      </c>
      <c r="H16" s="7"/>
      <c r="I16" s="7"/>
      <c r="J16" s="7"/>
      <c r="L16" s="7"/>
    </row>
    <row r="17" spans="2:12" x14ac:dyDescent="0.45">
      <c r="B17" s="7">
        <v>7.82</v>
      </c>
      <c r="C17" s="7" t="s">
        <v>29</v>
      </c>
      <c r="D17" s="7" t="s">
        <v>9</v>
      </c>
      <c r="E17" s="7">
        <f>B17/100</f>
        <v>7.8200000000000006E-2</v>
      </c>
      <c r="F17" s="7" t="s">
        <v>32</v>
      </c>
      <c r="H17" s="7"/>
      <c r="I17" s="7"/>
      <c r="J17" s="7"/>
      <c r="L17" s="7"/>
    </row>
    <row r="18" spans="2:12" x14ac:dyDescent="0.45">
      <c r="B18" s="7">
        <v>5.1999999999999998E-2</v>
      </c>
      <c r="C18" t="s">
        <v>31</v>
      </c>
      <c r="D18" s="7" t="s">
        <v>9</v>
      </c>
      <c r="E18" s="7">
        <v>5.2</v>
      </c>
      <c r="F18" s="7" t="s">
        <v>28</v>
      </c>
      <c r="H18" s="7"/>
      <c r="I18" s="7"/>
      <c r="J18" s="7"/>
      <c r="L18" s="7"/>
    </row>
    <row r="19" spans="2:12" x14ac:dyDescent="0.45">
      <c r="B19" s="7">
        <v>65</v>
      </c>
      <c r="C19" s="7" t="s">
        <v>33</v>
      </c>
      <c r="D19" s="7" t="s">
        <v>9</v>
      </c>
      <c r="E19" s="7">
        <f>B19*100</f>
        <v>6500</v>
      </c>
      <c r="F19" s="7" t="s">
        <v>27</v>
      </c>
      <c r="H19" s="7"/>
      <c r="I19" s="7"/>
      <c r="J19" s="7"/>
      <c r="L19" s="7"/>
    </row>
    <row r="20" spans="2:12" x14ac:dyDescent="0.45">
      <c r="B20" s="7">
        <v>728.4</v>
      </c>
      <c r="C20" s="7" t="s">
        <v>28</v>
      </c>
      <c r="D20" s="7" t="s">
        <v>9</v>
      </c>
      <c r="E20" s="7">
        <f>B20/100</f>
        <v>7.2839999999999998</v>
      </c>
      <c r="F20" s="7" t="s">
        <v>31</v>
      </c>
      <c r="H20" s="7"/>
      <c r="I20" s="7"/>
      <c r="J20" s="7"/>
      <c r="L20" s="7"/>
    </row>
    <row r="21" spans="2:12" x14ac:dyDescent="0.45">
      <c r="B21" s="7">
        <v>81</v>
      </c>
      <c r="C21" s="7" t="s">
        <v>31</v>
      </c>
      <c r="D21" s="7" t="s">
        <v>9</v>
      </c>
      <c r="E21" s="7">
        <f>B21*100</f>
        <v>8100</v>
      </c>
      <c r="F21" s="7" t="s">
        <v>28</v>
      </c>
      <c r="H21" s="7"/>
      <c r="I21" s="7"/>
      <c r="J21" s="7"/>
      <c r="L21" s="7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topLeftCell="A5" workbookViewId="0">
      <selection activeCell="E21" sqref="E21"/>
    </sheetView>
  </sheetViews>
  <sheetFormatPr defaultColWidth="8.69140625" defaultRowHeight="16.5" x14ac:dyDescent="0.45"/>
  <cols>
    <col min="1" max="1" width="10" bestFit="1" customWidth="1"/>
  </cols>
  <sheetData>
    <row r="1" spans="1:11" ht="21.5" x14ac:dyDescent="0.6">
      <c r="A1" s="36" t="s">
        <v>0</v>
      </c>
      <c r="B1" s="36"/>
      <c r="C1" s="36"/>
      <c r="D1" s="36"/>
      <c r="E1" s="36"/>
      <c r="F1" s="36"/>
      <c r="G1" s="36"/>
      <c r="H1" s="36"/>
    </row>
    <row r="2" spans="1:11" ht="21.5" x14ac:dyDescent="0.6">
      <c r="A2" s="14"/>
      <c r="B2" s="14"/>
      <c r="C2" s="14"/>
      <c r="D2" s="14"/>
      <c r="E2" s="14"/>
      <c r="F2" s="14"/>
      <c r="G2" s="14"/>
      <c r="H2" s="14"/>
    </row>
    <row r="3" spans="1:11" ht="17" x14ac:dyDescent="0.5">
      <c r="A3" s="1" t="s">
        <v>34</v>
      </c>
    </row>
    <row r="4" spans="1:11" x14ac:dyDescent="0.45">
      <c r="B4" t="s">
        <v>7</v>
      </c>
    </row>
    <row r="5" spans="1:11" x14ac:dyDescent="0.45">
      <c r="B5" s="9" t="s">
        <v>39</v>
      </c>
    </row>
    <row r="6" spans="1:11" x14ac:dyDescent="0.45">
      <c r="B6" s="7">
        <v>65000</v>
      </c>
      <c r="C6" s="7" t="s">
        <v>35</v>
      </c>
      <c r="D6" s="7" t="s">
        <v>9</v>
      </c>
      <c r="E6" s="5">
        <f>B6/1000000</f>
        <v>6.5000000000000002E-2</v>
      </c>
      <c r="F6" s="7" t="s">
        <v>36</v>
      </c>
      <c r="G6" s="7"/>
      <c r="H6" s="7"/>
      <c r="I6" s="7"/>
      <c r="K6" s="7"/>
    </row>
    <row r="7" spans="1:11" x14ac:dyDescent="0.45">
      <c r="B7" s="6">
        <v>900</v>
      </c>
      <c r="C7" s="6" t="s">
        <v>35</v>
      </c>
      <c r="D7" s="6" t="s">
        <v>9</v>
      </c>
      <c r="E7" s="7">
        <f>B7/1000</f>
        <v>0.9</v>
      </c>
      <c r="F7" t="s">
        <v>15</v>
      </c>
      <c r="H7" s="6"/>
      <c r="I7" s="7"/>
      <c r="K7" s="7"/>
    </row>
    <row r="8" spans="1:11" x14ac:dyDescent="0.45">
      <c r="B8" s="7">
        <v>655</v>
      </c>
      <c r="C8" s="7" t="s">
        <v>37</v>
      </c>
      <c r="D8" s="7" t="s">
        <v>9</v>
      </c>
      <c r="E8" s="7">
        <f>B8/1000</f>
        <v>0.65500000000000003</v>
      </c>
      <c r="F8" s="7" t="s">
        <v>36</v>
      </c>
      <c r="G8" s="7"/>
      <c r="H8" s="7"/>
      <c r="I8" s="7"/>
      <c r="K8" s="7"/>
    </row>
    <row r="9" spans="1:11" x14ac:dyDescent="0.45">
      <c r="B9" s="7">
        <v>9</v>
      </c>
      <c r="C9" s="7" t="s">
        <v>36</v>
      </c>
      <c r="D9" s="7" t="s">
        <v>9</v>
      </c>
      <c r="E9" s="7">
        <f>B9*1000</f>
        <v>9000</v>
      </c>
      <c r="F9" s="7" t="s">
        <v>37</v>
      </c>
      <c r="G9" s="7"/>
      <c r="H9" s="7"/>
      <c r="I9" s="7"/>
      <c r="K9" s="7"/>
    </row>
    <row r="10" spans="1:11" x14ac:dyDescent="0.45">
      <c r="B10" s="6">
        <v>7</v>
      </c>
      <c r="C10" s="6" t="s">
        <v>36</v>
      </c>
      <c r="D10" s="6" t="s">
        <v>9</v>
      </c>
      <c r="E10" s="7">
        <f>B10*1000</f>
        <v>7000</v>
      </c>
      <c r="F10" t="s">
        <v>15</v>
      </c>
      <c r="H10" s="6"/>
      <c r="I10" s="7"/>
      <c r="K10" s="7"/>
    </row>
    <row r="11" spans="1:11" x14ac:dyDescent="0.45">
      <c r="B11" s="7">
        <v>4.4999999999999997E-3</v>
      </c>
      <c r="C11" s="7" t="s">
        <v>36</v>
      </c>
      <c r="D11" s="7" t="s">
        <v>9</v>
      </c>
      <c r="E11" s="7">
        <f>B11*1000000</f>
        <v>4500</v>
      </c>
      <c r="F11" s="7" t="s">
        <v>35</v>
      </c>
      <c r="G11" s="7"/>
      <c r="H11" s="7"/>
      <c r="I11" s="7"/>
      <c r="K11" s="7"/>
    </row>
    <row r="12" spans="1:11" x14ac:dyDescent="0.45">
      <c r="B12" s="7">
        <v>10</v>
      </c>
      <c r="C12" s="7" t="s">
        <v>37</v>
      </c>
      <c r="D12" s="7" t="s">
        <v>9</v>
      </c>
      <c r="E12" s="7">
        <f>B12*1000</f>
        <v>10000</v>
      </c>
      <c r="F12" s="7" t="s">
        <v>35</v>
      </c>
      <c r="G12" s="7"/>
      <c r="H12" s="7"/>
      <c r="I12" s="7"/>
      <c r="K12" s="7"/>
    </row>
    <row r="13" spans="1:11" x14ac:dyDescent="0.45">
      <c r="B13" s="7">
        <v>0.42</v>
      </c>
      <c r="C13" s="7" t="s">
        <v>36</v>
      </c>
      <c r="D13" s="7" t="s">
        <v>9</v>
      </c>
      <c r="E13" s="7">
        <f>B13*1000000</f>
        <v>420000</v>
      </c>
      <c r="F13" s="7" t="s">
        <v>35</v>
      </c>
      <c r="G13" s="7"/>
      <c r="H13" s="7"/>
      <c r="I13" s="7"/>
      <c r="K13" s="7"/>
    </row>
    <row r="14" spans="1:11" x14ac:dyDescent="0.45">
      <c r="B14" s="7">
        <v>234</v>
      </c>
      <c r="C14" s="7" t="s">
        <v>35</v>
      </c>
      <c r="D14" s="7" t="s">
        <v>9</v>
      </c>
      <c r="E14" s="7">
        <f>B14/1000</f>
        <v>0.23400000000000001</v>
      </c>
      <c r="F14" s="7" t="s">
        <v>37</v>
      </c>
      <c r="G14" s="7"/>
      <c r="H14" s="7"/>
      <c r="I14" s="7"/>
      <c r="K14" s="7"/>
    </row>
    <row r="15" spans="1:11" x14ac:dyDescent="0.45">
      <c r="B15" s="6">
        <v>6000</v>
      </c>
      <c r="C15" s="6" t="s">
        <v>35</v>
      </c>
      <c r="D15" s="6" t="s">
        <v>9</v>
      </c>
      <c r="E15" s="7">
        <f>B15/1000</f>
        <v>6</v>
      </c>
      <c r="F15" t="s">
        <v>15</v>
      </c>
      <c r="H15" s="6"/>
      <c r="I15" s="7"/>
      <c r="K15" s="7"/>
    </row>
    <row r="16" spans="1:11" x14ac:dyDescent="0.45">
      <c r="B16" s="7">
        <v>225</v>
      </c>
      <c r="C16" t="s">
        <v>38</v>
      </c>
      <c r="D16" s="7" t="s">
        <v>9</v>
      </c>
      <c r="E16" s="7">
        <f>B16/1000</f>
        <v>0.22500000000000001</v>
      </c>
      <c r="F16" s="7" t="s">
        <v>35</v>
      </c>
      <c r="G16" s="7"/>
      <c r="H16" s="7"/>
      <c r="I16" s="7"/>
      <c r="K16" s="7"/>
    </row>
    <row r="17" spans="1:16" x14ac:dyDescent="0.45">
      <c r="B17" s="7">
        <v>8</v>
      </c>
      <c r="C17" s="7" t="s">
        <v>37</v>
      </c>
      <c r="D17" s="7" t="s">
        <v>9</v>
      </c>
      <c r="E17" s="7">
        <f>B17*1000</f>
        <v>8000</v>
      </c>
      <c r="F17" s="7" t="s">
        <v>35</v>
      </c>
      <c r="G17" s="7"/>
      <c r="H17" s="7"/>
      <c r="I17" s="7"/>
      <c r="K17" s="7"/>
    </row>
    <row r="18" spans="1:16" x14ac:dyDescent="0.45">
      <c r="B18" s="7">
        <v>3</v>
      </c>
      <c r="C18" s="7" t="s">
        <v>36</v>
      </c>
      <c r="D18" s="7" t="s">
        <v>9</v>
      </c>
      <c r="E18" s="7">
        <f>B18*1000000</f>
        <v>3000000</v>
      </c>
      <c r="F18" s="7" t="s">
        <v>35</v>
      </c>
      <c r="G18" s="7"/>
      <c r="H18" s="7"/>
      <c r="I18" s="7"/>
      <c r="K18" s="7"/>
    </row>
    <row r="19" spans="1:16" x14ac:dyDescent="0.45">
      <c r="B19" s="6">
        <v>0.8</v>
      </c>
      <c r="C19" s="6" t="s">
        <v>36</v>
      </c>
      <c r="D19" s="6" t="s">
        <v>9</v>
      </c>
      <c r="E19" s="7">
        <f>B19*1000</f>
        <v>800</v>
      </c>
      <c r="F19" s="6" t="s">
        <v>15</v>
      </c>
      <c r="H19" s="6"/>
      <c r="I19" s="7"/>
      <c r="K19" s="7"/>
    </row>
    <row r="20" spans="1:16" x14ac:dyDescent="0.45">
      <c r="B20" s="7">
        <v>750</v>
      </c>
      <c r="C20" s="7" t="s">
        <v>38</v>
      </c>
      <c r="D20" s="7" t="s">
        <v>9</v>
      </c>
      <c r="E20" s="7">
        <f>B20/1000</f>
        <v>0.75</v>
      </c>
      <c r="F20" s="7" t="s">
        <v>35</v>
      </c>
      <c r="G20" s="7"/>
      <c r="I20" s="7"/>
    </row>
    <row r="21" spans="1:16" x14ac:dyDescent="0.45">
      <c r="B21" s="7">
        <v>4.8000000000000001E-2</v>
      </c>
      <c r="C21" s="7" t="s">
        <v>36</v>
      </c>
      <c r="D21" s="7" t="s">
        <v>9</v>
      </c>
      <c r="E21" s="7">
        <f>B21*1000000000</f>
        <v>48000000</v>
      </c>
      <c r="F21" s="7" t="s">
        <v>38</v>
      </c>
      <c r="G21" s="7"/>
      <c r="H21" s="7"/>
      <c r="I21" s="7"/>
      <c r="K21" s="7"/>
    </row>
    <row r="22" spans="1:16" x14ac:dyDescent="0.45">
      <c r="B22" s="7">
        <v>0.25</v>
      </c>
      <c r="C22" s="7" t="s">
        <v>36</v>
      </c>
      <c r="D22" s="7" t="s">
        <v>9</v>
      </c>
      <c r="E22" s="7">
        <f>B22*1000</f>
        <v>250</v>
      </c>
      <c r="F22" s="7" t="s">
        <v>37</v>
      </c>
      <c r="G22" s="7"/>
      <c r="H22" s="7"/>
      <c r="I22" s="7"/>
      <c r="K22" s="7"/>
    </row>
    <row r="25" spans="1:16" ht="17" x14ac:dyDescent="0.5">
      <c r="A25" s="1"/>
    </row>
    <row r="26" spans="1:16" x14ac:dyDescent="0.45">
      <c r="C26" s="6"/>
      <c r="D26" s="6"/>
      <c r="E26" s="6"/>
      <c r="F26" s="6"/>
      <c r="G26" s="6"/>
      <c r="H26" s="6"/>
      <c r="I26" s="6"/>
    </row>
    <row r="27" spans="1:16" x14ac:dyDescent="0.45">
      <c r="B27" s="6"/>
      <c r="C27" s="6"/>
      <c r="D27" s="6"/>
      <c r="E27" s="6"/>
      <c r="F27" s="6"/>
      <c r="G27" s="6"/>
      <c r="H27" s="6"/>
      <c r="I27" s="6"/>
    </row>
    <row r="28" spans="1:16" x14ac:dyDescent="0.45">
      <c r="B28" s="6"/>
      <c r="C28" s="6"/>
      <c r="D28" s="6"/>
      <c r="E28" s="6"/>
      <c r="F28" s="6"/>
      <c r="G28" s="6"/>
      <c r="H28" s="6"/>
      <c r="I28" s="6"/>
    </row>
    <row r="29" spans="1:16" x14ac:dyDescent="0.45">
      <c r="A29" s="6"/>
    </row>
    <row r="30" spans="1:16" x14ac:dyDescent="0.45">
      <c r="A30" s="6"/>
      <c r="J30" s="6"/>
      <c r="K30" s="6"/>
      <c r="L30" s="6"/>
      <c r="N30" s="6"/>
      <c r="P30" s="6"/>
    </row>
    <row r="31" spans="1:16" x14ac:dyDescent="0.45">
      <c r="A31" s="6"/>
      <c r="J31" s="6"/>
      <c r="K31" s="6"/>
      <c r="L31" s="6"/>
      <c r="N31" s="6"/>
      <c r="P31" s="6"/>
    </row>
    <row r="32" spans="1:16" x14ac:dyDescent="0.45">
      <c r="A32" s="6"/>
      <c r="B32" s="8"/>
      <c r="C32" s="6"/>
      <c r="D32" s="6"/>
      <c r="H32" s="6"/>
      <c r="J32" s="8"/>
      <c r="K32" s="6"/>
      <c r="L32" s="6"/>
      <c r="N32" s="6"/>
      <c r="P32" s="6"/>
    </row>
    <row r="33" spans="1:16" x14ac:dyDescent="0.45">
      <c r="A33" s="6"/>
      <c r="B33" s="6"/>
      <c r="C33" s="6"/>
      <c r="D33" s="6"/>
      <c r="H33" s="6"/>
      <c r="J33" s="6"/>
      <c r="K33" s="6"/>
      <c r="L33" s="6"/>
      <c r="N33" s="6"/>
      <c r="P33" s="6"/>
    </row>
    <row r="34" spans="1:16" x14ac:dyDescent="0.45">
      <c r="A34" s="6"/>
      <c r="B34" s="6"/>
      <c r="C34" s="6"/>
      <c r="D34" s="6"/>
      <c r="H34" s="6"/>
      <c r="J34" s="6"/>
      <c r="K34" s="6"/>
      <c r="L34" s="6"/>
      <c r="N34" s="6"/>
      <c r="P34" s="6"/>
    </row>
    <row r="35" spans="1:16" x14ac:dyDescent="0.45">
      <c r="A35" s="6"/>
      <c r="B35" s="6"/>
      <c r="C35" s="6"/>
      <c r="D35" s="6"/>
      <c r="H35" s="6"/>
      <c r="J35" s="6"/>
      <c r="K35" s="6"/>
      <c r="L35" s="6"/>
      <c r="N35" s="6"/>
      <c r="P35" s="6"/>
    </row>
    <row r="36" spans="1:16" x14ac:dyDescent="0.45">
      <c r="A36" s="6"/>
      <c r="B36" s="6"/>
      <c r="C36" s="6"/>
      <c r="D36" s="6"/>
      <c r="H36" s="6"/>
      <c r="J36" s="6"/>
      <c r="K36" s="6"/>
      <c r="L36" s="6"/>
      <c r="N36" s="6"/>
      <c r="P36" s="6"/>
    </row>
    <row r="37" spans="1:16" x14ac:dyDescent="0.45">
      <c r="A37" s="6"/>
      <c r="B37" s="6"/>
      <c r="C37" s="6"/>
      <c r="D37" s="6"/>
      <c r="H37" s="6"/>
      <c r="J37" s="6"/>
      <c r="K37" s="6"/>
      <c r="L37" s="6"/>
      <c r="N37" s="6"/>
      <c r="P37" s="6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opLeftCell="A13" workbookViewId="0">
      <selection activeCell="G30" sqref="G30"/>
    </sheetView>
  </sheetViews>
  <sheetFormatPr defaultColWidth="8.69140625" defaultRowHeight="16.5" x14ac:dyDescent="0.45"/>
  <cols>
    <col min="4" max="4" width="11.765625" bestFit="1" customWidth="1"/>
    <col min="6" max="6" width="11.765625" bestFit="1" customWidth="1"/>
  </cols>
  <sheetData>
    <row r="1" spans="1:8" ht="21.5" x14ac:dyDescent="0.6">
      <c r="A1" s="36" t="s">
        <v>43</v>
      </c>
      <c r="B1" s="36"/>
      <c r="C1" s="36"/>
      <c r="D1" s="36"/>
      <c r="E1" s="36"/>
      <c r="F1" s="36"/>
      <c r="G1" s="36"/>
      <c r="H1" s="36"/>
    </row>
    <row r="2" spans="1:8" ht="21.5" x14ac:dyDescent="0.6">
      <c r="A2" s="15" t="s">
        <v>43</v>
      </c>
      <c r="B2" s="14"/>
      <c r="C2" s="14"/>
      <c r="D2" s="14"/>
      <c r="E2" s="14"/>
      <c r="F2" s="14"/>
      <c r="G2" s="14"/>
      <c r="H2" s="14"/>
    </row>
    <row r="3" spans="1:8" ht="17" x14ac:dyDescent="0.5">
      <c r="A3" s="16"/>
      <c r="B3" t="s">
        <v>1</v>
      </c>
    </row>
    <row r="4" spans="1:8" ht="17" x14ac:dyDescent="0.5">
      <c r="A4" s="16"/>
      <c r="B4" t="s">
        <v>4</v>
      </c>
      <c r="D4">
        <v>110</v>
      </c>
      <c r="E4" t="s">
        <v>5</v>
      </c>
    </row>
    <row r="5" spans="1:8" ht="17" x14ac:dyDescent="0.5">
      <c r="A5" s="16"/>
    </row>
    <row r="6" spans="1:8" ht="17" x14ac:dyDescent="0.5">
      <c r="A6" s="16" t="s">
        <v>44</v>
      </c>
      <c r="B6" t="s">
        <v>2</v>
      </c>
    </row>
    <row r="7" spans="1:8" ht="17" x14ac:dyDescent="0.5">
      <c r="A7" s="16"/>
    </row>
    <row r="8" spans="1:8" ht="17" x14ac:dyDescent="0.5">
      <c r="A8" s="16"/>
      <c r="B8" s="25" t="s">
        <v>60</v>
      </c>
      <c r="C8" s="26"/>
      <c r="D8" s="27">
        <f>D4*0.36</f>
        <v>39.6</v>
      </c>
    </row>
    <row r="9" spans="1:8" ht="17" x14ac:dyDescent="0.5">
      <c r="A9" s="16"/>
      <c r="B9" s="28" t="s">
        <v>52</v>
      </c>
      <c r="C9" s="23"/>
      <c r="D9" s="29">
        <f>D4*0.25</f>
        <v>27.5</v>
      </c>
    </row>
    <row r="10" spans="1:8" ht="17" x14ac:dyDescent="0.5">
      <c r="A10" s="16"/>
      <c r="B10" s="28" t="s">
        <v>51</v>
      </c>
      <c r="C10" s="23"/>
      <c r="D10" s="29">
        <f>D4*0.15</f>
        <v>16.5</v>
      </c>
    </row>
    <row r="11" spans="1:8" ht="17" x14ac:dyDescent="0.5">
      <c r="A11" s="16"/>
      <c r="B11" s="28" t="s">
        <v>61</v>
      </c>
      <c r="C11" s="23"/>
      <c r="D11" s="29">
        <f>D4*0.11</f>
        <v>12.1</v>
      </c>
    </row>
    <row r="12" spans="1:8" ht="17" x14ac:dyDescent="0.5">
      <c r="A12" s="16"/>
      <c r="B12" s="28" t="s">
        <v>62</v>
      </c>
      <c r="C12" s="23"/>
      <c r="D12" s="29">
        <f>D4*0.07</f>
        <v>7.7000000000000011</v>
      </c>
    </row>
    <row r="13" spans="1:8" ht="17" x14ac:dyDescent="0.5">
      <c r="A13" s="16"/>
      <c r="B13" s="30" t="s">
        <v>55</v>
      </c>
      <c r="C13" s="31"/>
      <c r="D13" s="32">
        <f>D4*0.06</f>
        <v>6.6</v>
      </c>
    </row>
    <row r="14" spans="1:8" ht="17" x14ac:dyDescent="0.5">
      <c r="A14" s="16"/>
    </row>
    <row r="15" spans="1:8" ht="17" x14ac:dyDescent="0.5">
      <c r="A15" s="16"/>
    </row>
    <row r="16" spans="1:8" ht="17" x14ac:dyDescent="0.5">
      <c r="A16" s="16"/>
    </row>
    <row r="17" spans="1:9" ht="17" x14ac:dyDescent="0.5">
      <c r="A17" s="16"/>
    </row>
    <row r="18" spans="1:9" ht="17" x14ac:dyDescent="0.5">
      <c r="A18" s="16"/>
    </row>
    <row r="19" spans="1:9" ht="17" x14ac:dyDescent="0.5">
      <c r="A19" s="16" t="s">
        <v>45</v>
      </c>
      <c r="B19" t="s">
        <v>3</v>
      </c>
      <c r="F19" t="s">
        <v>65</v>
      </c>
      <c r="G19">
        <f>110*365</f>
        <v>40150</v>
      </c>
      <c r="H19" t="s">
        <v>63</v>
      </c>
    </row>
    <row r="20" spans="1:9" ht="17" x14ac:dyDescent="0.5">
      <c r="A20" s="16"/>
    </row>
    <row r="21" spans="1:9" ht="17" x14ac:dyDescent="0.5">
      <c r="A21" s="16"/>
      <c r="B21">
        <v>40150</v>
      </c>
      <c r="C21" t="s">
        <v>63</v>
      </c>
      <c r="D21" s="33" t="s">
        <v>9</v>
      </c>
      <c r="E21">
        <f>B21/1000</f>
        <v>40.15</v>
      </c>
      <c r="F21" t="s">
        <v>64</v>
      </c>
    </row>
    <row r="22" spans="1:9" ht="17" x14ac:dyDescent="0.5">
      <c r="A22" s="16"/>
    </row>
    <row r="23" spans="1:9" ht="18" customHeight="1" x14ac:dyDescent="0.5">
      <c r="A23" s="16" t="s">
        <v>46</v>
      </c>
      <c r="B23" s="37" t="s">
        <v>47</v>
      </c>
      <c r="C23" s="37"/>
      <c r="D23" s="37"/>
      <c r="E23" s="37"/>
      <c r="F23" s="37"/>
      <c r="G23" s="37"/>
      <c r="H23" s="37"/>
      <c r="I23" s="37"/>
    </row>
    <row r="24" spans="1:9" ht="17" x14ac:dyDescent="0.5">
      <c r="A24" s="16"/>
      <c r="B24" s="37"/>
      <c r="C24" s="37"/>
      <c r="D24" s="37"/>
      <c r="E24" s="37"/>
      <c r="F24" s="37"/>
      <c r="G24" s="37"/>
      <c r="H24" s="37"/>
      <c r="I24" s="37"/>
    </row>
    <row r="26" spans="1:9" x14ac:dyDescent="0.45">
      <c r="B26" s="38" t="s">
        <v>66</v>
      </c>
      <c r="C26" s="38"/>
      <c r="D26">
        <f>40.15*4</f>
        <v>160.6</v>
      </c>
      <c r="E26" t="s">
        <v>64</v>
      </c>
    </row>
    <row r="27" spans="1:9" x14ac:dyDescent="0.45">
      <c r="B27" s="38" t="s">
        <v>67</v>
      </c>
      <c r="C27" s="38"/>
      <c r="D27" s="34">
        <f>160.6*56</f>
        <v>8993.6</v>
      </c>
    </row>
    <row r="29" spans="1:9" x14ac:dyDescent="0.45">
      <c r="B29" t="s">
        <v>68</v>
      </c>
      <c r="F29" s="35">
        <f>D27</f>
        <v>8993.6</v>
      </c>
    </row>
  </sheetData>
  <mergeCells count="4">
    <mergeCell ref="B23:I24"/>
    <mergeCell ref="A1:H1"/>
    <mergeCell ref="B26:C26"/>
    <mergeCell ref="B27:C2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5"/>
  <sheetViews>
    <sheetView tabSelected="1" topLeftCell="A58" workbookViewId="0">
      <selection activeCell="B64" sqref="B64"/>
    </sheetView>
  </sheetViews>
  <sheetFormatPr defaultColWidth="8.69140625" defaultRowHeight="16.5" x14ac:dyDescent="0.45"/>
  <cols>
    <col min="1" max="1" width="10.15234375" bestFit="1" customWidth="1"/>
    <col min="3" max="3" width="4.3828125" customWidth="1"/>
    <col min="4" max="4" width="1.84375" bestFit="1" customWidth="1"/>
    <col min="5" max="5" width="8.69140625" customWidth="1"/>
    <col min="10" max="10" width="1.84375" bestFit="1" customWidth="1"/>
    <col min="11" max="11" width="9.3046875" customWidth="1"/>
  </cols>
  <sheetData>
    <row r="1" spans="1:12" ht="21.5" x14ac:dyDescent="0.6">
      <c r="A1" s="36" t="s">
        <v>49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7" x14ac:dyDescent="0.5">
      <c r="A2" s="1" t="s">
        <v>6</v>
      </c>
    </row>
    <row r="3" spans="1:12" x14ac:dyDescent="0.45">
      <c r="A3" s="2"/>
      <c r="B3" s="3">
        <v>341</v>
      </c>
      <c r="C3" s="4" t="s">
        <v>8</v>
      </c>
      <c r="D3" s="2" t="s">
        <v>9</v>
      </c>
      <c r="E3" s="7">
        <f>B3*100</f>
        <v>34100</v>
      </c>
      <c r="F3" s="4" t="s">
        <v>10</v>
      </c>
      <c r="H3" s="3">
        <v>951000</v>
      </c>
      <c r="I3" s="4" t="s">
        <v>10</v>
      </c>
      <c r="J3" s="2" t="s">
        <v>9</v>
      </c>
      <c r="K3" s="7">
        <f>H3/100000</f>
        <v>9.51</v>
      </c>
      <c r="L3" s="4" t="s">
        <v>11</v>
      </c>
    </row>
    <row r="4" spans="1:12" x14ac:dyDescent="0.45">
      <c r="A4" s="2"/>
      <c r="B4" s="3">
        <v>41.7</v>
      </c>
      <c r="C4" s="4" t="s">
        <v>8</v>
      </c>
      <c r="D4" s="2" t="s">
        <v>9</v>
      </c>
      <c r="E4" s="7">
        <f t="shared" ref="E4" si="0">B4*100</f>
        <v>4170</v>
      </c>
      <c r="F4" s="4" t="s">
        <v>10</v>
      </c>
      <c r="H4" s="3">
        <v>8</v>
      </c>
      <c r="I4" s="4" t="s">
        <v>10</v>
      </c>
      <c r="J4" s="2" t="s">
        <v>9</v>
      </c>
      <c r="K4" s="7">
        <f>H4/100</f>
        <v>0.08</v>
      </c>
      <c r="L4" s="4" t="s">
        <v>8</v>
      </c>
    </row>
    <row r="5" spans="1:12" x14ac:dyDescent="0.45">
      <c r="A5" s="2"/>
      <c r="B5" s="3">
        <v>689</v>
      </c>
      <c r="C5" s="4" t="s">
        <v>8</v>
      </c>
      <c r="D5" s="2" t="s">
        <v>9</v>
      </c>
      <c r="E5" s="7">
        <f>B5/1000</f>
        <v>0.68899999999999995</v>
      </c>
      <c r="F5" s="4" t="s">
        <v>11</v>
      </c>
      <c r="H5" s="3">
        <v>91.5</v>
      </c>
      <c r="I5" s="4" t="s">
        <v>10</v>
      </c>
      <c r="J5" s="2" t="s">
        <v>9</v>
      </c>
      <c r="K5" s="7">
        <f>H5/100</f>
        <v>0.91500000000000004</v>
      </c>
      <c r="L5" s="4" t="s">
        <v>8</v>
      </c>
    </row>
    <row r="6" spans="1:12" x14ac:dyDescent="0.45">
      <c r="A6" s="2"/>
      <c r="B6" s="3">
        <v>259</v>
      </c>
      <c r="C6" s="4" t="s">
        <v>10</v>
      </c>
      <c r="D6" s="2" t="s">
        <v>9</v>
      </c>
      <c r="E6" s="7">
        <f>B6/100</f>
        <v>2.59</v>
      </c>
      <c r="F6" s="4" t="s">
        <v>8</v>
      </c>
      <c r="H6" s="3">
        <v>0.68</v>
      </c>
      <c r="I6" s="4" t="s">
        <v>11</v>
      </c>
      <c r="J6" s="2" t="s">
        <v>9</v>
      </c>
      <c r="K6" s="7">
        <f>H6*1000</f>
        <v>680</v>
      </c>
      <c r="L6" s="4" t="s">
        <v>8</v>
      </c>
    </row>
    <row r="7" spans="1:12" x14ac:dyDescent="0.45">
      <c r="A7" s="2"/>
      <c r="B7" s="3">
        <v>749</v>
      </c>
      <c r="C7" s="4" t="s">
        <v>12</v>
      </c>
      <c r="D7" s="2" t="s">
        <v>9</v>
      </c>
      <c r="E7" s="7">
        <f>B7/1000</f>
        <v>0.749</v>
      </c>
      <c r="F7" s="4" t="s">
        <v>8</v>
      </c>
      <c r="H7" s="3">
        <v>421</v>
      </c>
      <c r="I7" s="4" t="s">
        <v>8</v>
      </c>
      <c r="J7" s="2" t="s">
        <v>9</v>
      </c>
      <c r="K7" s="7">
        <f>H7/1000</f>
        <v>0.42099999999999999</v>
      </c>
      <c r="L7" s="4" t="s">
        <v>11</v>
      </c>
    </row>
    <row r="8" spans="1:12" x14ac:dyDescent="0.45">
      <c r="A8" s="2"/>
      <c r="B8" s="3">
        <v>3.7</v>
      </c>
      <c r="C8" s="4" t="s">
        <v>13</v>
      </c>
      <c r="D8" s="2" t="s">
        <v>9</v>
      </c>
      <c r="E8" s="7">
        <v>0.37</v>
      </c>
      <c r="F8" s="4" t="s">
        <v>8</v>
      </c>
      <c r="H8" s="3">
        <v>6.7</v>
      </c>
      <c r="I8" s="4" t="s">
        <v>12</v>
      </c>
      <c r="J8" s="2" t="s">
        <v>9</v>
      </c>
      <c r="K8" s="7">
        <f>H8/10</f>
        <v>0.67</v>
      </c>
      <c r="L8" s="4" t="s">
        <v>10</v>
      </c>
    </row>
    <row r="10" spans="1:12" ht="17" x14ac:dyDescent="0.5">
      <c r="A10" s="1" t="s">
        <v>14</v>
      </c>
    </row>
    <row r="11" spans="1:12" x14ac:dyDescent="0.45">
      <c r="B11" s="6">
        <v>0.51</v>
      </c>
      <c r="C11" s="6" t="s">
        <v>15</v>
      </c>
      <c r="D11" s="6" t="s">
        <v>9</v>
      </c>
      <c r="E11" s="7">
        <f>B11*100</f>
        <v>51</v>
      </c>
      <c r="F11" s="6" t="s">
        <v>16</v>
      </c>
      <c r="H11" s="6">
        <v>9.4</v>
      </c>
      <c r="I11" s="6" t="s">
        <v>15</v>
      </c>
      <c r="J11" s="6" t="s">
        <v>9</v>
      </c>
      <c r="K11" s="7">
        <f>H11*1000</f>
        <v>9400</v>
      </c>
      <c r="L11" s="6" t="s">
        <v>17</v>
      </c>
    </row>
    <row r="12" spans="1:12" x14ac:dyDescent="0.45">
      <c r="B12" s="6">
        <v>12</v>
      </c>
      <c r="C12" s="6" t="s">
        <v>15</v>
      </c>
      <c r="D12" s="6" t="s">
        <v>9</v>
      </c>
      <c r="E12" s="7">
        <f>B12*10</f>
        <v>120</v>
      </c>
      <c r="F12" s="6" t="s">
        <v>18</v>
      </c>
      <c r="H12" s="6">
        <v>620</v>
      </c>
      <c r="I12" s="6" t="s">
        <v>19</v>
      </c>
      <c r="J12" s="6" t="s">
        <v>9</v>
      </c>
      <c r="K12" s="7">
        <f>H12*100</f>
        <v>62000</v>
      </c>
      <c r="L12" s="6" t="s">
        <v>15</v>
      </c>
    </row>
    <row r="13" spans="1:12" x14ac:dyDescent="0.45">
      <c r="B13" s="6">
        <v>8.3000000000000007</v>
      </c>
      <c r="C13" s="6" t="s">
        <v>15</v>
      </c>
      <c r="D13" s="6" t="s">
        <v>9</v>
      </c>
      <c r="E13" s="7">
        <f>B13*100</f>
        <v>830.00000000000011</v>
      </c>
      <c r="F13" s="6" t="s">
        <v>16</v>
      </c>
      <c r="H13" s="6">
        <v>384</v>
      </c>
      <c r="I13" s="6" t="s">
        <v>16</v>
      </c>
      <c r="J13" s="6" t="s">
        <v>9</v>
      </c>
      <c r="K13" s="7">
        <f>H13/10</f>
        <v>38.4</v>
      </c>
      <c r="L13" s="6" t="s">
        <v>18</v>
      </c>
    </row>
    <row r="14" spans="1:12" x14ac:dyDescent="0.45">
      <c r="B14" s="6">
        <v>69</v>
      </c>
      <c r="C14" s="6" t="s">
        <v>16</v>
      </c>
      <c r="D14" s="6" t="s">
        <v>9</v>
      </c>
      <c r="E14" s="7">
        <f>B14/100</f>
        <v>0.69</v>
      </c>
      <c r="F14" s="6" t="s">
        <v>15</v>
      </c>
      <c r="H14" s="6">
        <v>12</v>
      </c>
      <c r="I14" s="6" t="s">
        <v>16</v>
      </c>
      <c r="J14" s="6" t="s">
        <v>9</v>
      </c>
      <c r="K14" s="7">
        <f>H14*10</f>
        <v>120</v>
      </c>
      <c r="L14" s="6" t="s">
        <v>17</v>
      </c>
    </row>
    <row r="15" spans="1:12" x14ac:dyDescent="0.45">
      <c r="B15" s="6">
        <v>7.2</v>
      </c>
      <c r="C15" s="6" t="s">
        <v>18</v>
      </c>
      <c r="D15" s="6" t="s">
        <v>9</v>
      </c>
      <c r="E15" s="7">
        <f>B15*100</f>
        <v>720</v>
      </c>
      <c r="F15" s="6" t="s">
        <v>17</v>
      </c>
      <c r="H15" s="6">
        <v>369</v>
      </c>
      <c r="I15" s="6" t="s">
        <v>18</v>
      </c>
      <c r="J15" s="6" t="s">
        <v>9</v>
      </c>
      <c r="K15" s="7">
        <f>H15/10</f>
        <v>36.9</v>
      </c>
      <c r="L15" s="6" t="s">
        <v>15</v>
      </c>
    </row>
    <row r="16" spans="1:12" x14ac:dyDescent="0.45">
      <c r="B16" s="6">
        <v>3</v>
      </c>
      <c r="C16" s="6" t="s">
        <v>18</v>
      </c>
      <c r="D16" s="6" t="s">
        <v>9</v>
      </c>
      <c r="E16" s="7">
        <f>B16/10</f>
        <v>0.3</v>
      </c>
      <c r="F16" s="6" t="s">
        <v>15</v>
      </c>
      <c r="H16" s="6">
        <v>0.75</v>
      </c>
      <c r="I16" s="6" t="s">
        <v>15</v>
      </c>
      <c r="J16" s="6" t="s">
        <v>9</v>
      </c>
      <c r="K16" s="7">
        <f>H16*10</f>
        <v>7.5</v>
      </c>
      <c r="L16" s="6" t="s">
        <v>18</v>
      </c>
    </row>
    <row r="17" spans="1:12" x14ac:dyDescent="0.45">
      <c r="B17" s="6"/>
      <c r="C17" s="6"/>
      <c r="D17" s="6"/>
      <c r="F17" s="6"/>
      <c r="H17" s="6"/>
      <c r="I17" s="6"/>
      <c r="J17" s="6"/>
      <c r="L17" s="6"/>
    </row>
    <row r="18" spans="1:12" ht="17" x14ac:dyDescent="0.5">
      <c r="A18" s="1" t="s">
        <v>20</v>
      </c>
    </row>
    <row r="19" spans="1:12" x14ac:dyDescent="0.45">
      <c r="B19" s="6">
        <v>0.59799999999999998</v>
      </c>
      <c r="C19" s="6" t="s">
        <v>21</v>
      </c>
      <c r="D19" s="6" t="s">
        <v>9</v>
      </c>
      <c r="E19" s="7">
        <f>B19*1000000</f>
        <v>598000</v>
      </c>
      <c r="F19" s="6" t="s">
        <v>22</v>
      </c>
      <c r="H19" s="6">
        <v>0.35599999999999998</v>
      </c>
      <c r="I19" s="6" t="s">
        <v>21</v>
      </c>
      <c r="J19" s="6" t="s">
        <v>9</v>
      </c>
      <c r="K19" s="7">
        <f>H19*1000</f>
        <v>356</v>
      </c>
      <c r="L19" s="6" t="s">
        <v>23</v>
      </c>
    </row>
    <row r="20" spans="1:12" x14ac:dyDescent="0.45">
      <c r="B20" s="6">
        <v>3</v>
      </c>
      <c r="C20" s="6" t="s">
        <v>23</v>
      </c>
      <c r="D20" s="6" t="s">
        <v>9</v>
      </c>
      <c r="E20" s="7">
        <f>B20*1000</f>
        <v>3000</v>
      </c>
      <c r="F20" s="6" t="s">
        <v>22</v>
      </c>
      <c r="H20" s="6">
        <v>9.3000000000000007</v>
      </c>
      <c r="I20" s="6" t="s">
        <v>23</v>
      </c>
      <c r="J20" s="6" t="s">
        <v>9</v>
      </c>
      <c r="K20" s="7">
        <f>H20*1000000</f>
        <v>9300000</v>
      </c>
      <c r="L20" s="6" t="s">
        <v>24</v>
      </c>
    </row>
    <row r="21" spans="1:12" x14ac:dyDescent="0.45">
      <c r="B21" s="6">
        <v>2013</v>
      </c>
      <c r="C21" s="6" t="s">
        <v>22</v>
      </c>
      <c r="D21" s="6" t="s">
        <v>9</v>
      </c>
      <c r="E21" s="7">
        <f>B21/1000</f>
        <v>2.0129999999999999</v>
      </c>
      <c r="F21" s="6" t="s">
        <v>23</v>
      </c>
      <c r="H21" s="6">
        <v>48</v>
      </c>
      <c r="I21" s="6" t="s">
        <v>22</v>
      </c>
      <c r="J21" s="6" t="s">
        <v>9</v>
      </c>
      <c r="K21" s="7">
        <f>H21/1000</f>
        <v>4.8000000000000001E-2</v>
      </c>
      <c r="L21" s="6" t="s">
        <v>23</v>
      </c>
    </row>
    <row r="22" spans="1:12" x14ac:dyDescent="0.45">
      <c r="B22" s="6">
        <v>81</v>
      </c>
      <c r="C22" s="6" t="s">
        <v>22</v>
      </c>
      <c r="D22" s="6" t="s">
        <v>9</v>
      </c>
      <c r="E22" s="7">
        <f>B22/1000</f>
        <v>8.1000000000000003E-2</v>
      </c>
      <c r="F22" s="6" t="s">
        <v>23</v>
      </c>
      <c r="H22" s="6">
        <v>3</v>
      </c>
      <c r="I22" s="6" t="s">
        <v>22</v>
      </c>
      <c r="J22" s="6" t="s">
        <v>9</v>
      </c>
      <c r="K22" s="7">
        <f>H22*1000</f>
        <v>3000</v>
      </c>
      <c r="L22" s="6" t="s">
        <v>25</v>
      </c>
    </row>
    <row r="23" spans="1:12" x14ac:dyDescent="0.45">
      <c r="B23" s="6">
        <v>6.5</v>
      </c>
      <c r="C23" s="6" t="s">
        <v>22</v>
      </c>
      <c r="D23" s="6" t="s">
        <v>9</v>
      </c>
      <c r="E23" s="7">
        <f>B23*1000</f>
        <v>6500</v>
      </c>
      <c r="F23" s="6" t="s">
        <v>25</v>
      </c>
      <c r="H23" s="6">
        <v>560</v>
      </c>
      <c r="I23" s="6" t="s">
        <v>22</v>
      </c>
      <c r="J23" s="6" t="s">
        <v>9</v>
      </c>
      <c r="K23" s="7">
        <f>H23/1000</f>
        <v>0.56000000000000005</v>
      </c>
      <c r="L23" s="6" t="s">
        <v>23</v>
      </c>
    </row>
    <row r="24" spans="1:12" x14ac:dyDescent="0.45">
      <c r="B24" s="6">
        <v>0.17499999999999999</v>
      </c>
      <c r="C24" s="6" t="s">
        <v>21</v>
      </c>
      <c r="D24" s="6" t="s">
        <v>9</v>
      </c>
      <c r="E24" s="7">
        <f>B24*1000</f>
        <v>175</v>
      </c>
      <c r="F24" s="6" t="s">
        <v>23</v>
      </c>
      <c r="H24" s="6">
        <v>36891</v>
      </c>
      <c r="I24" s="6" t="s">
        <v>22</v>
      </c>
      <c r="J24" s="6" t="s">
        <v>9</v>
      </c>
      <c r="K24" s="7">
        <f>H24/1000000</f>
        <v>3.6891E-2</v>
      </c>
      <c r="L24" s="6" t="s">
        <v>21</v>
      </c>
    </row>
    <row r="26" spans="1:12" ht="17" x14ac:dyDescent="0.5">
      <c r="A26" s="1" t="s">
        <v>26</v>
      </c>
    </row>
    <row r="27" spans="1:12" x14ac:dyDescent="0.45">
      <c r="B27" s="7">
        <v>650</v>
      </c>
      <c r="C27" s="7" t="s">
        <v>29</v>
      </c>
      <c r="D27" s="7" t="s">
        <v>9</v>
      </c>
      <c r="E27" s="7">
        <f>B27*10000</f>
        <v>6500000</v>
      </c>
      <c r="F27" s="7" t="s">
        <v>27</v>
      </c>
    </row>
    <row r="28" spans="1:12" x14ac:dyDescent="0.45">
      <c r="B28" s="7">
        <v>0.32500000000000001</v>
      </c>
      <c r="C28" s="7" t="s">
        <v>27</v>
      </c>
      <c r="D28" s="7" t="s">
        <v>9</v>
      </c>
      <c r="E28" s="7">
        <f>B28*1000000</f>
        <v>325000</v>
      </c>
      <c r="F28" s="7" t="s">
        <v>30</v>
      </c>
    </row>
    <row r="29" spans="1:12" x14ac:dyDescent="0.45">
      <c r="B29" s="7">
        <v>860000</v>
      </c>
      <c r="C29" s="7" t="s">
        <v>28</v>
      </c>
      <c r="D29" s="7" t="s">
        <v>9</v>
      </c>
      <c r="E29" s="7">
        <f>B29/10000</f>
        <v>86</v>
      </c>
      <c r="F29" s="7" t="s">
        <v>27</v>
      </c>
    </row>
    <row r="30" spans="1:12" x14ac:dyDescent="0.45">
      <c r="B30" s="7">
        <v>540</v>
      </c>
      <c r="C30" s="7" t="s">
        <v>31</v>
      </c>
      <c r="D30" s="7" t="s">
        <v>9</v>
      </c>
      <c r="E30" s="7">
        <f>B30*100</f>
        <v>54000</v>
      </c>
      <c r="F30" s="7" t="s">
        <v>28</v>
      </c>
    </row>
    <row r="31" spans="1:12" x14ac:dyDescent="0.45">
      <c r="B31" s="7">
        <v>7.9000000000000008E-3</v>
      </c>
      <c r="C31" s="7" t="s">
        <v>32</v>
      </c>
      <c r="D31" s="7" t="s">
        <v>9</v>
      </c>
      <c r="E31" s="7">
        <f>B31*1000000</f>
        <v>7900.0000000000009</v>
      </c>
      <c r="F31" s="7" t="s">
        <v>27</v>
      </c>
    </row>
    <row r="32" spans="1:12" x14ac:dyDescent="0.45">
      <c r="B32" s="7">
        <v>1.2E-2</v>
      </c>
      <c r="C32" s="7" t="s">
        <v>32</v>
      </c>
      <c r="D32" s="7" t="s">
        <v>9</v>
      </c>
      <c r="E32" s="7">
        <f>B32*1000000</f>
        <v>12000</v>
      </c>
      <c r="F32" s="7" t="s">
        <v>27</v>
      </c>
    </row>
    <row r="33" spans="1:6" x14ac:dyDescent="0.45">
      <c r="B33" s="7">
        <v>6.45</v>
      </c>
      <c r="C33" s="7" t="s">
        <v>27</v>
      </c>
      <c r="D33" s="7" t="s">
        <v>9</v>
      </c>
      <c r="E33" s="7">
        <f>B33*100</f>
        <v>645</v>
      </c>
      <c r="F33" s="7" t="s">
        <v>31</v>
      </c>
    </row>
    <row r="34" spans="1:6" x14ac:dyDescent="0.45">
      <c r="B34" s="7">
        <v>6.04</v>
      </c>
      <c r="C34" s="7" t="s">
        <v>27</v>
      </c>
      <c r="D34" s="7" t="s">
        <v>9</v>
      </c>
      <c r="E34" s="7">
        <f t="shared" ref="E34:E36" si="1">B34*10000</f>
        <v>60400</v>
      </c>
      <c r="F34" s="7" t="s">
        <v>28</v>
      </c>
    </row>
    <row r="35" spans="1:6" x14ac:dyDescent="0.45">
      <c r="B35" s="7">
        <v>6300</v>
      </c>
      <c r="C35" t="s">
        <v>30</v>
      </c>
      <c r="D35" s="7" t="s">
        <v>9</v>
      </c>
      <c r="E35" s="7">
        <f>B35/100</f>
        <v>63</v>
      </c>
      <c r="F35" s="7" t="s">
        <v>28</v>
      </c>
    </row>
    <row r="36" spans="1:6" x14ac:dyDescent="0.45">
      <c r="B36" s="7">
        <v>0.08</v>
      </c>
      <c r="C36" s="7" t="s">
        <v>27</v>
      </c>
      <c r="D36" s="7" t="s">
        <v>9</v>
      </c>
      <c r="E36" s="7">
        <f t="shared" si="1"/>
        <v>800</v>
      </c>
      <c r="F36" s="7" t="s">
        <v>28</v>
      </c>
    </row>
    <row r="37" spans="1:6" x14ac:dyDescent="0.45">
      <c r="B37" s="7">
        <v>47</v>
      </c>
      <c r="C37" s="7" t="s">
        <v>29</v>
      </c>
      <c r="D37" s="7" t="s">
        <v>9</v>
      </c>
      <c r="E37" s="7">
        <f>B37*100</f>
        <v>4700</v>
      </c>
      <c r="F37" s="7" t="s">
        <v>33</v>
      </c>
    </row>
    <row r="38" spans="1:6" x14ac:dyDescent="0.45">
      <c r="B38" s="7">
        <v>7.82</v>
      </c>
      <c r="C38" s="7" t="s">
        <v>29</v>
      </c>
      <c r="D38" s="7" t="s">
        <v>9</v>
      </c>
      <c r="E38" s="7">
        <f>B38/100</f>
        <v>7.8200000000000006E-2</v>
      </c>
      <c r="F38" s="7" t="s">
        <v>32</v>
      </c>
    </row>
    <row r="39" spans="1:6" x14ac:dyDescent="0.45">
      <c r="B39" s="7">
        <v>5.1999999999999998E-2</v>
      </c>
      <c r="C39" t="s">
        <v>31</v>
      </c>
      <c r="D39" s="7" t="s">
        <v>9</v>
      </c>
      <c r="E39" s="7">
        <v>5.2</v>
      </c>
      <c r="F39" s="7" t="s">
        <v>28</v>
      </c>
    </row>
    <row r="40" spans="1:6" x14ac:dyDescent="0.45">
      <c r="B40" s="7">
        <v>65</v>
      </c>
      <c r="C40" s="7" t="s">
        <v>33</v>
      </c>
      <c r="D40" s="7" t="s">
        <v>9</v>
      </c>
      <c r="E40" s="7">
        <f>B40*100</f>
        <v>6500</v>
      </c>
      <c r="F40" s="7" t="s">
        <v>27</v>
      </c>
    </row>
    <row r="41" spans="1:6" x14ac:dyDescent="0.45">
      <c r="B41" s="7">
        <v>728.4</v>
      </c>
      <c r="C41" s="7" t="s">
        <v>28</v>
      </c>
      <c r="D41" s="7" t="s">
        <v>9</v>
      </c>
      <c r="E41" s="7">
        <f>B41/100</f>
        <v>7.2839999999999998</v>
      </c>
      <c r="F41" s="7" t="s">
        <v>31</v>
      </c>
    </row>
    <row r="42" spans="1:6" x14ac:dyDescent="0.45">
      <c r="B42" s="7">
        <v>81</v>
      </c>
      <c r="C42" s="7" t="s">
        <v>31</v>
      </c>
      <c r="D42" s="7" t="s">
        <v>9</v>
      </c>
      <c r="E42" s="7">
        <f>B42*100</f>
        <v>8100</v>
      </c>
      <c r="F42" s="7" t="s">
        <v>28</v>
      </c>
    </row>
    <row r="44" spans="1:6" ht="17" x14ac:dyDescent="0.5">
      <c r="A44" s="1" t="s">
        <v>34</v>
      </c>
    </row>
    <row r="45" spans="1:6" x14ac:dyDescent="0.45">
      <c r="B45" s="7">
        <v>65000</v>
      </c>
      <c r="C45" s="7" t="s">
        <v>35</v>
      </c>
      <c r="D45" s="7" t="s">
        <v>9</v>
      </c>
      <c r="E45" s="7">
        <f>B45/1000000</f>
        <v>6.5000000000000002E-2</v>
      </c>
      <c r="F45" s="7" t="s">
        <v>36</v>
      </c>
    </row>
    <row r="46" spans="1:6" x14ac:dyDescent="0.45">
      <c r="B46" s="6">
        <v>900</v>
      </c>
      <c r="C46" s="6" t="s">
        <v>35</v>
      </c>
      <c r="D46" s="6" t="s">
        <v>9</v>
      </c>
      <c r="E46" s="7">
        <f>B46/1000</f>
        <v>0.9</v>
      </c>
      <c r="F46" t="s">
        <v>15</v>
      </c>
    </row>
    <row r="47" spans="1:6" x14ac:dyDescent="0.45">
      <c r="B47" s="7">
        <v>655</v>
      </c>
      <c r="C47" s="7" t="s">
        <v>37</v>
      </c>
      <c r="D47" s="7" t="s">
        <v>9</v>
      </c>
      <c r="E47" s="7">
        <f>B47/1000</f>
        <v>0.65500000000000003</v>
      </c>
      <c r="F47" s="7" t="s">
        <v>36</v>
      </c>
    </row>
    <row r="48" spans="1:6" x14ac:dyDescent="0.45">
      <c r="B48" s="7">
        <v>9</v>
      </c>
      <c r="C48" s="7" t="s">
        <v>36</v>
      </c>
      <c r="D48" s="7" t="s">
        <v>9</v>
      </c>
      <c r="E48" s="7">
        <f>B48*1000</f>
        <v>9000</v>
      </c>
      <c r="F48" s="7" t="s">
        <v>37</v>
      </c>
    </row>
    <row r="49" spans="1:8" x14ac:dyDescent="0.45">
      <c r="B49" s="6">
        <v>7</v>
      </c>
      <c r="C49" s="6" t="s">
        <v>36</v>
      </c>
      <c r="D49" s="6" t="s">
        <v>9</v>
      </c>
      <c r="E49" s="7">
        <f>B49*1000</f>
        <v>7000</v>
      </c>
      <c r="F49" t="s">
        <v>15</v>
      </c>
    </row>
    <row r="50" spans="1:8" x14ac:dyDescent="0.45">
      <c r="B50" s="7">
        <v>4.4999999999999997E-3</v>
      </c>
      <c r="C50" s="7" t="s">
        <v>36</v>
      </c>
      <c r="D50" s="7" t="s">
        <v>9</v>
      </c>
      <c r="E50" s="7">
        <f>B50*1000000</f>
        <v>4500</v>
      </c>
      <c r="F50" s="7" t="s">
        <v>35</v>
      </c>
    </row>
    <row r="51" spans="1:8" x14ac:dyDescent="0.45">
      <c r="B51" s="7">
        <v>10</v>
      </c>
      <c r="C51" s="7" t="s">
        <v>37</v>
      </c>
      <c r="D51" s="7" t="s">
        <v>9</v>
      </c>
      <c r="E51" s="7">
        <f>B51*1000</f>
        <v>10000</v>
      </c>
      <c r="F51" s="7" t="s">
        <v>35</v>
      </c>
    </row>
    <row r="52" spans="1:8" x14ac:dyDescent="0.45">
      <c r="B52" s="7">
        <v>0.42</v>
      </c>
      <c r="C52" s="7" t="s">
        <v>36</v>
      </c>
      <c r="D52" s="7" t="s">
        <v>9</v>
      </c>
      <c r="E52" s="7">
        <f>B52*1000000</f>
        <v>420000</v>
      </c>
      <c r="F52" s="7" t="s">
        <v>35</v>
      </c>
    </row>
    <row r="53" spans="1:8" x14ac:dyDescent="0.45">
      <c r="B53" s="7">
        <v>234</v>
      </c>
      <c r="C53" s="7" t="s">
        <v>35</v>
      </c>
      <c r="D53" s="7" t="s">
        <v>9</v>
      </c>
      <c r="E53" s="7">
        <f>B53/1000</f>
        <v>0.23400000000000001</v>
      </c>
      <c r="F53" s="7" t="s">
        <v>37</v>
      </c>
    </row>
    <row r="54" spans="1:8" x14ac:dyDescent="0.45">
      <c r="B54" s="6">
        <v>6000</v>
      </c>
      <c r="C54" s="6" t="s">
        <v>35</v>
      </c>
      <c r="D54" s="6" t="s">
        <v>9</v>
      </c>
      <c r="E54" s="7">
        <f>B54/1000</f>
        <v>6</v>
      </c>
      <c r="F54" t="s">
        <v>15</v>
      </c>
    </row>
    <row r="55" spans="1:8" x14ac:dyDescent="0.45">
      <c r="B55" s="7">
        <v>225</v>
      </c>
      <c r="C55" t="s">
        <v>38</v>
      </c>
      <c r="D55" s="7" t="s">
        <v>9</v>
      </c>
      <c r="E55" s="7">
        <f>B55/1000</f>
        <v>0.22500000000000001</v>
      </c>
      <c r="F55" s="7" t="s">
        <v>35</v>
      </c>
    </row>
    <row r="56" spans="1:8" x14ac:dyDescent="0.45">
      <c r="B56" s="7">
        <v>8</v>
      </c>
      <c r="C56" s="7" t="s">
        <v>37</v>
      </c>
      <c r="D56" s="7" t="s">
        <v>9</v>
      </c>
      <c r="E56" s="7">
        <f>B56*1000</f>
        <v>8000</v>
      </c>
      <c r="F56" s="7" t="s">
        <v>35</v>
      </c>
    </row>
    <row r="57" spans="1:8" x14ac:dyDescent="0.45">
      <c r="B57" s="7">
        <v>3</v>
      </c>
      <c r="C57" s="7" t="s">
        <v>36</v>
      </c>
      <c r="D57" s="7" t="s">
        <v>9</v>
      </c>
      <c r="E57" s="7">
        <f>B57*1000000</f>
        <v>3000000</v>
      </c>
      <c r="F57" s="7" t="s">
        <v>35</v>
      </c>
    </row>
    <row r="58" spans="1:8" x14ac:dyDescent="0.45">
      <c r="B58" s="6">
        <v>0.8</v>
      </c>
      <c r="C58" s="6" t="s">
        <v>36</v>
      </c>
      <c r="D58" s="6" t="s">
        <v>9</v>
      </c>
      <c r="E58" s="7">
        <f>B58*1000</f>
        <v>800</v>
      </c>
      <c r="F58" s="6" t="s">
        <v>15</v>
      </c>
    </row>
    <row r="59" spans="1:8" x14ac:dyDescent="0.45">
      <c r="B59" s="7">
        <v>750</v>
      </c>
      <c r="C59" s="7" t="s">
        <v>38</v>
      </c>
      <c r="D59" s="7" t="s">
        <v>9</v>
      </c>
      <c r="E59" s="7">
        <f>B59/1000</f>
        <v>0.75</v>
      </c>
      <c r="F59" s="7" t="s">
        <v>35</v>
      </c>
    </row>
    <row r="60" spans="1:8" x14ac:dyDescent="0.45">
      <c r="B60" s="7">
        <v>4.8000000000000001E-2</v>
      </c>
      <c r="C60" s="7" t="s">
        <v>36</v>
      </c>
      <c r="D60" s="7" t="s">
        <v>9</v>
      </c>
      <c r="E60" s="7">
        <f>B60*1000000000</f>
        <v>48000000</v>
      </c>
      <c r="F60" s="7" t="s">
        <v>38</v>
      </c>
    </row>
    <row r="61" spans="1:8" x14ac:dyDescent="0.45">
      <c r="B61" s="7">
        <v>0.25</v>
      </c>
      <c r="C61" s="7" t="s">
        <v>36</v>
      </c>
      <c r="D61" s="7" t="s">
        <v>9</v>
      </c>
      <c r="E61" s="7">
        <f>B61*1000</f>
        <v>250</v>
      </c>
      <c r="F61" s="7" t="s">
        <v>37</v>
      </c>
    </row>
    <row r="63" spans="1:8" ht="21.5" x14ac:dyDescent="0.6">
      <c r="A63" s="15" t="s">
        <v>43</v>
      </c>
      <c r="B63" s="21"/>
      <c r="C63" s="21"/>
      <c r="D63" s="21"/>
      <c r="E63" s="21"/>
      <c r="F63" s="21"/>
      <c r="G63" s="21"/>
      <c r="H63" s="21"/>
    </row>
    <row r="64" spans="1:8" ht="17" x14ac:dyDescent="0.5">
      <c r="A64" s="16" t="s">
        <v>44</v>
      </c>
      <c r="B64" t="s">
        <v>50</v>
      </c>
      <c r="E64">
        <f>110*11%</f>
        <v>12.1</v>
      </c>
      <c r="F64" t="s">
        <v>56</v>
      </c>
    </row>
    <row r="65" spans="1:6" ht="17" x14ac:dyDescent="0.5">
      <c r="A65" s="16"/>
      <c r="B65" t="s">
        <v>51</v>
      </c>
      <c r="E65">
        <f>110*15%</f>
        <v>16.5</v>
      </c>
      <c r="F65" t="s">
        <v>56</v>
      </c>
    </row>
    <row r="66" spans="1:6" ht="17" x14ac:dyDescent="0.5">
      <c r="A66" s="16"/>
      <c r="B66" t="s">
        <v>52</v>
      </c>
      <c r="E66">
        <f>110*25%</f>
        <v>27.5</v>
      </c>
      <c r="F66" t="s">
        <v>56</v>
      </c>
    </row>
    <row r="67" spans="1:6" ht="17" x14ac:dyDescent="0.5">
      <c r="A67" s="16"/>
      <c r="B67" t="s">
        <v>53</v>
      </c>
      <c r="E67">
        <f>110*36%</f>
        <v>39.6</v>
      </c>
      <c r="F67" t="s">
        <v>56</v>
      </c>
    </row>
    <row r="68" spans="1:6" ht="17" x14ac:dyDescent="0.5">
      <c r="A68" s="16"/>
      <c r="B68" t="s">
        <v>55</v>
      </c>
      <c r="E68">
        <f>110*6%</f>
        <v>6.6</v>
      </c>
      <c r="F68" t="s">
        <v>56</v>
      </c>
    </row>
    <row r="69" spans="1:6" ht="17" x14ac:dyDescent="0.5">
      <c r="A69" s="16"/>
      <c r="B69" t="s">
        <v>54</v>
      </c>
      <c r="E69">
        <f>110*7%</f>
        <v>7.7000000000000011</v>
      </c>
      <c r="F69" t="s">
        <v>56</v>
      </c>
    </row>
    <row r="70" spans="1:6" ht="17.5" thickBot="1" x14ac:dyDescent="0.55000000000000004">
      <c r="A70" s="16"/>
      <c r="E70" s="22">
        <f>SUM(E64:E69)</f>
        <v>110</v>
      </c>
      <c r="F70" s="22" t="s">
        <v>56</v>
      </c>
    </row>
    <row r="71" spans="1:6" ht="17.5" thickTop="1" x14ac:dyDescent="0.5">
      <c r="A71" s="16"/>
    </row>
    <row r="72" spans="1:6" ht="17.5" thickBot="1" x14ac:dyDescent="0.55000000000000004">
      <c r="A72" s="16" t="s">
        <v>45</v>
      </c>
      <c r="B72" s="23" t="s">
        <v>57</v>
      </c>
      <c r="C72" s="23"/>
      <c r="D72" s="23"/>
      <c r="E72" s="22">
        <f>E70*365/1000</f>
        <v>40.15</v>
      </c>
      <c r="F72" s="22" t="s">
        <v>36</v>
      </c>
    </row>
    <row r="73" spans="1:6" ht="17" thickTop="1" x14ac:dyDescent="0.45"/>
    <row r="74" spans="1:6" ht="17.5" thickBot="1" x14ac:dyDescent="0.55000000000000004">
      <c r="A74" s="16" t="s">
        <v>46</v>
      </c>
      <c r="B74" t="s">
        <v>58</v>
      </c>
      <c r="E74" s="24">
        <f>E72*56*4</f>
        <v>8993.6</v>
      </c>
      <c r="F74" s="22" t="s">
        <v>59</v>
      </c>
    </row>
    <row r="75" spans="1:6" ht="17" thickTop="1" x14ac:dyDescent="0.45"/>
  </sheetData>
  <mergeCells count="1">
    <mergeCell ref="A1:L1"/>
  </mergeCells>
  <pageMargins left="0.7" right="0.7" top="0.75" bottom="0.75" header="0.3" footer="0.3"/>
  <pageSetup paperSize="9" orientation="portrait"/>
  <ignoredErrors>
    <ignoredError sqref="E57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Eksempel</vt:lpstr>
      <vt:lpstr>Opgave 1</vt:lpstr>
      <vt:lpstr>Opgave 2</vt:lpstr>
      <vt:lpstr>Opgave 3</vt:lpstr>
      <vt:lpstr>Opgave 4</vt:lpstr>
      <vt:lpstr>Facitliste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</dc:creator>
  <cp:lastModifiedBy>Mariusz Matyja</cp:lastModifiedBy>
  <dcterms:created xsi:type="dcterms:W3CDTF">2012-05-09T08:28:50Z</dcterms:created>
  <dcterms:modified xsi:type="dcterms:W3CDTF">2018-08-27T20:47:43Z</dcterms:modified>
</cp:coreProperties>
</file>