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atyj\Downloads\"/>
    </mc:Choice>
  </mc:AlternateContent>
  <xr:revisionPtr revIDLastSave="0" documentId="10_ncr:100000_{88741896-A877-417A-98A8-A99AF452AA87}" xr6:coauthVersionLast="31" xr6:coauthVersionMax="31" xr10:uidLastSave="{00000000-0000-0000-0000-000000000000}"/>
  <bookViews>
    <workbookView xWindow="0" yWindow="0" windowWidth="19200" windowHeight="6960" firstSheet="1" activeTab="8" xr2:uid="{00000000-000D-0000-FFFF-FFFF00000000}"/>
  </bookViews>
  <sheets>
    <sheet name="JRplotdata" sheetId="6" state="veryHidden" r:id="rId1"/>
    <sheet name="Eksempel" sheetId="14" r:id="rId2"/>
    <sheet name="Opgave 1" sheetId="2" r:id="rId3"/>
    <sheet name="Opgave 2" sheetId="11" r:id="rId4"/>
    <sheet name="Opgave 3" sheetId="5" r:id="rId5"/>
    <sheet name="Opgave 4" sheetId="3" r:id="rId6"/>
    <sheet name="Facitliste " sheetId="13" r:id="rId7"/>
    <sheet name="Opgave 5" sheetId="4" r:id="rId8"/>
    <sheet name="Opgave 6" sheetId="15" r:id="rId9"/>
    <sheet name="Opgave 7" sheetId="16" r:id="rId10"/>
    <sheet name="Opgave 8" sheetId="17" r:id="rId11"/>
    <sheet name="Opgave 9" sheetId="18" r:id="rId12"/>
    <sheet name="Opgave 10" sheetId="19" r:id="rId13"/>
  </sheets>
  <calcPr calcId="179017"/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C25" i="4"/>
  <c r="D24" i="4"/>
  <c r="E24" i="4"/>
  <c r="F24" i="4"/>
  <c r="G24" i="4"/>
  <c r="H24" i="4"/>
  <c r="I24" i="4"/>
  <c r="C24" i="4"/>
  <c r="D23" i="4"/>
  <c r="E23" i="4"/>
  <c r="F23" i="4"/>
  <c r="G23" i="4"/>
  <c r="H23" i="4"/>
  <c r="I23" i="4"/>
  <c r="C23" i="4"/>
  <c r="D11" i="3"/>
  <c r="E11" i="3"/>
  <c r="F11" i="3"/>
  <c r="G11" i="3"/>
  <c r="H11" i="3"/>
  <c r="I11" i="3"/>
  <c r="J11" i="3"/>
  <c r="K11" i="3"/>
  <c r="C11" i="3"/>
  <c r="C10" i="3"/>
  <c r="D10" i="3"/>
  <c r="E10" i="3"/>
  <c r="F10" i="3"/>
  <c r="G10" i="3"/>
  <c r="H10" i="3"/>
  <c r="I10" i="3"/>
  <c r="J10" i="3"/>
  <c r="K10" i="3"/>
  <c r="D10" i="5"/>
  <c r="E10" i="5"/>
  <c r="F10" i="5"/>
  <c r="G10" i="5"/>
  <c r="H10" i="5"/>
  <c r="I10" i="5"/>
  <c r="C10" i="5"/>
  <c r="C11" i="5"/>
  <c r="E11" i="5"/>
  <c r="F11" i="5"/>
  <c r="G11" i="5"/>
  <c r="H11" i="5"/>
  <c r="I11" i="5"/>
  <c r="D11" i="5"/>
  <c r="D11" i="11"/>
  <c r="E11" i="11"/>
  <c r="F11" i="11"/>
  <c r="G11" i="11"/>
  <c r="H11" i="11"/>
  <c r="I11" i="11"/>
  <c r="C11" i="11"/>
  <c r="D10" i="11"/>
  <c r="E10" i="11"/>
  <c r="F10" i="11"/>
  <c r="G10" i="11"/>
  <c r="H10" i="11"/>
  <c r="I10" i="11"/>
  <c r="C10" i="11"/>
  <c r="D11" i="14"/>
  <c r="E11" i="14"/>
  <c r="F11" i="14"/>
  <c r="G11" i="14"/>
  <c r="H11" i="14"/>
  <c r="I11" i="14"/>
  <c r="C11" i="14"/>
  <c r="C10" i="14"/>
  <c r="D10" i="14"/>
  <c r="E10" i="14"/>
  <c r="F10" i="14"/>
  <c r="G10" i="14"/>
  <c r="H10" i="14"/>
  <c r="I10" i="14"/>
  <c r="B43" i="15" l="1"/>
  <c r="O317" i="13" l="1"/>
  <c r="N317" i="13"/>
  <c r="M317" i="13"/>
  <c r="L317" i="13"/>
  <c r="K317" i="13"/>
  <c r="J317" i="13"/>
  <c r="I317" i="13"/>
  <c r="H317" i="13"/>
  <c r="G317" i="13"/>
  <c r="F317" i="13"/>
  <c r="E317" i="13"/>
  <c r="D317" i="13"/>
  <c r="C317" i="13"/>
  <c r="F308" i="13"/>
  <c r="F307" i="13"/>
  <c r="U286" i="13"/>
  <c r="T286" i="13"/>
  <c r="S286" i="13"/>
  <c r="R286" i="13"/>
  <c r="Q286" i="13"/>
  <c r="P286" i="13"/>
  <c r="O286" i="13"/>
  <c r="N286" i="13"/>
  <c r="M286" i="13"/>
  <c r="L286" i="13"/>
  <c r="K286" i="13"/>
  <c r="J286" i="13"/>
  <c r="I286" i="13"/>
  <c r="H286" i="13"/>
  <c r="G286" i="13"/>
  <c r="F286" i="13"/>
  <c r="E286" i="13"/>
  <c r="D286" i="13"/>
  <c r="C286" i="13"/>
  <c r="U285" i="13"/>
  <c r="T285" i="13"/>
  <c r="S285" i="13"/>
  <c r="R285" i="13"/>
  <c r="Q285" i="13"/>
  <c r="P285" i="13"/>
  <c r="O285" i="13"/>
  <c r="N285" i="13"/>
  <c r="M285" i="13"/>
  <c r="L285" i="13"/>
  <c r="K285" i="13"/>
  <c r="J285" i="13"/>
  <c r="I285" i="13"/>
  <c r="H285" i="13"/>
  <c r="G285" i="13"/>
  <c r="F285" i="13"/>
  <c r="E285" i="13"/>
  <c r="D285" i="13"/>
  <c r="C285" i="13"/>
  <c r="W255" i="13"/>
  <c r="V255" i="13"/>
  <c r="U255" i="13"/>
  <c r="T255" i="13"/>
  <c r="S255" i="13"/>
  <c r="R255" i="13"/>
  <c r="Q255" i="13"/>
  <c r="P255" i="13"/>
  <c r="O255" i="13"/>
  <c r="N255" i="13"/>
  <c r="M255" i="13"/>
  <c r="L255" i="13"/>
  <c r="K255" i="13"/>
  <c r="J255" i="13"/>
  <c r="I255" i="13"/>
  <c r="H255" i="13"/>
  <c r="G255" i="13"/>
  <c r="F255" i="13"/>
  <c r="E255" i="13"/>
  <c r="D255" i="13"/>
  <c r="C255" i="13"/>
  <c r="W222" i="13"/>
  <c r="V222" i="13"/>
  <c r="U222" i="13"/>
  <c r="T222" i="13"/>
  <c r="S222" i="13"/>
  <c r="R222" i="13"/>
  <c r="Q222" i="13"/>
  <c r="P222" i="13"/>
  <c r="O222" i="13"/>
  <c r="N222" i="13"/>
  <c r="M222" i="13"/>
  <c r="L222" i="13"/>
  <c r="K222" i="13"/>
  <c r="J222" i="13"/>
  <c r="I222" i="13"/>
  <c r="H222" i="13"/>
  <c r="G222" i="13"/>
  <c r="F222" i="13"/>
  <c r="E222" i="13"/>
  <c r="D222" i="13"/>
  <c r="C222" i="13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I167" i="13"/>
  <c r="H167" i="13"/>
  <c r="G167" i="13"/>
  <c r="F167" i="13"/>
  <c r="E167" i="13"/>
  <c r="D167" i="13"/>
  <c r="C167" i="13"/>
  <c r="I166" i="13"/>
  <c r="H166" i="13"/>
  <c r="G166" i="13"/>
  <c r="F166" i="13"/>
  <c r="E166" i="13"/>
  <c r="D166" i="13"/>
  <c r="C166" i="13"/>
  <c r="I165" i="13"/>
  <c r="H165" i="13"/>
  <c r="G165" i="13"/>
  <c r="F165" i="13"/>
  <c r="E165" i="13"/>
  <c r="D165" i="13"/>
  <c r="C165" i="13"/>
  <c r="K124" i="13"/>
  <c r="J124" i="13"/>
  <c r="I124" i="13"/>
  <c r="H124" i="13"/>
  <c r="G124" i="13"/>
  <c r="F124" i="13"/>
  <c r="E124" i="13"/>
  <c r="D124" i="13"/>
  <c r="C124" i="13"/>
  <c r="K123" i="13"/>
  <c r="J123" i="13"/>
  <c r="I123" i="13"/>
  <c r="H123" i="13"/>
  <c r="G123" i="13"/>
  <c r="F123" i="13"/>
  <c r="E123" i="13"/>
  <c r="D123" i="13"/>
  <c r="C123" i="13"/>
  <c r="I87" i="13" l="1"/>
  <c r="H87" i="13"/>
  <c r="G87" i="13"/>
  <c r="F87" i="13"/>
  <c r="E87" i="13"/>
  <c r="D87" i="13"/>
  <c r="C87" i="13"/>
  <c r="I86" i="13"/>
  <c r="H86" i="13"/>
  <c r="G86" i="13"/>
  <c r="F86" i="13"/>
  <c r="E86" i="13"/>
  <c r="D86" i="13"/>
  <c r="C86" i="13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I6" i="13"/>
  <c r="H6" i="13"/>
  <c r="G6" i="13"/>
  <c r="F6" i="13"/>
  <c r="E6" i="13"/>
  <c r="D6" i="13"/>
  <c r="C6" i="13"/>
  <c r="I5" i="13"/>
  <c r="H5" i="13"/>
  <c r="G5" i="13"/>
  <c r="F5" i="13"/>
  <c r="E5" i="13"/>
  <c r="D5" i="13"/>
  <c r="C5" i="13"/>
  <c r="X332" i="13" l="1"/>
  <c r="Y332" i="13"/>
</calcChain>
</file>

<file path=xl/sharedStrings.xml><?xml version="1.0" encoding="utf-8"?>
<sst xmlns="http://schemas.openxmlformats.org/spreadsheetml/2006/main" count="412" uniqueCount="267">
  <si>
    <t>Opgave 3</t>
  </si>
  <si>
    <t>Opgave 1a)</t>
  </si>
  <si>
    <t>Opgave 1b)</t>
  </si>
  <si>
    <t>Opgave 1c)</t>
  </si>
  <si>
    <t>Opgave 2a)</t>
  </si>
  <si>
    <t>Opgave 1</t>
  </si>
  <si>
    <t>Opgave 2</t>
  </si>
  <si>
    <t>Opgave 4</t>
  </si>
  <si>
    <t>Opgave 5</t>
  </si>
  <si>
    <t>Opgave 6</t>
  </si>
  <si>
    <t>Opgave 2b)</t>
  </si>
  <si>
    <t>Opgave 3b)</t>
  </si>
  <si>
    <t>Opgave 2c)</t>
  </si>
  <si>
    <t>Opgave 3c)</t>
  </si>
  <si>
    <t>Opgave 4c)</t>
  </si>
  <si>
    <t>Opgave 4d)</t>
  </si>
  <si>
    <t>Opgave 3a)</t>
  </si>
  <si>
    <t>Opgave 4a)</t>
  </si>
  <si>
    <t>Opgave 4b)</t>
  </si>
  <si>
    <t>Opgave 6a)</t>
  </si>
  <si>
    <t>Opgave 6b)</t>
  </si>
  <si>
    <t>Opgave 6c)</t>
  </si>
  <si>
    <t>Opgave 6d)</t>
  </si>
  <si>
    <t xml:space="preserve">Facitliste </t>
  </si>
  <si>
    <t>Eksempel 1</t>
  </si>
  <si>
    <t>Eksempel 1a)</t>
  </si>
  <si>
    <t>Eksempel 1b)</t>
  </si>
  <si>
    <t>Eksempel 1c)</t>
  </si>
  <si>
    <t>Eksempel 1d)</t>
  </si>
  <si>
    <t>Opgave 7</t>
  </si>
  <si>
    <t>Opgave 8</t>
  </si>
  <si>
    <t>Opgave 7a)</t>
  </si>
  <si>
    <t>Opgave 7b)</t>
  </si>
  <si>
    <t>Opgave 7c)</t>
  </si>
  <si>
    <t>Opgave 7d)</t>
  </si>
  <si>
    <t>Opgave 8a)</t>
  </si>
  <si>
    <t>Opgave 8b)</t>
  </si>
  <si>
    <t>Opgave 8c)</t>
  </si>
  <si>
    <t>Opgave 8d)</t>
  </si>
  <si>
    <t>x</t>
  </si>
  <si>
    <t>Opgave 9a)</t>
  </si>
  <si>
    <t>Opgave 9b)</t>
  </si>
  <si>
    <t>Opgave 9c)</t>
  </si>
  <si>
    <t>Opgave 9d)</t>
  </si>
  <si>
    <t>Opgave 9</t>
  </si>
  <si>
    <t>Opgave 10</t>
  </si>
  <si>
    <t>Opgave 10a)</t>
  </si>
  <si>
    <t>Opgave 10b)</t>
  </si>
  <si>
    <t>Opgave 10c)</t>
  </si>
  <si>
    <t>Opgave 10d)</t>
  </si>
  <si>
    <t>Udfyld tabellen</t>
  </si>
  <si>
    <t>Opgave 10e)</t>
  </si>
  <si>
    <t>Eksempel 2</t>
  </si>
  <si>
    <t>Eksempel 2a)</t>
  </si>
  <si>
    <t>Eksempel 2b)</t>
  </si>
  <si>
    <t>Eksempel 2c)</t>
  </si>
  <si>
    <t>Eksempel 2d)</t>
  </si>
  <si>
    <t>Opgave 5a)</t>
  </si>
  <si>
    <t>Opgave 5b)</t>
  </si>
  <si>
    <t>Opgave 5c)</t>
  </si>
  <si>
    <t>Opgave 5d)</t>
  </si>
  <si>
    <t>Opgave 7e)</t>
  </si>
  <si>
    <t>Udfyld tabellen.</t>
  </si>
  <si>
    <t>Tegn  graferne for de to funktioner.</t>
  </si>
  <si>
    <t>Opgave 9e)</t>
  </si>
  <si>
    <t>Andengradsfunktionen</t>
  </si>
  <si>
    <t>Potensfunktioner som ikke er af anden grad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</si>
  <si>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2x</t>
    </r>
    <r>
      <rPr>
        <b/>
        <vertAlign val="superscript"/>
        <sz val="11"/>
        <color theme="1"/>
        <rFont val="Comic Sans MS"/>
        <family val="4"/>
      </rPr>
      <t>2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</si>
  <si>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-2x</t>
    </r>
    <r>
      <rPr>
        <b/>
        <vertAlign val="superscript"/>
        <sz val="11"/>
        <color theme="1"/>
        <rFont val="Comic Sans MS"/>
        <family val="4"/>
      </rPr>
      <t>2</t>
    </r>
    <r>
      <rPr>
        <b/>
        <sz val="11"/>
        <color theme="1"/>
        <rFont val="Comic Sans MS"/>
        <family val="4"/>
      </rPr>
      <t xml:space="preserve"> </t>
    </r>
  </si>
  <si>
    <t>Opgave 1d)</t>
  </si>
  <si>
    <t>Hvad er koordinaterne til parablernes toppunkter?</t>
  </si>
  <si>
    <t>Toppunkterne ligger i:</t>
  </si>
  <si>
    <t>(x,y)=(0,0)</t>
  </si>
  <si>
    <t>Opgave 1e)</t>
  </si>
  <si>
    <t>Hvilken linje fungerer som symmetriakse for begge parabler?</t>
  </si>
  <si>
    <t>Opgave 1f)</t>
  </si>
  <si>
    <t>Er funktionerne også potensfunktioner?</t>
  </si>
  <si>
    <t>Ja, de er potensfunktioner, for de kan skrives på formen:</t>
  </si>
  <si>
    <t>Opgave 2d)</t>
  </si>
  <si>
    <t>Opgave 2e)</t>
  </si>
  <si>
    <t>Opgave 2f)</t>
  </si>
  <si>
    <t>Det er fortegnet, som gør det. Hvis fortegnet er negativt, så vender 'grenne' nedad.</t>
  </si>
  <si>
    <t>Ja, for de kan skrives på formen:</t>
  </si>
  <si>
    <t>Opgave 3d)</t>
  </si>
  <si>
    <t>Opgave 3e)</t>
  </si>
  <si>
    <t>Opgave 3f)</t>
  </si>
  <si>
    <t>Hvad gør det 'ekstra tal', som er kommet med i funktionsforskriften ved parablens grafiske billede?</t>
  </si>
  <si>
    <t>Parablerne bliver 'skubbet' op eller ned. Det kaldes også en parallelforskydning.</t>
  </si>
  <si>
    <t>Er funktionerne potensfunktioner?</t>
  </si>
  <si>
    <t>Hvad gør det 'ekstra led' (3x/-3x), som er kommet med i funktionsforskriften ved parablens grafiske billede?</t>
  </si>
  <si>
    <t>Det får toppunktet til at bevæge sig til højre eller venstre, men også lidt op.</t>
  </si>
  <si>
    <t>Opgave 4e)</t>
  </si>
  <si>
    <t>Hvilke linjer fungerer er symmetriakser for de to parabler?</t>
  </si>
  <si>
    <r>
      <t>y</t>
    </r>
    <r>
      <rPr>
        <b/>
        <vertAlign val="subscript"/>
        <sz val="11"/>
        <color theme="1"/>
        <rFont val="Comic Sans MS"/>
        <family val="4"/>
      </rPr>
      <t>1</t>
    </r>
    <r>
      <rPr>
        <b/>
        <sz val="11"/>
        <color theme="1"/>
        <rFont val="Comic Sans MS"/>
        <family val="4"/>
      </rPr>
      <t>=2,5x</t>
    </r>
    <r>
      <rPr>
        <b/>
        <vertAlign val="superscript"/>
        <sz val="11"/>
        <color theme="1"/>
        <rFont val="Comic Sans MS"/>
        <family val="4"/>
      </rPr>
      <t>2</t>
    </r>
    <r>
      <rPr>
        <b/>
        <sz val="11"/>
        <color theme="1"/>
        <rFont val="Comic Sans MS"/>
        <family val="4"/>
      </rPr>
      <t>+5x+3</t>
    </r>
  </si>
  <si>
    <t>Den generelle forskrift for andengradsfunktionen</t>
  </si>
  <si>
    <t>a</t>
  </si>
  <si>
    <t>b</t>
  </si>
  <si>
    <t>c</t>
  </si>
  <si>
    <t>Opgave 5e)</t>
  </si>
  <si>
    <t>Hvis a er 0, så forsvinder det led som indeholder x i anden potens. Det betyder, at det ikke længere er end andengradsfunktion.</t>
  </si>
  <si>
    <t>Når a er 0, så bliver forskriften til linjens ligning.</t>
  </si>
  <si>
    <t xml:space="preserve"> Det grafiske billede bliver derfor til en ret linje.</t>
  </si>
  <si>
    <t>Andengradsfunktioner</t>
  </si>
  <si>
    <t>Bemærk: Opgaven fortsættes under diagrammet!</t>
  </si>
  <si>
    <t>Har alle andengradsfunktioner et toppunkt?</t>
  </si>
  <si>
    <t>Opgave 6e)</t>
  </si>
  <si>
    <t>Skærer alle andengradsfubnktioner x-aksen?</t>
  </si>
  <si>
    <t>Opgave 6f)</t>
  </si>
  <si>
    <t>Opgave 6g)</t>
  </si>
  <si>
    <t>Skærer alle andengradsfubnktioner y-aksen?</t>
  </si>
  <si>
    <t>Indtast forskellige værdier af a,b og c og læg mærke til, hvad der sker med det grafiske billede.</t>
  </si>
  <si>
    <t>Jo større værdi a har, jo stejlere bliver parablen.</t>
  </si>
  <si>
    <t xml:space="preserve">Værdien af b får parablen til at bevæge sig til højre eller venstre samt op eller ned. </t>
  </si>
  <si>
    <t>c-værdien angiver hvor parablen skærer y-aksen.</t>
  </si>
  <si>
    <t>Ja, og symmetriaksen går lodret gennem toppunktet.</t>
  </si>
  <si>
    <t>Nej, nogle parabler ligger over eller under x-aksen og vender 'grenene' væk fra x-aksen.</t>
  </si>
  <si>
    <t>Ja, det gør de. C-værdien angiver hvor parablen skærer y-aksen.</t>
  </si>
  <si>
    <t xml:space="preserve"> </t>
  </si>
  <si>
    <t>Pendulet</t>
  </si>
  <si>
    <t>Tegn  grafen for funktionen</t>
  </si>
  <si>
    <t xml:space="preserve">Med denne potensfunktion kan med med rimelig god tilnærmelse finde svingningstiden for et pendul. </t>
  </si>
  <si>
    <r>
      <t>Svingningstiden i sekunder
y=0,2x</t>
    </r>
    <r>
      <rPr>
        <b/>
        <vertAlign val="superscript"/>
        <sz val="11"/>
        <color theme="1"/>
        <rFont val="Comic Sans MS"/>
        <family val="4"/>
      </rPr>
      <t>0,5</t>
    </r>
  </si>
  <si>
    <t>x pendullængden i cm</t>
  </si>
  <si>
    <t>Hvor lang skal pendullængden være, hvis svingningstiden skal være 1 sekund?</t>
  </si>
  <si>
    <t>Aflæs svingstiden for et pendul på 52 cm.</t>
  </si>
  <si>
    <t>Pendullængden skal være ca. 25 cm</t>
  </si>
  <si>
    <t>Svingningstiden er ca. 1,45 sekund</t>
  </si>
  <si>
    <t xml:space="preserve">Når man fordobler pendullængden så bliver svingningstiden ca. 1,4142 gange større. </t>
  </si>
  <si>
    <r>
      <t>y=x</t>
    </r>
    <r>
      <rPr>
        <b/>
        <vertAlign val="superscript"/>
        <sz val="11"/>
        <color theme="1"/>
        <rFont val="Comic Sans MS"/>
        <family val="4"/>
      </rPr>
      <t>1/3</t>
    </r>
  </si>
  <si>
    <t>Hvad sker der med y-værdien, hvis man fordobler x-værdien?</t>
  </si>
  <si>
    <t>x er ca. 280</t>
  </si>
  <si>
    <t>Når x fordobles, så bliver y-værdien ca. 1,26 gange større.</t>
  </si>
  <si>
    <t>Eksponentialfunktion</t>
  </si>
  <si>
    <t>Hvor mange procent forrentes beløbene med?</t>
  </si>
  <si>
    <t>Hvilke beløb er det, der forrentes?</t>
  </si>
  <si>
    <t>Hvornår står der samme beløb på de to konti?</t>
  </si>
  <si>
    <t>Efter ca. 21 måneder står der det samme på de to konti</t>
  </si>
  <si>
    <t>Opgave 9f)</t>
  </si>
  <si>
    <t>Renten er henholdsvis 5% og 3%.</t>
  </si>
  <si>
    <t>Der står henholdsvis 1.000 kr. og 1.500 kr. på de to konti.</t>
  </si>
  <si>
    <t>Det har ingen betydning, når bare det ene beløb stadig er 50% større end det andet.</t>
  </si>
  <si>
    <t>Konto 1:</t>
  </si>
  <si>
    <t>Konto 2:</t>
  </si>
  <si>
    <t>To forskellige beløb forrentes på hver sin konto en gang årligt</t>
  </si>
  <si>
    <t>Kontrol:</t>
  </si>
  <si>
    <t xml:space="preserve">Ved aflæsning kan man se at Konto 2 fordobles på ca 23-24 år. </t>
  </si>
  <si>
    <t xml:space="preserve">Ved aflæsning kan man se at Konto 1 fordobles på ca 14 -15år. </t>
  </si>
  <si>
    <t>Man antager at denne udvikling vil fortsætte i de næste 10-12 år.</t>
  </si>
  <si>
    <t>Opstil en funktionsforskrift for antallet af fisk i de kommende 10-12 år.</t>
  </si>
  <si>
    <t>Antal fisk i søen</t>
  </si>
  <si>
    <t>I 2012 antog man, at der var ca. 800 fisk i søen</t>
  </si>
  <si>
    <t>x antal år efter 2012</t>
  </si>
  <si>
    <t xml:space="preserve">Hvornår må man forvente, at der er mindre end 600 fisk i søen? </t>
  </si>
  <si>
    <t>Man må forvente, at der går ca. 11,5 år</t>
  </si>
  <si>
    <t>Antallet af fisk i en sø aftager på grund af forurening hvert år med 4,5%.</t>
  </si>
  <si>
    <t>Man må forvente, at der går ca. 15 år, inden antallet af fisk er blevet halveret.</t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</si>
  <si>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-x</t>
    </r>
    <r>
      <rPr>
        <b/>
        <vertAlign val="superscript"/>
        <sz val="11"/>
        <color theme="1"/>
        <rFont val="Comic Sans MS"/>
        <family val="4"/>
      </rPr>
      <t>2</t>
    </r>
    <r>
      <rPr>
        <b/>
        <sz val="11"/>
        <color theme="1"/>
        <rFont val="Comic Sans MS"/>
        <family val="4"/>
      </rPr>
      <t xml:space="preserve"> 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</si>
  <si>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2,5x</t>
    </r>
    <r>
      <rPr>
        <b/>
        <vertAlign val="superscript"/>
        <sz val="11"/>
        <color theme="1"/>
        <rFont val="Comic Sans MS"/>
        <family val="4"/>
      </rPr>
      <t>2</t>
    </r>
  </si>
  <si>
    <t>Tast formler ind i C10 og C11 og kopier formlerne til resten af cellerne</t>
  </si>
  <si>
    <t>Vælg et x-y-punktdiagram - undertypen: Punktdiagram med jævne kurver</t>
  </si>
  <si>
    <t>Eksempel 1e)</t>
  </si>
  <si>
    <t>En symmetriakse deler figuren i to dele. Spejler man figuren i symmetriaksen, så får man samme figur.</t>
  </si>
  <si>
    <t>Eksempel 1f)</t>
  </si>
  <si>
    <t xml:space="preserve">En potensfunktion kan skrives på formen: </t>
  </si>
  <si>
    <t>Er de to andengradsfunktioner også potensfunktioner?</t>
  </si>
  <si>
    <t>Toppunktet er parablens nederste eller øverste punkt.</t>
  </si>
  <si>
    <r>
      <t>Hvad sker der med y</t>
    </r>
    <r>
      <rPr>
        <vertAlign val="subscript"/>
        <sz val="11"/>
        <color theme="1"/>
        <rFont val="Comic Sans MS"/>
        <family val="4"/>
      </rPr>
      <t>1</t>
    </r>
    <r>
      <rPr>
        <sz val="11"/>
        <color theme="1"/>
        <rFont val="Comic Sans MS"/>
        <family val="2"/>
      </rPr>
      <t>-værdierne, hvis x-værdierne fordobles?</t>
    </r>
  </si>
  <si>
    <r>
      <t>Gælder der samme sammenhæng for funktionen y</t>
    </r>
    <r>
      <rPr>
        <vertAlign val="subscript"/>
        <sz val="11"/>
        <color theme="1"/>
        <rFont val="Comic Sans MS"/>
        <family val="4"/>
      </rPr>
      <t>2</t>
    </r>
    <r>
      <rPr>
        <sz val="11"/>
        <color theme="1"/>
        <rFont val="Comic Sans MS"/>
        <family val="2"/>
      </rPr>
      <t>?</t>
    </r>
  </si>
  <si>
    <t>Potensfunktioner</t>
  </si>
  <si>
    <r>
      <t>Er y</t>
    </r>
    <r>
      <rPr>
        <vertAlign val="subscript"/>
        <sz val="11"/>
        <color theme="1"/>
        <rFont val="Comic Sans MS"/>
        <family val="4"/>
      </rPr>
      <t>1</t>
    </r>
    <r>
      <rPr>
        <sz val="11"/>
        <color theme="1"/>
        <rFont val="Comic Sans MS"/>
        <family val="2"/>
      </rPr>
      <t xml:space="preserve"> og y</t>
    </r>
    <r>
      <rPr>
        <vertAlign val="subscript"/>
        <sz val="11"/>
        <color theme="1"/>
        <rFont val="Comic Sans MS"/>
        <family val="4"/>
      </rPr>
      <t>2</t>
    </r>
    <r>
      <rPr>
        <sz val="11"/>
        <color theme="1"/>
        <rFont val="Comic Sans MS"/>
        <family val="2"/>
      </rPr>
      <t xml:space="preserve"> både andengradsfunktioner og potensfunktioner?</t>
    </r>
  </si>
  <si>
    <t>Eksempel 3</t>
  </si>
  <si>
    <t>Eksponentialfunktioner</t>
  </si>
  <si>
    <t>Opstil en funktionsforskrift for antallet af bengalske tigre i de kommende 10-12 år.</t>
  </si>
  <si>
    <t>Eksempel 3a)</t>
  </si>
  <si>
    <t>Eksempel 3b)</t>
  </si>
  <si>
    <t>x antal år efter 2010</t>
  </si>
  <si>
    <t>y antal bengalske tigre</t>
  </si>
  <si>
    <t>Hvornår må man forvente, at der er under 3000 bengalske tigre tilbage?</t>
  </si>
  <si>
    <t>Eksempel 4</t>
  </si>
  <si>
    <t>Eksempel 3c)</t>
  </si>
  <si>
    <t>Eksempel 3d)</t>
  </si>
  <si>
    <t>Eksempel 4a)</t>
  </si>
  <si>
    <t>Eksempel 4b)</t>
  </si>
  <si>
    <t>Eksempel 4c)</t>
  </si>
  <si>
    <t>Eksempel 4d)</t>
  </si>
  <si>
    <t>Hvad er startallet for de tre funktioner?</t>
  </si>
  <si>
    <t>Hvor mange procent stiger de tre funktioner med for hver periode?</t>
  </si>
  <si>
    <t>Eksempel 4e)</t>
  </si>
  <si>
    <t>Hvor mange perioder går der for hver af de tre funktioner, inden starttallet er blevet fordoblet?</t>
  </si>
  <si>
    <t>Eksempel 2e)</t>
  </si>
  <si>
    <t>Hvad er det, der afgør, om en parabel vender 'grenene' opad eller nedad?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</si>
  <si>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4•x</t>
    </r>
    <r>
      <rPr>
        <b/>
        <vertAlign val="superscript"/>
        <sz val="11"/>
        <color theme="1"/>
        <rFont val="Comic Sans MS"/>
        <family val="4"/>
      </rPr>
      <t>-1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</si>
  <si>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4•x</t>
    </r>
    <r>
      <rPr>
        <b/>
        <vertAlign val="superscript"/>
        <sz val="11"/>
        <color theme="1"/>
        <rFont val="Comic Sans MS"/>
        <family val="4"/>
      </rPr>
      <t>-0,5</t>
    </r>
  </si>
  <si>
    <t>Nogle mener, at der forsvinder ca. 5 % af dyrene hvert år.</t>
  </si>
  <si>
    <t>Tegn grafen for udviklingen i antallet af bengalske tigre.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</si>
  <si>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500•1,05</t>
    </r>
    <r>
      <rPr>
        <b/>
        <vertAlign val="superscript"/>
        <sz val="11"/>
        <color theme="1"/>
        <rFont val="Comic Sans MS"/>
        <family val="4"/>
      </rPr>
      <t>x</t>
    </r>
  </si>
  <si>
    <r>
      <t>y</t>
    </r>
    <r>
      <rPr>
        <b/>
        <vertAlign val="subscript"/>
        <sz val="11"/>
        <color theme="1"/>
        <rFont val="Comic Sans MS"/>
        <family val="4"/>
      </rPr>
      <t>2</t>
    </r>
    <r>
      <rPr>
        <b/>
        <sz val="11"/>
        <color theme="1"/>
        <rFont val="Comic Sans MS"/>
        <family val="4"/>
      </rPr>
      <t>=500•1,10</t>
    </r>
    <r>
      <rPr>
        <b/>
        <vertAlign val="superscript"/>
        <sz val="11"/>
        <color theme="1"/>
        <rFont val="Comic Sans MS"/>
        <family val="4"/>
      </rPr>
      <t>x</t>
    </r>
  </si>
  <si>
    <r>
      <t>y</t>
    </r>
    <r>
      <rPr>
        <b/>
        <vertAlign val="subscript"/>
        <sz val="11"/>
        <color theme="1"/>
        <rFont val="Comic Sans MS"/>
        <family val="4"/>
      </rPr>
      <t>3</t>
    </r>
    <r>
      <rPr>
        <b/>
        <sz val="11"/>
        <color theme="1"/>
        <rFont val="Comic Sans MS"/>
        <family val="4"/>
      </rPr>
      <t>=500•1,20</t>
    </r>
    <r>
      <rPr>
        <b/>
        <vertAlign val="superscript"/>
        <sz val="11"/>
        <color theme="1"/>
        <rFont val="Comic Sans MS"/>
        <family val="4"/>
      </rPr>
      <t>x</t>
    </r>
  </si>
  <si>
    <t>Tegn graferne for de tre funktioner.</t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</si>
  <si>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0,75x</t>
    </r>
    <r>
      <rPr>
        <b/>
        <vertAlign val="superscript"/>
        <sz val="11"/>
        <color theme="1"/>
        <rFont val="Comic Sans MS"/>
        <family val="4"/>
      </rPr>
      <t>2</t>
    </r>
  </si>
  <si>
    <t>Hvad er det, der afgør, om en parabels 'grene' er mere eller mindre stejl?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</si>
  <si>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2,5x</t>
    </r>
    <r>
      <rPr>
        <b/>
        <vertAlign val="super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+ 3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</si>
  <si>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0,75x</t>
    </r>
    <r>
      <rPr>
        <b/>
        <vertAlign val="super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- 3</t>
    </r>
  </si>
  <si>
    <t>Aflæs koordinaterne til parablens skæringspunkter med x-aksen.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</si>
  <si>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2,5x</t>
    </r>
    <r>
      <rPr>
        <b/>
        <vertAlign val="super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+ 5x + 3</t>
    </r>
  </si>
  <si>
    <t>Udfyld tabellerne og tegn det grafiske billede af de tre andengradsfunktioner.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</si>
  <si>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2x</t>
    </r>
    <r>
      <rPr>
        <b/>
        <vertAlign val="super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+ 4x - 3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</si>
  <si>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-x</t>
    </r>
    <r>
      <rPr>
        <b/>
        <vertAlign val="super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- 2x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</si>
  <si>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3 </t>
    </r>
    <r>
      <rPr>
        <b/>
        <sz val="11"/>
        <color theme="1"/>
        <rFont val="Comic Sans MS"/>
        <family val="4"/>
      </rPr>
      <t>= -x</t>
    </r>
    <r>
      <rPr>
        <b/>
        <vertAlign val="super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+ 2,25</t>
    </r>
  </si>
  <si>
    <t>Hvorfor må a ikke være 0 i den generelle forskrift?</t>
  </si>
  <si>
    <r>
      <t>y = ax</t>
    </r>
    <r>
      <rPr>
        <b/>
        <vertAlign val="super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+ bx + c</t>
    </r>
  </si>
  <si>
    <t>Formuler en regel for a's betydning for andengradsfunktionens grafiske billede.</t>
  </si>
  <si>
    <t>Formuler en regel for b's betydning for andengradsfunktionens grafiske billede.</t>
  </si>
  <si>
    <t>Formuler en regel for c's betydning for andengradsfunktionens grafiske billede.</t>
  </si>
  <si>
    <t>Undersøg, hvad der sker med svingningstiden hvis man fordobler pendullængden.</t>
  </si>
  <si>
    <r>
      <t>y = x</t>
    </r>
    <r>
      <rPr>
        <b/>
        <vertAlign val="superscript"/>
        <sz val="11"/>
        <color theme="1"/>
        <rFont val="Comic Sans MS"/>
        <family val="4"/>
      </rPr>
      <t>1/3</t>
    </r>
  </si>
  <si>
    <t>Aflæs x-værdien, når y-værdien er 6,5.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</si>
  <si>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1000•1,05</t>
    </r>
    <r>
      <rPr>
        <b/>
        <vertAlign val="superscript"/>
        <sz val="11"/>
        <color theme="1"/>
        <rFont val="Comic Sans MS"/>
        <family val="4"/>
      </rPr>
      <t>x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</si>
  <si>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1500•1,03</t>
    </r>
    <r>
      <rPr>
        <b/>
        <vertAlign val="superscript"/>
        <sz val="11"/>
        <color theme="1"/>
        <rFont val="Comic Sans MS"/>
        <family val="4"/>
      </rPr>
      <t>x</t>
    </r>
  </si>
  <si>
    <t>Undersøg, om det har nogen betydning for svaret i spørgsmål d, hvis startbeløbene havde været henholdsvis 2.000 og 3.000 kr.</t>
  </si>
  <si>
    <t>Hvor lang tid går der, inden beløbene er blevet fordoblet?</t>
  </si>
  <si>
    <t>Tegn grafen for funktionen.</t>
  </si>
  <si>
    <t>Hvor lang tid går der, inden antallet af fisk er blevet halveret?</t>
  </si>
  <si>
    <t xml:space="preserve">y-aksen fungerer som symmetriakse for begge parabler. </t>
  </si>
  <si>
    <r>
      <t>Det er tallet foran x</t>
    </r>
    <r>
      <rPr>
        <vertAlign val="superscript"/>
        <sz val="11"/>
        <color theme="1"/>
        <rFont val="Comic Sans MS"/>
        <family val="4"/>
      </rPr>
      <t>2</t>
    </r>
    <r>
      <rPr>
        <sz val="11"/>
        <color theme="1"/>
        <rFont val="Comic Sans MS"/>
        <family val="4"/>
      </rPr>
      <t>, som gør det. Jo større tal - jo mere stejl bliver 'grenene'.</t>
    </r>
  </si>
  <si>
    <t>Toppunkternes koordinater er (x, y) = (0, 0)</t>
  </si>
  <si>
    <t>y-aksen er symmetriakse for parablerne.</t>
  </si>
  <si>
    <t xml:space="preserve">Nej, de er andengradsfunktioner, for man kan ikke skrive dem på formen: </t>
  </si>
  <si>
    <r>
      <t>y</t>
    </r>
    <r>
      <rPr>
        <vertAlign val="subscript"/>
        <sz val="11"/>
        <color theme="1"/>
        <rFont val="Comic Sans MS"/>
        <family val="4"/>
      </rPr>
      <t>1</t>
    </r>
    <r>
      <rPr>
        <sz val="11"/>
        <color theme="1"/>
        <rFont val="Comic Sans MS"/>
        <family val="4"/>
      </rPr>
      <t xml:space="preserve"> skærer ikke x-aksen</t>
    </r>
  </si>
  <si>
    <r>
      <t>y</t>
    </r>
    <r>
      <rPr>
        <vertAlign val="subscript"/>
        <sz val="11"/>
        <color theme="1"/>
        <rFont val="Comic Sans MS"/>
        <family val="4"/>
      </rPr>
      <t>2</t>
    </r>
    <r>
      <rPr>
        <sz val="11"/>
        <color theme="1"/>
        <rFont val="Comic Sans MS"/>
        <family val="4"/>
      </rPr>
      <t xml:space="preserve"> skærer x-aksen i punkterne (x, y) = (2, 0) og (x, y) = (-2, 0)</t>
    </r>
  </si>
  <si>
    <r>
      <t>Toppunktet for y</t>
    </r>
    <r>
      <rPr>
        <vertAlign val="subscript"/>
        <sz val="11"/>
        <color theme="1"/>
        <rFont val="Comic Sans MS"/>
        <family val="4"/>
      </rPr>
      <t>1</t>
    </r>
    <r>
      <rPr>
        <sz val="11"/>
        <color theme="1"/>
        <rFont val="Comic Sans MS"/>
        <family val="4"/>
      </rPr>
      <t>: (x, y)=(-1; 0.5)</t>
    </r>
  </si>
  <si>
    <r>
      <t>Toppunktet for y</t>
    </r>
    <r>
      <rPr>
        <vertAlign val="subscript"/>
        <sz val="11"/>
        <color theme="1"/>
        <rFont val="Comic Sans MS"/>
        <family val="4"/>
      </rPr>
      <t>2</t>
    </r>
    <r>
      <rPr>
        <sz val="11"/>
        <color theme="1"/>
        <rFont val="Comic Sans MS"/>
        <family val="4"/>
      </rPr>
      <t>: (x, y)=(1; 0.5)</t>
    </r>
  </si>
  <si>
    <r>
      <t>Linjen x = -1 er symmetriakse for y</t>
    </r>
    <r>
      <rPr>
        <vertAlign val="subscript"/>
        <sz val="11"/>
        <color theme="1"/>
        <rFont val="Comic Sans MS"/>
        <family val="4"/>
      </rPr>
      <t>1</t>
    </r>
  </si>
  <si>
    <r>
      <t>Linjen x = 1 er symmetriakse for y</t>
    </r>
    <r>
      <rPr>
        <vertAlign val="subscript"/>
        <sz val="11"/>
        <color theme="1"/>
        <rFont val="Comic Sans MS"/>
        <family val="4"/>
      </rPr>
      <t>2</t>
    </r>
    <r>
      <rPr>
        <sz val="11"/>
        <color theme="1"/>
        <rFont val="Calibri"/>
        <family val="2"/>
        <scheme val="minor"/>
      </rPr>
      <t/>
    </r>
  </si>
  <si>
    <t>Hvis a er positiv vender 'grenene' opad, hvis a er negativ vender 'grenene' nedad.</t>
  </si>
  <si>
    <t>Tegn grafen for de to funktioner.</t>
  </si>
  <si>
    <t>Opgave 9g)</t>
  </si>
  <si>
    <r>
      <t>Svingningstiden i sekunder y = 0,2x</t>
    </r>
    <r>
      <rPr>
        <b/>
        <vertAlign val="superscript"/>
        <sz val="11"/>
        <color theme="1"/>
        <rFont val="Comic Sans MS"/>
        <family val="4"/>
      </rPr>
      <t>0,5</t>
    </r>
  </si>
  <si>
    <t>Antallet af bengalske tigre på verdensplan blev i 2010 anslået til ca. 4000.</t>
  </si>
  <si>
    <t>y=4000*0,95^x</t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</si>
  <si>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2,5x</t>
    </r>
    <r>
      <rPr>
        <b/>
        <vertAlign val="super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- 5x + 3</t>
    </r>
  </si>
  <si>
    <r>
      <t>y</t>
    </r>
    <r>
      <rPr>
        <b/>
        <vertAlign val="subscript"/>
        <sz val="11"/>
        <color theme="1"/>
        <rFont val="Comic Sans MS"/>
        <family val="4"/>
      </rPr>
      <t>2</t>
    </r>
    <r>
      <rPr>
        <b/>
        <sz val="11"/>
        <color theme="1"/>
        <rFont val="Comic Sans MS"/>
        <family val="4"/>
      </rPr>
      <t>=2,5x</t>
    </r>
    <r>
      <rPr>
        <b/>
        <vertAlign val="superscript"/>
        <sz val="11"/>
        <color theme="1"/>
        <rFont val="Comic Sans MS"/>
        <family val="4"/>
      </rPr>
      <t>2</t>
    </r>
    <r>
      <rPr>
        <b/>
        <sz val="11"/>
        <color theme="1"/>
        <rFont val="Comic Sans MS"/>
        <family val="4"/>
      </rPr>
      <t>-5x+3</t>
    </r>
  </si>
  <si>
    <t xml:space="preserve">a, b og c er i den enkelte funktione konstanter, men kan ændres fra funktion til funktion.  Konstanterne kan være alle tal bortset fra, at a ikke må være 0. </t>
  </si>
  <si>
    <t>Hvilke værdier har de tre konstanter i denne andengradsfunktion?</t>
  </si>
  <si>
    <t>(0;0)</t>
  </si>
  <si>
    <t>Sv. Det er fortegnet. Hvis der stå " - " først, så vender grenene nedad. Modsat hvis der er et positivt tal før "x".</t>
  </si>
  <si>
    <t>Sv. Y-aksen</t>
  </si>
  <si>
    <t>Sv. Ja, det er de, fordi man kan skrive dem på formen y= bx^n</t>
  </si>
  <si>
    <t>Sv. (0;0)</t>
  </si>
  <si>
    <t>Sv.</t>
  </si>
  <si>
    <t>Jo store er det tal, der stå foran x , jo mere stejl er grenene.</t>
  </si>
  <si>
    <t>Ja, det er de. De kan skrives med formen y=bx^n</t>
  </si>
  <si>
    <t>y1: (0;3)</t>
  </si>
  <si>
    <t>y2: (0;-3)</t>
  </si>
  <si>
    <t>Sv. Det stiller billedet op(hvis 'ekstra tal er positivt) eller nedad(negativt tal).</t>
  </si>
  <si>
    <t>y2: (2;0) og (-2;0)</t>
  </si>
  <si>
    <t>y1 skærer ikke x-aksen.</t>
  </si>
  <si>
    <t>Sv. Nej det er de ikke.</t>
  </si>
  <si>
    <t xml:space="preserve">y1: (-1;0,5) </t>
  </si>
  <si>
    <t>y2: (1; 0,5)</t>
  </si>
  <si>
    <t xml:space="preserve"> y1: x=-1 er symetriakse for funktionen.</t>
  </si>
  <si>
    <t>y2: x=1 er symetriakse for funktionen.</t>
  </si>
  <si>
    <t>Sv. Hvis 'ekstra leds' fortagnet er positivt ryger det fynktionsforskriften til højre på x-aksen. Modset hvis det er negativt.</t>
  </si>
  <si>
    <t>a=2; b=1; c=-3</t>
  </si>
  <si>
    <t>a=-1; b=-2; c=0</t>
  </si>
  <si>
    <t>a=-1; b=0; c=2</t>
  </si>
  <si>
    <t>Sv. Hvis 'a'  var 0, funktionen skulle ikke være en andensgradfunktion, men en linjensfunktion.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</si>
</sst>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_ [$kr.-406]\ * #,##0_ ;_ [$kr.-406]\ * \-#,##0_ ;_ [$kr.-406]\ * &quot;-&quot;??_ ;_ @_ "/>
    <numFmt numFmtId="168" formatCode="_ * #,##0.0000_ ;_ * \-#,##0.0000_ ;_ * &quot;-&quot;??_ ;_ @_ "/>
    <numFmt numFmtId="169" formatCode="_ * #,##0.0000_ ;_ * \-#,##0.0000_ ;_ * &quot;-&quot;????_ ;_ @_ "/>
    <numFmt numFmtId="170" formatCode="_ * #,##0_ ;_ * \-#,##0_ ;_ * &quot;-&quot;????_ ;_ @_ "/>
    <numFmt numFmtId="171" formatCode="0.0000"/>
    <numFmt numFmtId="172" formatCode="0.0%"/>
    <numFmt numFmtId="173" formatCode="0.0000000000"/>
  </numFmts>
  <fonts count="14" x14ac:knownFonts="1">
    <font>
      <sz val="11"/>
      <color theme="1"/>
      <name val="Comic Sans MS"/>
      <family val="2"/>
    </font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</font>
    <font>
      <vertAlign val="superscript"/>
      <sz val="11"/>
      <color theme="1"/>
      <name val="Comic Sans MS"/>
      <family val="4"/>
    </font>
    <font>
      <b/>
      <vertAlign val="subscript"/>
      <sz val="11"/>
      <color theme="1"/>
      <name val="Comic Sans MS"/>
      <family val="4"/>
    </font>
    <font>
      <b/>
      <vertAlign val="superscript"/>
      <sz val="11"/>
      <color theme="1"/>
      <name val="Comic Sans MS"/>
      <family val="4"/>
    </font>
    <font>
      <sz val="10"/>
      <color theme="1"/>
      <name val="Comic Sans MS"/>
      <family val="2"/>
    </font>
    <font>
      <b/>
      <sz val="10"/>
      <color theme="1"/>
      <name val="Comic Sans MS"/>
      <family val="4"/>
    </font>
    <font>
      <b/>
      <sz val="11"/>
      <color theme="1"/>
      <name val="Comic Sans MS"/>
      <family val="2"/>
    </font>
    <font>
      <b/>
      <sz val="11"/>
      <color rgb="FFFF0000"/>
      <name val="Comic Sans MS"/>
      <family val="4"/>
    </font>
    <font>
      <vertAlign val="subscript"/>
      <sz val="11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65" fontId="0" fillId="0" borderId="0" xfId="0" applyNumberForma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66" fontId="0" fillId="0" borderId="0" xfId="1" applyNumberFormat="1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/>
    <xf numFmtId="49" fontId="0" fillId="0" borderId="0" xfId="0" applyNumberFormat="1"/>
    <xf numFmtId="0" fontId="12" fillId="0" borderId="1" xfId="0" applyFont="1" applyBorder="1" applyAlignment="1">
      <alignment horizontal="center" vertical="center"/>
    </xf>
    <xf numFmtId="168" fontId="0" fillId="0" borderId="0" xfId="1" applyNumberFormat="1" applyFont="1" applyBorder="1"/>
    <xf numFmtId="169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170" fontId="0" fillId="0" borderId="0" xfId="0" applyNumberFormat="1"/>
    <xf numFmtId="17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172" fontId="0" fillId="0" borderId="0" xfId="2" applyNumberFormat="1" applyFont="1"/>
    <xf numFmtId="2" fontId="0" fillId="0" borderId="1" xfId="0" applyNumberFormat="1" applyBorder="1" applyAlignment="1">
      <alignment horizontal="center" vertical="center"/>
    </xf>
    <xf numFmtId="173" fontId="0" fillId="0" borderId="0" xfId="0" applyNumberFormat="1"/>
    <xf numFmtId="1" fontId="0" fillId="0" borderId="1" xfId="0" applyNumberForma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2" fontId="3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1" fontId="0" fillId="0" borderId="1" xfId="0" applyNumberForma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1b)</a:t>
            </a:r>
          </a:p>
          <a:p>
            <a:pPr>
              <a:defRPr/>
            </a:pP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'Facitliste '!$C$4:$J$4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'!$C$5:$I$5</c:f>
              <c:numCache>
                <c:formatCode>General</c:formatCode>
                <c:ptCount val="7"/>
                <c:pt idx="0">
                  <c:v>18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4-4EDA-8D07-0F1932241907}"/>
            </c:ext>
          </c:extLst>
        </c:ser>
        <c:ser>
          <c:idx val="1"/>
          <c:order val="1"/>
          <c:tx>
            <c:v>y2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'Facitliste '!$C$4:$I$4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'!$C$6:$I$6</c:f>
              <c:numCache>
                <c:formatCode>General</c:formatCode>
                <c:ptCount val="7"/>
                <c:pt idx="0">
                  <c:v>-18</c:v>
                </c:pt>
                <c:pt idx="1">
                  <c:v>-8</c:v>
                </c:pt>
                <c:pt idx="2">
                  <c:v>-2</c:v>
                </c:pt>
                <c:pt idx="3">
                  <c:v>0</c:v>
                </c:pt>
                <c:pt idx="4">
                  <c:v>-2</c:v>
                </c:pt>
                <c:pt idx="5">
                  <c:v>-8</c:v>
                </c:pt>
                <c:pt idx="6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A4-4EDA-8D07-0F193224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86672"/>
        <c:axId val="507287328"/>
      </c:scatterChart>
      <c:valAx>
        <c:axId val="5072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7287328"/>
        <c:crosses val="autoZero"/>
        <c:crossBetween val="midCat"/>
      </c:valAx>
      <c:valAx>
        <c:axId val="5072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72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 andengradsfunktioner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'!$B$165</c:f>
              <c:strCache>
                <c:ptCount val="1"/>
                <c:pt idx="0">
                  <c:v>y1 = 2x2 + 4x - 3</c:v>
                </c:pt>
              </c:strCache>
            </c:strRef>
          </c:tx>
          <c:marker>
            <c:symbol val="none"/>
          </c:marker>
          <c:xVal>
            <c:numRef>
              <c:f>'Facitliste '!$C$164:$I$164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'!$C$165:$I$165</c:f>
              <c:numCache>
                <c:formatCode>General</c:formatCode>
                <c:ptCount val="7"/>
                <c:pt idx="0">
                  <c:v>3</c:v>
                </c:pt>
                <c:pt idx="1">
                  <c:v>-3</c:v>
                </c:pt>
                <c:pt idx="2">
                  <c:v>-5</c:v>
                </c:pt>
                <c:pt idx="3">
                  <c:v>-3</c:v>
                </c:pt>
                <c:pt idx="4">
                  <c:v>3</c:v>
                </c:pt>
                <c:pt idx="5">
                  <c:v>13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9-4408-858D-95735DD7F442}"/>
            </c:ext>
          </c:extLst>
        </c:ser>
        <c:ser>
          <c:idx val="1"/>
          <c:order val="1"/>
          <c:tx>
            <c:strRef>
              <c:f>'Facitliste '!$B$166</c:f>
              <c:strCache>
                <c:ptCount val="1"/>
                <c:pt idx="0">
                  <c:v>y2 = -x2 - 2x</c:v>
                </c:pt>
              </c:strCache>
            </c:strRef>
          </c:tx>
          <c:marker>
            <c:symbol val="none"/>
          </c:marker>
          <c:xVal>
            <c:numRef>
              <c:f>'Facitliste '!$C$164:$I$164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'!$C$166:$I$166</c:f>
              <c:numCache>
                <c:formatCode>General</c:formatCode>
                <c:ptCount val="7"/>
                <c:pt idx="0">
                  <c:v>-3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-3</c:v>
                </c:pt>
                <c:pt idx="5">
                  <c:v>-8</c:v>
                </c:pt>
                <c:pt idx="6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59-4408-858D-95735DD7F442}"/>
            </c:ext>
          </c:extLst>
        </c:ser>
        <c:ser>
          <c:idx val="2"/>
          <c:order val="2"/>
          <c:tx>
            <c:strRef>
              <c:f>'Facitliste '!$B$167</c:f>
              <c:strCache>
                <c:ptCount val="1"/>
                <c:pt idx="0">
                  <c:v>y3 = -x2 + 2,25</c:v>
                </c:pt>
              </c:strCache>
            </c:strRef>
          </c:tx>
          <c:marker>
            <c:symbol val="none"/>
          </c:marker>
          <c:xVal>
            <c:numRef>
              <c:f>'Facitliste '!$C$164:$I$164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'!$C$167:$I$167</c:f>
              <c:numCache>
                <c:formatCode>General</c:formatCode>
                <c:ptCount val="7"/>
                <c:pt idx="0">
                  <c:v>-6.75</c:v>
                </c:pt>
                <c:pt idx="1">
                  <c:v>-1.75</c:v>
                </c:pt>
                <c:pt idx="2">
                  <c:v>1.25</c:v>
                </c:pt>
                <c:pt idx="3">
                  <c:v>2.25</c:v>
                </c:pt>
                <c:pt idx="4">
                  <c:v>1.25</c:v>
                </c:pt>
                <c:pt idx="5">
                  <c:v>-1.75</c:v>
                </c:pt>
                <c:pt idx="6">
                  <c:v>-6.75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59-4408-858D-95735DD7F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4048"/>
        <c:axId val="332314440"/>
      </c:scatterChart>
      <c:valAx>
        <c:axId val="332314048"/>
        <c:scaling>
          <c:orientation val="minMax"/>
          <c:max val="3"/>
          <c:min val="-3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332314440"/>
        <c:crosses val="autoZero"/>
        <c:crossBetween val="midCat"/>
        <c:minorUnit val="0.5"/>
      </c:valAx>
      <c:valAx>
        <c:axId val="332314440"/>
        <c:scaling>
          <c:orientation val="minMax"/>
          <c:max val="4"/>
          <c:min val="-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332314048"/>
        <c:crosses val="autoZero"/>
        <c:crossBetween val="midCat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Pendulet </a:t>
            </a:r>
            <a:br>
              <a:rPr lang="en-US"/>
            </a:br>
            <a:r>
              <a:rPr lang="en-US"/>
              <a:t>y=0,2x</a:t>
            </a:r>
            <a:r>
              <a:rPr lang="en-US" baseline="30000"/>
              <a:t>0,5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'!$B$221</c:f>
              <c:strCache>
                <c:ptCount val="1"/>
                <c:pt idx="0">
                  <c:v>x pendullængden i cm</c:v>
                </c:pt>
              </c:strCache>
            </c:strRef>
          </c:tx>
          <c:marker>
            <c:symbol val="none"/>
          </c:marker>
          <c:xVal>
            <c:numRef>
              <c:f>'Facitliste '!$C$221:$W$221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'Facitliste '!$C$222:$W$222</c:f>
              <c:numCache>
                <c:formatCode>General</c:formatCode>
                <c:ptCount val="21"/>
                <c:pt idx="0">
                  <c:v>0</c:v>
                </c:pt>
                <c:pt idx="1">
                  <c:v>0.44721359549995798</c:v>
                </c:pt>
                <c:pt idx="2">
                  <c:v>0.63245553203367599</c:v>
                </c:pt>
                <c:pt idx="3">
                  <c:v>0.7745966692414834</c:v>
                </c:pt>
                <c:pt idx="4">
                  <c:v>0.89442719099991597</c:v>
                </c:pt>
                <c:pt idx="5">
                  <c:v>1</c:v>
                </c:pt>
                <c:pt idx="6">
                  <c:v>1.0954451150103324</c:v>
                </c:pt>
                <c:pt idx="7">
                  <c:v>1.1832159566199232</c:v>
                </c:pt>
                <c:pt idx="8">
                  <c:v>1.264911064067352</c:v>
                </c:pt>
                <c:pt idx="9">
                  <c:v>1.3416407864998741</c:v>
                </c:pt>
                <c:pt idx="10">
                  <c:v>1.4142135623730951</c:v>
                </c:pt>
                <c:pt idx="11">
                  <c:v>1.4832396974191326</c:v>
                </c:pt>
                <c:pt idx="12">
                  <c:v>1.5491933384829668</c:v>
                </c:pt>
                <c:pt idx="13">
                  <c:v>1.6124515496597098</c:v>
                </c:pt>
                <c:pt idx="14">
                  <c:v>1.6733200530681511</c:v>
                </c:pt>
                <c:pt idx="15">
                  <c:v>1.7320508075688776</c:v>
                </c:pt>
                <c:pt idx="16">
                  <c:v>1.7888543819998319</c:v>
                </c:pt>
                <c:pt idx="17">
                  <c:v>1.8439088914585775</c:v>
                </c:pt>
                <c:pt idx="18">
                  <c:v>1.8973665961010278</c:v>
                </c:pt>
                <c:pt idx="19">
                  <c:v>1.9493588689617927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4-4DE9-ACC0-72FD23B1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5224"/>
        <c:axId val="332315616"/>
      </c:scatterChart>
      <c:valAx>
        <c:axId val="332315224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332315616"/>
        <c:crosses val="autoZero"/>
        <c:crossBetween val="midCat"/>
        <c:majorUnit val="5"/>
      </c:valAx>
      <c:valAx>
        <c:axId val="332315616"/>
        <c:scaling>
          <c:orientation val="minMax"/>
          <c:max val="2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svingningstiden i sekunder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332315224"/>
        <c:crosses val="autoZero"/>
        <c:crossBetween val="midCat"/>
        <c:majorUnit val="0.1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Potensfunktionen y=x</a:t>
            </a:r>
            <a:r>
              <a:rPr lang="da-DK" baseline="30000"/>
              <a:t>1/3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'!$B$254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'Facitliste '!$C$254:$W$254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50</c:v>
                </c:pt>
                <c:pt idx="2" formatCode="General">
                  <c:v>100</c:v>
                </c:pt>
                <c:pt idx="3">
                  <c:v>150</c:v>
                </c:pt>
                <c:pt idx="4" formatCode="General">
                  <c:v>200</c:v>
                </c:pt>
                <c:pt idx="5">
                  <c:v>250</c:v>
                </c:pt>
                <c:pt idx="6" formatCode="General">
                  <c:v>300</c:v>
                </c:pt>
                <c:pt idx="7">
                  <c:v>350</c:v>
                </c:pt>
                <c:pt idx="8" formatCode="General">
                  <c:v>400</c:v>
                </c:pt>
                <c:pt idx="9">
                  <c:v>450</c:v>
                </c:pt>
                <c:pt idx="10" formatCode="General">
                  <c:v>500</c:v>
                </c:pt>
                <c:pt idx="11">
                  <c:v>550</c:v>
                </c:pt>
                <c:pt idx="12" formatCode="General">
                  <c:v>600</c:v>
                </c:pt>
                <c:pt idx="13">
                  <c:v>650</c:v>
                </c:pt>
                <c:pt idx="14" formatCode="General">
                  <c:v>700</c:v>
                </c:pt>
                <c:pt idx="15">
                  <c:v>750</c:v>
                </c:pt>
                <c:pt idx="16" formatCode="General">
                  <c:v>800</c:v>
                </c:pt>
                <c:pt idx="17">
                  <c:v>850</c:v>
                </c:pt>
                <c:pt idx="18" formatCode="General">
                  <c:v>900</c:v>
                </c:pt>
                <c:pt idx="19">
                  <c:v>950</c:v>
                </c:pt>
                <c:pt idx="20" formatCode="General">
                  <c:v>1000</c:v>
                </c:pt>
              </c:numCache>
            </c:numRef>
          </c:xVal>
          <c:yVal>
            <c:numRef>
              <c:f>'Facitliste '!$C$255:$W$255</c:f>
              <c:numCache>
                <c:formatCode>0.00</c:formatCode>
                <c:ptCount val="21"/>
                <c:pt idx="0">
                  <c:v>0</c:v>
                </c:pt>
                <c:pt idx="1">
                  <c:v>3.6840314986403864</c:v>
                </c:pt>
                <c:pt idx="2">
                  <c:v>4.6415888336127793</c:v>
                </c:pt>
                <c:pt idx="3">
                  <c:v>5.3132928459130548</c:v>
                </c:pt>
                <c:pt idx="4">
                  <c:v>5.8480354764257312</c:v>
                </c:pt>
                <c:pt idx="5">
                  <c:v>6.2996052494743653</c:v>
                </c:pt>
                <c:pt idx="6">
                  <c:v>6.6943295008216941</c:v>
                </c:pt>
                <c:pt idx="7">
                  <c:v>7.047298732064891</c:v>
                </c:pt>
                <c:pt idx="8">
                  <c:v>7.3680629972807719</c:v>
                </c:pt>
                <c:pt idx="9">
                  <c:v>7.6630943239355291</c:v>
                </c:pt>
                <c:pt idx="10">
                  <c:v>7.9370052598409941</c:v>
                </c:pt>
                <c:pt idx="11">
                  <c:v>8.1932127060064577</c:v>
                </c:pt>
                <c:pt idx="12">
                  <c:v>8.434326653017493</c:v>
                </c:pt>
                <c:pt idx="13">
                  <c:v>8.6623910534090243</c:v>
                </c:pt>
                <c:pt idx="14">
                  <c:v>8.8790400174260036</c:v>
                </c:pt>
                <c:pt idx="15">
                  <c:v>9.0856029641606977</c:v>
                </c:pt>
                <c:pt idx="16">
                  <c:v>9.283177667225555</c:v>
                </c:pt>
                <c:pt idx="17">
                  <c:v>9.4726823718590936</c:v>
                </c:pt>
                <c:pt idx="18">
                  <c:v>9.6548938460562965</c:v>
                </c:pt>
                <c:pt idx="19">
                  <c:v>9.8304757249155852</c:v>
                </c:pt>
                <c:pt idx="20">
                  <c:v>9.9999999999999982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0-4AEE-B71E-B30572EE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6400"/>
        <c:axId val="332316792"/>
      </c:scatterChart>
      <c:valAx>
        <c:axId val="332316400"/>
        <c:scaling>
          <c:orientation val="minMax"/>
          <c:max val="10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332316792"/>
        <c:crosses val="autoZero"/>
        <c:crossBetween val="midCat"/>
        <c:majorUnit val="100"/>
      </c:valAx>
      <c:valAx>
        <c:axId val="332316792"/>
        <c:scaling>
          <c:orientation val="minMax"/>
          <c:max val="10"/>
        </c:scaling>
        <c:delete val="0"/>
        <c:axPos val="l"/>
        <c:majorGridlines/>
        <c:minorGridlines/>
        <c:numFmt formatCode="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332316400"/>
        <c:crosses val="autoZero"/>
        <c:crossBetween val="midCat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To eksponentialfunktioner</a:t>
            </a:r>
          </a:p>
        </c:rich>
      </c:tx>
      <c:layout>
        <c:manualLayout>
          <c:xMode val="edge"/>
          <c:yMode val="edge"/>
          <c:x val="0.41647710702828811"/>
          <c:y val="1.57480314960629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'!$B$285</c:f>
              <c:strCache>
                <c:ptCount val="1"/>
                <c:pt idx="0">
                  <c:v>y1 = 1000•1,05x</c:v>
                </c:pt>
              </c:strCache>
            </c:strRef>
          </c:tx>
          <c:marker>
            <c:symbol val="none"/>
          </c:marker>
          <c:xVal>
            <c:numRef>
              <c:f>'Facitliste '!$C$284:$U$284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'Facitliste '!$C$285:$U$285</c:f>
              <c:numCache>
                <c:formatCode>_ [$kr.-406]\ * #,##0_ ;_ [$kr.-406]\ * \-#,##0_ ;_ [$kr.-406]\ * "-"??_ ;_ @_ </c:formatCode>
                <c:ptCount val="19"/>
                <c:pt idx="0">
                  <c:v>1000</c:v>
                </c:pt>
                <c:pt idx="1">
                  <c:v>1102.5</c:v>
                </c:pt>
                <c:pt idx="2">
                  <c:v>1215.5062499999999</c:v>
                </c:pt>
                <c:pt idx="3">
                  <c:v>1340.095640625</c:v>
                </c:pt>
                <c:pt idx="4">
                  <c:v>1477.4554437890627</c:v>
                </c:pt>
                <c:pt idx="5">
                  <c:v>1628.8946267774415</c:v>
                </c:pt>
                <c:pt idx="6">
                  <c:v>1795.8563260221292</c:v>
                </c:pt>
                <c:pt idx="7">
                  <c:v>1979.9315994393974</c:v>
                </c:pt>
                <c:pt idx="8">
                  <c:v>2182.8745883819361</c:v>
                </c:pt>
                <c:pt idx="9">
                  <c:v>2406.6192336910849</c:v>
                </c:pt>
                <c:pt idx="10">
                  <c:v>2653.2977051444209</c:v>
                </c:pt>
                <c:pt idx="11">
                  <c:v>2925.2607199217236</c:v>
                </c:pt>
                <c:pt idx="12">
                  <c:v>3225.0999437137007</c:v>
                </c:pt>
                <c:pt idx="13">
                  <c:v>3555.6726879443554</c:v>
                </c:pt>
                <c:pt idx="14">
                  <c:v>3920.1291384586516</c:v>
                </c:pt>
                <c:pt idx="15">
                  <c:v>4321.9423751506629</c:v>
                </c:pt>
                <c:pt idx="16">
                  <c:v>4764.9414686036071</c:v>
                </c:pt>
                <c:pt idx="17">
                  <c:v>5253.3479691354769</c:v>
                </c:pt>
                <c:pt idx="18">
                  <c:v>5791.8161359718633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D-4DD0-A361-C8FB835EB86A}"/>
            </c:ext>
          </c:extLst>
        </c:ser>
        <c:ser>
          <c:idx val="1"/>
          <c:order val="1"/>
          <c:tx>
            <c:strRef>
              <c:f>'Facitliste '!$B$286</c:f>
              <c:strCache>
                <c:ptCount val="1"/>
                <c:pt idx="0">
                  <c:v>y2 = 1500•1,03x</c:v>
                </c:pt>
              </c:strCache>
            </c:strRef>
          </c:tx>
          <c:marker>
            <c:symbol val="none"/>
          </c:marker>
          <c:xVal>
            <c:numRef>
              <c:f>'Facitliste '!$C$284:$U$284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'Facitliste '!$C$286:$U$286</c:f>
              <c:numCache>
                <c:formatCode>_ [$kr.-406]\ * #,##0_ ;_ [$kr.-406]\ * \-#,##0_ ;_ [$kr.-406]\ * "-"??_ ;_ @_ </c:formatCode>
                <c:ptCount val="19"/>
                <c:pt idx="0">
                  <c:v>1500</c:v>
                </c:pt>
                <c:pt idx="1">
                  <c:v>1591.35</c:v>
                </c:pt>
                <c:pt idx="2">
                  <c:v>1688.2632149999999</c:v>
                </c:pt>
                <c:pt idx="3">
                  <c:v>1791.0784447934998</c:v>
                </c:pt>
                <c:pt idx="4">
                  <c:v>1900.155122081424</c:v>
                </c:pt>
                <c:pt idx="5">
                  <c:v>2015.8745690161827</c:v>
                </c:pt>
                <c:pt idx="6">
                  <c:v>2138.6413302692681</c:v>
                </c:pt>
                <c:pt idx="7">
                  <c:v>2268.8845872826664</c:v>
                </c:pt>
                <c:pt idx="8">
                  <c:v>2407.0596586481806</c:v>
                </c:pt>
                <c:pt idx="9">
                  <c:v>2553.6495918598548</c:v>
                </c:pt>
                <c:pt idx="10">
                  <c:v>2709.1668520041198</c:v>
                </c:pt>
                <c:pt idx="11">
                  <c:v>2874.1551132911709</c:v>
                </c:pt>
                <c:pt idx="12">
                  <c:v>3049.1911596906029</c:v>
                </c:pt>
                <c:pt idx="13">
                  <c:v>3234.886901315761</c:v>
                </c:pt>
                <c:pt idx="14">
                  <c:v>3431.8915136058904</c:v>
                </c:pt>
                <c:pt idx="15">
                  <c:v>3640.8937067844886</c:v>
                </c:pt>
                <c:pt idx="16">
                  <c:v>3862.6241335276641</c:v>
                </c:pt>
                <c:pt idx="17">
                  <c:v>4097.8579432594979</c:v>
                </c:pt>
                <c:pt idx="18">
                  <c:v>4347.4174920040023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9D-4DD0-A361-C8FB835E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7576"/>
        <c:axId val="332317968"/>
      </c:scatterChart>
      <c:valAx>
        <c:axId val="332317576"/>
        <c:scaling>
          <c:orientation val="minMax"/>
          <c:max val="36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32317968"/>
        <c:crosses val="autoZero"/>
        <c:crossBetween val="midCat"/>
        <c:majorUnit val="2"/>
      </c:valAx>
      <c:valAx>
        <c:axId val="332317968"/>
        <c:scaling>
          <c:orientation val="minMax"/>
        </c:scaling>
        <c:delete val="0"/>
        <c:axPos val="l"/>
        <c:majorGridlines/>
        <c:minorGridlines/>
        <c:numFmt formatCode="_ [$kr.-406]\ * #,##0_ ;_ [$kr.-406]\ * \-#,##0_ ;_ [$kr.-406]\ * &quot;-&quot;??_ ;_ @_ " sourceLinked="1"/>
        <c:majorTickMark val="out"/>
        <c:minorTickMark val="none"/>
        <c:tickLblPos val="nextTo"/>
        <c:crossAx val="332317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'!$B$317</c:f>
              <c:strCache>
                <c:ptCount val="1"/>
                <c:pt idx="0">
                  <c:v>Antal fisk i søen</c:v>
                </c:pt>
              </c:strCache>
            </c:strRef>
          </c:tx>
          <c:marker>
            <c:symbol val="none"/>
          </c:marker>
          <c:xVal>
            <c:numRef>
              <c:f>'Facitliste '!$C$316:$O$316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'Facitliste '!$C$317:$O$317</c:f>
              <c:numCache>
                <c:formatCode>0</c:formatCode>
                <c:ptCount val="13"/>
                <c:pt idx="0">
                  <c:v>800</c:v>
                </c:pt>
                <c:pt idx="1">
                  <c:v>764</c:v>
                </c:pt>
                <c:pt idx="2">
                  <c:v>729.62</c:v>
                </c:pt>
                <c:pt idx="3">
                  <c:v>696.78710000000001</c:v>
                </c:pt>
                <c:pt idx="4">
                  <c:v>665.43168049999997</c:v>
                </c:pt>
                <c:pt idx="5">
                  <c:v>635.48725487749994</c:v>
                </c:pt>
                <c:pt idx="6">
                  <c:v>606.89032840801246</c:v>
                </c:pt>
                <c:pt idx="7">
                  <c:v>579.58026362965188</c:v>
                </c:pt>
                <c:pt idx="8">
                  <c:v>553.49915176631748</c:v>
                </c:pt>
                <c:pt idx="9">
                  <c:v>528.59168993683318</c:v>
                </c:pt>
                <c:pt idx="10">
                  <c:v>504.80506388967575</c:v>
                </c:pt>
                <c:pt idx="11">
                  <c:v>482.08883601464032</c:v>
                </c:pt>
                <c:pt idx="12">
                  <c:v>460.3948383939815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6-4AD9-B240-E613DC3D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8752"/>
        <c:axId val="332319144"/>
      </c:scatterChart>
      <c:valAx>
        <c:axId val="332318752"/>
        <c:scaling>
          <c:orientation val="minMax"/>
          <c:max val="1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år efter 2012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332319144"/>
        <c:crosses val="autoZero"/>
        <c:crossBetween val="midCat"/>
        <c:majorUnit val="1"/>
      </c:valAx>
      <c:valAx>
        <c:axId val="332319144"/>
        <c:scaling>
          <c:orientation val="minMax"/>
          <c:max val="800"/>
          <c:min val="4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Antal fisk i søen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332318752"/>
        <c:crosses val="autoZero"/>
        <c:crossBetween val="midCat"/>
        <c:majorUnit val="2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Hvilken betydning har a, b og c</a:t>
            </a:r>
            <a:r>
              <a:rPr lang="en-US" baseline="0"/>
              <a:t> for det grafiske billede af en andengradsfunktion?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'Opgave 6'!$A$43</c:f>
              <c:strCache>
                <c:ptCount val="1"/>
                <c:pt idx="0">
                  <c:v>y = ax2 + bx + c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3.7762962962962963E-3"/>
                  <c:y val="-5.9841815951283801E-2"/>
                </c:manualLayout>
              </c:layout>
              <c:numFmt formatCode="General" sourceLinked="0"/>
            </c:trendlineLbl>
          </c:trendline>
          <c:xVal>
            <c:numRef>
              <c:f>'Opgave 6'!$B$42:$V$42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'Opgave 6'!$B$43:$V$43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8-497E-9B38-BEE077DC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82656"/>
        <c:axId val="230883048"/>
      </c:scatterChart>
      <c:valAx>
        <c:axId val="230882656"/>
        <c:scaling>
          <c:orientation val="minMax"/>
          <c:max val="10"/>
          <c:min val="-1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230883048"/>
        <c:crosses val="autoZero"/>
        <c:crossBetween val="midCat"/>
        <c:majorUnit val="1"/>
        <c:minorUnit val="0.5"/>
      </c:valAx>
      <c:valAx>
        <c:axId val="230883048"/>
        <c:scaling>
          <c:orientation val="minMax"/>
          <c:max val="40"/>
          <c:min val="-4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230882656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2b)</a:t>
            </a:r>
          </a:p>
        </c:rich>
      </c:tx>
      <c:layout>
        <c:manualLayout>
          <c:xMode val="edge"/>
          <c:yMode val="edge"/>
          <c:x val="2.4854111986001789E-2"/>
          <c:y val="1.7679558011049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180446194225727E-2"/>
          <c:y val="0.12375690607734807"/>
          <c:w val="0.89326399825021874"/>
          <c:h val="0.755123504589550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'Opgave 2'!$B$11</c:f>
              <c:strCache>
                <c:ptCount val="1"/>
                <c:pt idx="0">
                  <c:v>y2 = 0,75x2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'Opgave 2'!$C$9:$I$9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'Opgave 2'!$C$11:$I$11</c:f>
              <c:numCache>
                <c:formatCode>General</c:formatCode>
                <c:ptCount val="7"/>
                <c:pt idx="0">
                  <c:v>5.0625</c:v>
                </c:pt>
                <c:pt idx="1">
                  <c:v>2.25</c:v>
                </c:pt>
                <c:pt idx="2">
                  <c:v>0.5625</c:v>
                </c:pt>
                <c:pt idx="3">
                  <c:v>0</c:v>
                </c:pt>
                <c:pt idx="4">
                  <c:v>0.5625</c:v>
                </c:pt>
                <c:pt idx="5">
                  <c:v>2.25</c:v>
                </c:pt>
                <c:pt idx="6">
                  <c:v>5.0625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AC-4910-A028-E3AF3F539BD5}"/>
            </c:ext>
          </c:extLst>
        </c:ser>
        <c:ser>
          <c:idx val="1"/>
          <c:order val="1"/>
          <c:tx>
            <c:strRef>
              <c:f>'Opgave 2'!$B$10</c:f>
              <c:strCache>
                <c:ptCount val="1"/>
                <c:pt idx="0">
                  <c:v>y1 = 2,5x2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'Opgave 2'!$C$9:$I$9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'Opgave 2'!$C$10:$I$10</c:f>
              <c:numCache>
                <c:formatCode>General</c:formatCode>
                <c:ptCount val="7"/>
                <c:pt idx="0">
                  <c:v>56.25</c:v>
                </c:pt>
                <c:pt idx="1">
                  <c:v>25</c:v>
                </c:pt>
                <c:pt idx="2">
                  <c:v>6.25</c:v>
                </c:pt>
                <c:pt idx="3">
                  <c:v>0</c:v>
                </c:pt>
                <c:pt idx="4">
                  <c:v>6.25</c:v>
                </c:pt>
                <c:pt idx="5">
                  <c:v>25</c:v>
                </c:pt>
                <c:pt idx="6">
                  <c:v>56.25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AC-4910-A028-E3AF3F53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55008"/>
        <c:axId val="507153040"/>
      </c:scatterChart>
      <c:valAx>
        <c:axId val="5071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x</a:t>
                </a:r>
              </a:p>
            </c:rich>
          </c:tx>
          <c:layout>
            <c:manualLayout>
              <c:xMode val="edge"/>
              <c:yMode val="edge"/>
              <c:x val="0.85963188976377958"/>
              <c:y val="0.90041988950276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7153040"/>
        <c:crosses val="autoZero"/>
        <c:crossBetween val="midCat"/>
      </c:valAx>
      <c:valAx>
        <c:axId val="507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800"/>
                  <a:t>y</a:t>
                </a:r>
              </a:p>
            </c:rich>
          </c:tx>
          <c:layout>
            <c:manualLayout>
              <c:xMode val="edge"/>
              <c:yMode val="edge"/>
              <c:x val="0.45"/>
              <c:y val="7.9523208770174462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715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3b)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'Opgave 3'!$B$10</c:f>
              <c:strCache>
                <c:ptCount val="1"/>
                <c:pt idx="0">
                  <c:v>y1 = 2,5x2 + 3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'Opgave 3'!$C$9:$I$9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'Opgave 3'!$C$10:$I$10</c:f>
              <c:numCache>
                <c:formatCode>General</c:formatCode>
                <c:ptCount val="7"/>
                <c:pt idx="0">
                  <c:v>25.5</c:v>
                </c:pt>
                <c:pt idx="1">
                  <c:v>13</c:v>
                </c:pt>
                <c:pt idx="2">
                  <c:v>5.5</c:v>
                </c:pt>
                <c:pt idx="3">
                  <c:v>3</c:v>
                </c:pt>
                <c:pt idx="4">
                  <c:v>5.5</c:v>
                </c:pt>
                <c:pt idx="5">
                  <c:v>13</c:v>
                </c:pt>
                <c:pt idx="6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1-4647-BD7D-57DCAC80DB39}"/>
            </c:ext>
          </c:extLst>
        </c:ser>
        <c:ser>
          <c:idx val="1"/>
          <c:order val="1"/>
          <c:tx>
            <c:strRef>
              <c:f>'Opgave 3'!$B$11</c:f>
              <c:strCache>
                <c:ptCount val="1"/>
                <c:pt idx="0">
                  <c:v>y2 = 0,75x2 - 3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'Opgave 3'!$C$9:$I$9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'Opgave 3'!$C$11:$I$11</c:f>
              <c:numCache>
                <c:formatCode>General</c:formatCode>
                <c:ptCount val="7"/>
                <c:pt idx="0">
                  <c:v>3.75</c:v>
                </c:pt>
                <c:pt idx="1">
                  <c:v>0</c:v>
                </c:pt>
                <c:pt idx="2">
                  <c:v>-2.25</c:v>
                </c:pt>
                <c:pt idx="3">
                  <c:v>-3</c:v>
                </c:pt>
                <c:pt idx="4">
                  <c:v>-2.25</c:v>
                </c:pt>
                <c:pt idx="5">
                  <c:v>0</c:v>
                </c:pt>
                <c:pt idx="6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1-4647-BD7D-57DCAC80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95568"/>
        <c:axId val="510197208"/>
      </c:scatterChart>
      <c:valAx>
        <c:axId val="5101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0197208"/>
        <c:crosses val="autoZero"/>
        <c:crossBetween val="midCat"/>
      </c:valAx>
      <c:valAx>
        <c:axId val="51019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01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'Opgave 4'!$B$10</c:f>
              <c:strCache>
                <c:ptCount val="1"/>
                <c:pt idx="0">
                  <c:v>y1 = 2,5x2 + 5x + 3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'Opgave 4'!$C$9:$K$9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'Opgave 4'!$C$10:$K$10</c:f>
              <c:numCache>
                <c:formatCode>General</c:formatCode>
                <c:ptCount val="9"/>
                <c:pt idx="0">
                  <c:v>23</c:v>
                </c:pt>
                <c:pt idx="1">
                  <c:v>10.5</c:v>
                </c:pt>
                <c:pt idx="2">
                  <c:v>3</c:v>
                </c:pt>
                <c:pt idx="3">
                  <c:v>0.5</c:v>
                </c:pt>
                <c:pt idx="4">
                  <c:v>3</c:v>
                </c:pt>
                <c:pt idx="5">
                  <c:v>10.5</c:v>
                </c:pt>
                <c:pt idx="6">
                  <c:v>23</c:v>
                </c:pt>
                <c:pt idx="7">
                  <c:v>40.5</c:v>
                </c:pt>
                <c:pt idx="8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8-478C-A38B-B1A23F141B1C}"/>
            </c:ext>
          </c:extLst>
        </c:ser>
        <c:ser>
          <c:idx val="1"/>
          <c:order val="1"/>
          <c:tx>
            <c:strRef>
              <c:f>'Opgave 4'!$B$11</c:f>
              <c:strCache>
                <c:ptCount val="1"/>
                <c:pt idx="0">
                  <c:v>y2 = 2,5x2 - 5x + 3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'Opgave 4'!$C$9:$K$9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'Opgave 4'!$C$11:$K$11</c:f>
              <c:numCache>
                <c:formatCode>General</c:formatCode>
                <c:ptCount val="9"/>
                <c:pt idx="0">
                  <c:v>63</c:v>
                </c:pt>
                <c:pt idx="1">
                  <c:v>40.5</c:v>
                </c:pt>
                <c:pt idx="2">
                  <c:v>23</c:v>
                </c:pt>
                <c:pt idx="3">
                  <c:v>10.5</c:v>
                </c:pt>
                <c:pt idx="4">
                  <c:v>3</c:v>
                </c:pt>
                <c:pt idx="5">
                  <c:v>0.5</c:v>
                </c:pt>
                <c:pt idx="6">
                  <c:v>3</c:v>
                </c:pt>
                <c:pt idx="7">
                  <c:v>10.5</c:v>
                </c:pt>
                <c:pt idx="8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8-478C-A38B-B1A23F14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07472"/>
        <c:axId val="422608128"/>
      </c:scatterChart>
      <c:valAx>
        <c:axId val="4226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2608128"/>
        <c:crosses val="autoZero"/>
        <c:crossBetween val="midCat"/>
      </c:valAx>
      <c:valAx>
        <c:axId val="4226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260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 to cykelryttere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'!$B$373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'Facitliste '!$C$372:$T$372</c:f>
              <c:numCache>
                <c:formatCode>General</c:formatCode>
                <c:ptCount val="18"/>
              </c:numCache>
            </c:numRef>
          </c:xVal>
          <c:yVal>
            <c:numRef>
              <c:f>'Facitliste '!$C$373:$T$373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3-4FF7-B97C-C37E3A1472B6}"/>
            </c:ext>
          </c:extLst>
        </c:ser>
        <c:ser>
          <c:idx val="1"/>
          <c:order val="1"/>
          <c:tx>
            <c:strRef>
              <c:f>'Facitliste '!$B$374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'Facitliste '!$C$372:$T$372</c:f>
              <c:numCache>
                <c:formatCode>General</c:formatCode>
                <c:ptCount val="18"/>
              </c:numCache>
            </c:numRef>
          </c:xVal>
          <c:yVal>
            <c:numRef>
              <c:f>'Facitliste '!$C$374:$T$374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23-4FF7-B97C-C37E3A147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83832"/>
        <c:axId val="230884224"/>
      </c:scatterChart>
      <c:valAx>
        <c:axId val="230883832"/>
        <c:scaling>
          <c:orientation val="minMax"/>
          <c:max val="17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minutter efter opringningen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230884224"/>
        <c:crosses val="autoZero"/>
        <c:crossBetween val="midCat"/>
        <c:majorUnit val="10"/>
      </c:valAx>
      <c:valAx>
        <c:axId val="230884224"/>
        <c:scaling>
          <c:orientation val="minMax"/>
          <c:max val="6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Antal kørte km i alt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230883832"/>
        <c:crosses val="autoZero"/>
        <c:crossBetween val="midCat"/>
        <c:majorUnit val="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 andengradsfunktioner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'!$B$5</c:f>
              <c:strCache>
                <c:ptCount val="1"/>
                <c:pt idx="0">
                  <c:v>y1 = 2x2</c:v>
                </c:pt>
              </c:strCache>
            </c:strRef>
          </c:tx>
          <c:marker>
            <c:symbol val="none"/>
          </c:marker>
          <c:xVal>
            <c:numRef>
              <c:f>'Facitliste '!$C$4:$I$4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'!$C$5:$I$5</c:f>
              <c:numCache>
                <c:formatCode>General</c:formatCode>
                <c:ptCount val="7"/>
                <c:pt idx="0">
                  <c:v>18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D-47AE-ADD1-F59D33F86E72}"/>
            </c:ext>
          </c:extLst>
        </c:ser>
        <c:ser>
          <c:idx val="1"/>
          <c:order val="1"/>
          <c:tx>
            <c:strRef>
              <c:f>'Facitliste '!$B$6</c:f>
              <c:strCache>
                <c:ptCount val="1"/>
                <c:pt idx="0">
                  <c:v>y2 = -2x2 </c:v>
                </c:pt>
              </c:strCache>
            </c:strRef>
          </c:tx>
          <c:marker>
            <c:symbol val="none"/>
          </c:marker>
          <c:xVal>
            <c:numRef>
              <c:f>'Facitliste '!$C$4:$I$4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'!$C$6:$I$6</c:f>
              <c:numCache>
                <c:formatCode>General</c:formatCode>
                <c:ptCount val="7"/>
                <c:pt idx="0">
                  <c:v>-18</c:v>
                </c:pt>
                <c:pt idx="1">
                  <c:v>-8</c:v>
                </c:pt>
                <c:pt idx="2">
                  <c:v>-2</c:v>
                </c:pt>
                <c:pt idx="3">
                  <c:v>0</c:v>
                </c:pt>
                <c:pt idx="4">
                  <c:v>-2</c:v>
                </c:pt>
                <c:pt idx="5">
                  <c:v>-8</c:v>
                </c:pt>
                <c:pt idx="6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4D-47AE-ADD1-F59D33F8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85008"/>
        <c:axId val="230885400"/>
      </c:scatterChart>
      <c:valAx>
        <c:axId val="230885008"/>
        <c:scaling>
          <c:orientation val="minMax"/>
          <c:max val="3"/>
          <c:min val="-3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230885400"/>
        <c:crosses val="autoZero"/>
        <c:crossBetween val="midCat"/>
        <c:minorUnit val="0.5"/>
      </c:valAx>
      <c:valAx>
        <c:axId val="230885400"/>
        <c:scaling>
          <c:orientation val="minMax"/>
          <c:max val="18"/>
          <c:min val="-1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2308850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 andengradsfunktioner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'!$B$46</c:f>
              <c:strCache>
                <c:ptCount val="1"/>
                <c:pt idx="0">
                  <c:v>y1 = 2,5x2</c:v>
                </c:pt>
              </c:strCache>
            </c:strRef>
          </c:tx>
          <c:marker>
            <c:symbol val="none"/>
          </c:marker>
          <c:xVal>
            <c:numRef>
              <c:f>'Facitliste '!$C$45:$I$45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'!$C$46:$I$46</c:f>
              <c:numCache>
                <c:formatCode>General</c:formatCode>
                <c:ptCount val="7"/>
                <c:pt idx="0">
                  <c:v>22.5</c:v>
                </c:pt>
                <c:pt idx="1">
                  <c:v>10</c:v>
                </c:pt>
                <c:pt idx="2">
                  <c:v>2.5</c:v>
                </c:pt>
                <c:pt idx="3">
                  <c:v>0</c:v>
                </c:pt>
                <c:pt idx="4">
                  <c:v>2.5</c:v>
                </c:pt>
                <c:pt idx="5">
                  <c:v>10</c:v>
                </c:pt>
                <c:pt idx="6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B-4576-A7B3-1DC85141663B}"/>
            </c:ext>
          </c:extLst>
        </c:ser>
        <c:ser>
          <c:idx val="1"/>
          <c:order val="1"/>
          <c:tx>
            <c:strRef>
              <c:f>'Facitliste '!$B$47</c:f>
              <c:strCache>
                <c:ptCount val="1"/>
                <c:pt idx="0">
                  <c:v>y2 = 0,75x2</c:v>
                </c:pt>
              </c:strCache>
            </c:strRef>
          </c:tx>
          <c:marker>
            <c:symbol val="none"/>
          </c:marker>
          <c:xVal>
            <c:numRef>
              <c:f>'Facitliste '!$C$45:$I$45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'!$C$47:$I$47</c:f>
              <c:numCache>
                <c:formatCode>General</c:formatCode>
                <c:ptCount val="7"/>
                <c:pt idx="0">
                  <c:v>6.75</c:v>
                </c:pt>
                <c:pt idx="1">
                  <c:v>3</c:v>
                </c:pt>
                <c:pt idx="2">
                  <c:v>0.75</c:v>
                </c:pt>
                <c:pt idx="3">
                  <c:v>0</c:v>
                </c:pt>
                <c:pt idx="4">
                  <c:v>0.75</c:v>
                </c:pt>
                <c:pt idx="5">
                  <c:v>3</c:v>
                </c:pt>
                <c:pt idx="6">
                  <c:v>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9B-4576-A7B3-1DC851416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86184"/>
        <c:axId val="230886576"/>
      </c:scatterChart>
      <c:valAx>
        <c:axId val="230886184"/>
        <c:scaling>
          <c:orientation val="minMax"/>
          <c:max val="3"/>
          <c:min val="-3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230886576"/>
        <c:crosses val="autoZero"/>
        <c:crossBetween val="midCat"/>
        <c:majorUnit val="1"/>
      </c:valAx>
      <c:valAx>
        <c:axId val="230886576"/>
        <c:scaling>
          <c:orientation val="minMax"/>
          <c:max val="22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230886184"/>
        <c:crosses val="autoZero"/>
        <c:crossBetween val="midCat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 andengradsfunktioner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'!$B$86</c:f>
              <c:strCache>
                <c:ptCount val="1"/>
                <c:pt idx="0">
                  <c:v>y1 = 2,5x2 + 3</c:v>
                </c:pt>
              </c:strCache>
            </c:strRef>
          </c:tx>
          <c:marker>
            <c:symbol val="none"/>
          </c:marker>
          <c:xVal>
            <c:numRef>
              <c:f>'Facitliste '!$C$85:$I$85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'!$C$86:$I$86</c:f>
              <c:numCache>
                <c:formatCode>General</c:formatCode>
                <c:ptCount val="7"/>
                <c:pt idx="0">
                  <c:v>25.5</c:v>
                </c:pt>
                <c:pt idx="1">
                  <c:v>13</c:v>
                </c:pt>
                <c:pt idx="2">
                  <c:v>5.5</c:v>
                </c:pt>
                <c:pt idx="3">
                  <c:v>3</c:v>
                </c:pt>
                <c:pt idx="4">
                  <c:v>5.5</c:v>
                </c:pt>
                <c:pt idx="5">
                  <c:v>13</c:v>
                </c:pt>
                <c:pt idx="6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E-465A-98CC-68A6F03C6D04}"/>
            </c:ext>
          </c:extLst>
        </c:ser>
        <c:ser>
          <c:idx val="1"/>
          <c:order val="1"/>
          <c:tx>
            <c:strRef>
              <c:f>'Facitliste '!$B$87</c:f>
              <c:strCache>
                <c:ptCount val="1"/>
                <c:pt idx="0">
                  <c:v>y2 = 0,75x2 - 3</c:v>
                </c:pt>
              </c:strCache>
            </c:strRef>
          </c:tx>
          <c:marker>
            <c:symbol val="none"/>
          </c:marker>
          <c:xVal>
            <c:numRef>
              <c:f>'Facitliste '!$C$85:$I$85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'Facitliste '!$C$87:$I$87</c:f>
              <c:numCache>
                <c:formatCode>General</c:formatCode>
                <c:ptCount val="7"/>
                <c:pt idx="0">
                  <c:v>3.75</c:v>
                </c:pt>
                <c:pt idx="1">
                  <c:v>0</c:v>
                </c:pt>
                <c:pt idx="2">
                  <c:v>-2.25</c:v>
                </c:pt>
                <c:pt idx="3">
                  <c:v>-3</c:v>
                </c:pt>
                <c:pt idx="4">
                  <c:v>-2.25</c:v>
                </c:pt>
                <c:pt idx="5">
                  <c:v>0</c:v>
                </c:pt>
                <c:pt idx="6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0E-465A-98CC-68A6F03C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1696"/>
        <c:axId val="332312088"/>
      </c:scatterChart>
      <c:valAx>
        <c:axId val="332311696"/>
        <c:scaling>
          <c:orientation val="minMax"/>
          <c:max val="3"/>
          <c:min val="-3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332312088"/>
        <c:crosses val="autoZero"/>
        <c:crossBetween val="midCat"/>
      </c:valAx>
      <c:valAx>
        <c:axId val="332312088"/>
        <c:scaling>
          <c:orientation val="minMax"/>
          <c:max val="2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311696"/>
        <c:crosses val="autoZero"/>
        <c:crossBetween val="midCat"/>
        <c:majorUnit val="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 andengradsfunktioner</a:t>
            </a:r>
          </a:p>
        </c:rich>
      </c:tx>
      <c:layout>
        <c:manualLayout>
          <c:xMode val="edge"/>
          <c:yMode val="edge"/>
          <c:x val="0.10850949092114338"/>
          <c:y val="1.049868766404199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'!$B$123</c:f>
              <c:strCache>
                <c:ptCount val="1"/>
                <c:pt idx="0">
                  <c:v>y1=2,5x2+5x+3</c:v>
                </c:pt>
              </c:strCache>
            </c:strRef>
          </c:tx>
          <c:marker>
            <c:symbol val="none"/>
          </c:marker>
          <c:xVal>
            <c:numRef>
              <c:f>'Facitliste '!$C$122:$K$122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'Facitliste '!$C$123:$K$123</c:f>
              <c:numCache>
                <c:formatCode>General</c:formatCode>
                <c:ptCount val="9"/>
                <c:pt idx="0">
                  <c:v>23</c:v>
                </c:pt>
                <c:pt idx="1">
                  <c:v>10.5</c:v>
                </c:pt>
                <c:pt idx="2">
                  <c:v>3</c:v>
                </c:pt>
                <c:pt idx="3">
                  <c:v>0.5</c:v>
                </c:pt>
                <c:pt idx="4">
                  <c:v>3</c:v>
                </c:pt>
                <c:pt idx="5">
                  <c:v>10.5</c:v>
                </c:pt>
                <c:pt idx="6">
                  <c:v>23</c:v>
                </c:pt>
                <c:pt idx="7">
                  <c:v>40.5</c:v>
                </c:pt>
                <c:pt idx="8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4-48E8-83A5-F26386F2FE05}"/>
            </c:ext>
          </c:extLst>
        </c:ser>
        <c:ser>
          <c:idx val="1"/>
          <c:order val="1"/>
          <c:tx>
            <c:strRef>
              <c:f>'Facitliste '!$B$124</c:f>
              <c:strCache>
                <c:ptCount val="1"/>
                <c:pt idx="0">
                  <c:v>y2=2,5x2-5x+3</c:v>
                </c:pt>
              </c:strCache>
            </c:strRef>
          </c:tx>
          <c:marker>
            <c:symbol val="none"/>
          </c:marker>
          <c:xVal>
            <c:numRef>
              <c:f>'Facitliste '!$C$122:$K$122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'Facitliste '!$C$124:$K$124</c:f>
              <c:numCache>
                <c:formatCode>General</c:formatCode>
                <c:ptCount val="9"/>
                <c:pt idx="0">
                  <c:v>63</c:v>
                </c:pt>
                <c:pt idx="1">
                  <c:v>40.5</c:v>
                </c:pt>
                <c:pt idx="2">
                  <c:v>23</c:v>
                </c:pt>
                <c:pt idx="3">
                  <c:v>10.5</c:v>
                </c:pt>
                <c:pt idx="4">
                  <c:v>3</c:v>
                </c:pt>
                <c:pt idx="5">
                  <c:v>0.5</c:v>
                </c:pt>
                <c:pt idx="6">
                  <c:v>3</c:v>
                </c:pt>
                <c:pt idx="7">
                  <c:v>10.5</c:v>
                </c:pt>
                <c:pt idx="8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4-48E8-83A5-F26386F2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2872"/>
        <c:axId val="332313264"/>
      </c:scatterChart>
      <c:valAx>
        <c:axId val="332312872"/>
        <c:scaling>
          <c:orientation val="minMax"/>
          <c:max val="4"/>
          <c:min val="-4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332313264"/>
        <c:crosses val="autoZero"/>
        <c:crossBetween val="midCat"/>
        <c:majorUnit val="1"/>
        <c:minorUnit val="0.5"/>
      </c:valAx>
      <c:valAx>
        <c:axId val="332313264"/>
        <c:scaling>
          <c:orientation val="minMax"/>
          <c:max val="2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3323128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2</xdr:row>
      <xdr:rowOff>247650</xdr:rowOff>
    </xdr:from>
    <xdr:ext cx="1330357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boks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95325" y="819150"/>
              <a:ext cx="133035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da-DK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/>
                          </a:rPr>
                          <m:t>2,5</m:t>
                        </m:r>
                        <m:r>
                          <a:rPr lang="da-DK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2" name="Tekstboks 1"/>
            <xdr:cNvSpPr txBox="1"/>
          </xdr:nvSpPr>
          <xdr:spPr>
            <a:xfrm>
              <a:off x="695325" y="819150"/>
              <a:ext cx="133035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b="0" i="0">
                  <a:latin typeface="Cambria Math"/>
                </a:rPr>
                <a:t>𝑦_1</a:t>
              </a:r>
              <a:r>
                <a:rPr lang="da-DK" sz="1100" i="0">
                  <a:latin typeface="Cambria Math"/>
                </a:rPr>
                <a:t>=〖</a:t>
              </a:r>
              <a:r>
                <a:rPr lang="da-DK" sz="1100" b="0" i="0">
                  <a:latin typeface="Cambria Math"/>
                </a:rPr>
                <a:t>2,5𝑥〗^2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0</xdr:col>
      <xdr:colOff>695325</xdr:colOff>
      <xdr:row>5</xdr:row>
      <xdr:rowOff>19050</xdr:rowOff>
    </xdr:from>
    <xdr:ext cx="1330357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boks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95325" y="1371600"/>
              <a:ext cx="133035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da-DK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/>
                          </a:rPr>
                          <m:t>−</m:t>
                        </m:r>
                        <m:r>
                          <a:rPr lang="da-DK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3" name="Tekstboks 2"/>
            <xdr:cNvSpPr txBox="1"/>
          </xdr:nvSpPr>
          <xdr:spPr>
            <a:xfrm>
              <a:off x="695325" y="1371600"/>
              <a:ext cx="133035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b="0" i="0">
                  <a:latin typeface="Cambria Math"/>
                </a:rPr>
                <a:t>𝑦_2</a:t>
              </a:r>
              <a:r>
                <a:rPr lang="da-DK" sz="1100" i="0">
                  <a:latin typeface="Cambria Math"/>
                </a:rPr>
                <a:t>=〖</a:t>
              </a:r>
              <a:r>
                <a:rPr lang="da-DK" sz="1100" b="0" i="0">
                  <a:latin typeface="Cambria Math"/>
                </a:rPr>
                <a:t>−𝑥〗^2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3</xdr:col>
      <xdr:colOff>219075</xdr:colOff>
      <xdr:row>27</xdr:row>
      <xdr:rowOff>219075</xdr:rowOff>
    </xdr:from>
    <xdr:ext cx="97793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boks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848100" y="7543800"/>
              <a:ext cx="97793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/>
                      </a:rPr>
                      <m:t>𝑦</m:t>
                    </m:r>
                    <m:r>
                      <a:rPr lang="da-DK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/>
                          </a:rPr>
                          <m:t>𝑏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100" b="0" i="1">
                            <a:latin typeface="Cambria Math"/>
                          </a:rPr>
                          <m:t>𝑎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7" name="Tekstboks 6"/>
            <xdr:cNvSpPr txBox="1"/>
          </xdr:nvSpPr>
          <xdr:spPr>
            <a:xfrm>
              <a:off x="3848100" y="7543800"/>
              <a:ext cx="97793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b="0" i="0">
                  <a:latin typeface="Cambria Math"/>
                </a:rPr>
                <a:t>𝑦</a:t>
              </a:r>
              <a:r>
                <a:rPr lang="da-DK" sz="1100" i="0">
                  <a:latin typeface="Cambria Math"/>
                </a:rPr>
                <a:t>=〖</a:t>
              </a:r>
              <a:r>
                <a:rPr lang="da-DK" sz="1100" b="0" i="0">
                  <a:latin typeface="Cambria Math"/>
                </a:rPr>
                <a:t>𝑏</a:t>
              </a:r>
              <a:r>
                <a:rPr lang="da-DK" sz="1100" b="0" i="0">
                  <a:latin typeface="Cambria Math"/>
                  <a:ea typeface="Cambria Math"/>
                </a:rPr>
                <a:t>∙</a:t>
              </a:r>
              <a:r>
                <a:rPr lang="da-DK" sz="1100" b="0" i="0">
                  <a:latin typeface="Cambria Math"/>
                </a:rPr>
                <a:t>𝑥〗^𝑎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0</xdr:col>
      <xdr:colOff>771525</xdr:colOff>
      <xdr:row>33</xdr:row>
      <xdr:rowOff>9525</xdr:rowOff>
    </xdr:from>
    <xdr:ext cx="14573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boks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771525" y="8420100"/>
              <a:ext cx="14573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4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da-DK" sz="14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4</m:t>
                        </m:r>
                        <m:r>
                          <a:rPr lang="da-DK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8" name="Tekstboks 7"/>
            <xdr:cNvSpPr txBox="1"/>
          </xdr:nvSpPr>
          <xdr:spPr>
            <a:xfrm>
              <a:off x="771525" y="8420100"/>
              <a:ext cx="14573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𝑦_1=</a:t>
              </a:r>
              <a:r>
                <a:rPr lang="da-DK" sz="1400" i="0">
                  <a:latin typeface="Cambria Math"/>
                </a:rPr>
                <a:t>〖</a:t>
              </a:r>
              <a:r>
                <a:rPr lang="da-DK" sz="1400" b="0" i="0">
                  <a:latin typeface="Cambria Math"/>
                </a:rPr>
                <a:t>4</a:t>
              </a:r>
              <a:r>
                <a:rPr lang="da-DK" sz="1400" b="0" i="0">
                  <a:latin typeface="Cambria Math"/>
                  <a:ea typeface="Cambria Math"/>
                </a:rPr>
                <a:t>∙</a:t>
              </a:r>
              <a:r>
                <a:rPr lang="da-DK" sz="1400" b="0" i="0">
                  <a:latin typeface="Cambria Math"/>
                </a:rPr>
                <a:t>𝑥〗^(−1)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0</xdr:col>
      <xdr:colOff>819150</xdr:colOff>
      <xdr:row>34</xdr:row>
      <xdr:rowOff>0</xdr:rowOff>
    </xdr:from>
    <xdr:ext cx="14573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boks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819150" y="8410575"/>
              <a:ext cx="14573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4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da-DK" sz="14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4</m:t>
                        </m:r>
                        <m:r>
                          <a:rPr lang="da-DK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−0,5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3" name="Tekstboks 12"/>
            <xdr:cNvSpPr txBox="1"/>
          </xdr:nvSpPr>
          <xdr:spPr>
            <a:xfrm>
              <a:off x="819150" y="8410575"/>
              <a:ext cx="14573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𝑦_2</a:t>
              </a:r>
              <a:r>
                <a:rPr lang="da-DK" sz="1400" i="0">
                  <a:latin typeface="Cambria Math"/>
                </a:rPr>
                <a:t>=〖</a:t>
              </a:r>
              <a:r>
                <a:rPr lang="da-DK" sz="1400" b="0" i="0">
                  <a:latin typeface="Cambria Math"/>
                </a:rPr>
                <a:t>4</a:t>
              </a:r>
              <a:r>
                <a:rPr lang="da-DK" sz="1400" b="0" i="0">
                  <a:latin typeface="Cambria Math"/>
                  <a:ea typeface="Cambria Math"/>
                </a:rPr>
                <a:t>∙</a:t>
              </a:r>
              <a:r>
                <a:rPr lang="da-DK" sz="1400" b="0" i="0">
                  <a:latin typeface="Cambria Math"/>
                </a:rPr>
                <a:t>𝑥〗^(−0,5)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0</xdr:col>
      <xdr:colOff>742950</xdr:colOff>
      <xdr:row>77</xdr:row>
      <xdr:rowOff>123825</xdr:rowOff>
    </xdr:from>
    <xdr:ext cx="1876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kstboks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742950" y="19240500"/>
              <a:ext cx="1876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4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da-DK" sz="14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500</m:t>
                        </m:r>
                        <m:r>
                          <a:rPr lang="da-DK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400" b="0" i="1">
                            <a:latin typeface="Cambria Math"/>
                          </a:rPr>
                          <m:t>1,05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7" name="Tekstboks 16"/>
            <xdr:cNvSpPr txBox="1"/>
          </xdr:nvSpPr>
          <xdr:spPr>
            <a:xfrm>
              <a:off x="742950" y="19240500"/>
              <a:ext cx="1876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𝑦_1=</a:t>
              </a:r>
              <a:r>
                <a:rPr lang="da-DK" sz="1400" i="0">
                  <a:latin typeface="Cambria Math"/>
                </a:rPr>
                <a:t>〖</a:t>
              </a:r>
              <a:r>
                <a:rPr lang="da-DK" sz="1400" b="0" i="0">
                  <a:latin typeface="Cambria Math"/>
                </a:rPr>
                <a:t>500</a:t>
              </a:r>
              <a:r>
                <a:rPr lang="da-DK" sz="1400" b="0" i="0">
                  <a:latin typeface="Cambria Math"/>
                  <a:ea typeface="Cambria Math"/>
                </a:rPr>
                <a:t>∙</a:t>
              </a:r>
              <a:r>
                <a:rPr lang="da-DK" sz="1400" b="0" i="0">
                  <a:latin typeface="Cambria Math"/>
                </a:rPr>
                <a:t>1,05〗^𝑥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1</xdr:col>
      <xdr:colOff>1714500</xdr:colOff>
      <xdr:row>77</xdr:row>
      <xdr:rowOff>123825</xdr:rowOff>
    </xdr:from>
    <xdr:ext cx="1876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kstboks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2705100" y="19240500"/>
              <a:ext cx="1876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4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da-DK" sz="14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500</m:t>
                        </m:r>
                        <m:r>
                          <a:rPr lang="da-DK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400" b="0" i="1">
                            <a:latin typeface="Cambria Math"/>
                          </a:rPr>
                          <m:t>1,10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8" name="Tekstboks 17"/>
            <xdr:cNvSpPr txBox="1"/>
          </xdr:nvSpPr>
          <xdr:spPr>
            <a:xfrm>
              <a:off x="2705100" y="19240500"/>
              <a:ext cx="1876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𝑦_2=</a:t>
              </a:r>
              <a:r>
                <a:rPr lang="da-DK" sz="1400" i="0">
                  <a:latin typeface="Cambria Math"/>
                </a:rPr>
                <a:t>〖</a:t>
              </a:r>
              <a:r>
                <a:rPr lang="da-DK" sz="1400" b="0" i="0">
                  <a:latin typeface="Cambria Math"/>
                </a:rPr>
                <a:t>500</a:t>
              </a:r>
              <a:r>
                <a:rPr lang="da-DK" sz="1400" b="0" i="0">
                  <a:latin typeface="Cambria Math"/>
                  <a:ea typeface="Cambria Math"/>
                </a:rPr>
                <a:t>∙</a:t>
              </a:r>
              <a:r>
                <a:rPr lang="da-DK" sz="1400" b="0" i="0">
                  <a:latin typeface="Cambria Math"/>
                </a:rPr>
                <a:t>1,10〗^𝑥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4</xdr:col>
      <xdr:colOff>428625</xdr:colOff>
      <xdr:row>77</xdr:row>
      <xdr:rowOff>142875</xdr:rowOff>
    </xdr:from>
    <xdr:ext cx="1876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kstboks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4724400" y="19259550"/>
              <a:ext cx="1876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4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da-DK" sz="14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500</m:t>
                        </m:r>
                        <m:r>
                          <a:rPr lang="da-DK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400" b="0" i="1">
                            <a:latin typeface="Cambria Math"/>
                          </a:rPr>
                          <m:t>1,20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9" name="Tekstboks 18"/>
            <xdr:cNvSpPr txBox="1"/>
          </xdr:nvSpPr>
          <xdr:spPr>
            <a:xfrm>
              <a:off x="4724400" y="19259550"/>
              <a:ext cx="1876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𝑦_3=</a:t>
              </a:r>
              <a:r>
                <a:rPr lang="da-DK" sz="1400" i="0">
                  <a:latin typeface="Cambria Math"/>
                </a:rPr>
                <a:t>〖</a:t>
              </a:r>
              <a:r>
                <a:rPr lang="da-DK" sz="1400" b="0" i="0">
                  <a:latin typeface="Cambria Math"/>
                </a:rPr>
                <a:t>500</a:t>
              </a:r>
              <a:r>
                <a:rPr lang="da-DK" sz="1400" b="0" i="0">
                  <a:latin typeface="Cambria Math"/>
                  <a:ea typeface="Cambria Math"/>
                </a:rPr>
                <a:t>∙</a:t>
              </a:r>
              <a:r>
                <a:rPr lang="da-DK" sz="1400" b="0" i="0">
                  <a:latin typeface="Cambria Math"/>
                </a:rPr>
                <a:t>1,20〗^𝑥</a:t>
              </a:r>
              <a:endParaRPr lang="da-DK" sz="14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14573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boks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866775" y="781050"/>
              <a:ext cx="14573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/>
                      </a:rPr>
                      <m:t>𝑦</m:t>
                    </m:r>
                    <m:r>
                      <a:rPr lang="da-DK" sz="14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e>
                      <m:sup>
                        <m:f>
                          <m:fPr>
                            <m:ctrlPr>
                              <a:rPr lang="da-DK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a-DK" sz="14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da-DK" sz="1400" b="0" i="1">
                                <a:latin typeface="Cambria Math"/>
                              </a:rPr>
                              <m:t>3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2" name="Tekstboks 1"/>
            <xdr:cNvSpPr txBox="1"/>
          </xdr:nvSpPr>
          <xdr:spPr>
            <a:xfrm>
              <a:off x="866775" y="781050"/>
              <a:ext cx="14573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</a:t>
              </a:r>
              <a:r>
                <a:rPr lang="da-DK" sz="1400" i="0">
                  <a:latin typeface="Cambria Math"/>
                </a:rPr>
                <a:t>=</a:t>
              </a:r>
              <a:r>
                <a:rPr lang="da-DK" sz="1400" b="0" i="0">
                  <a:latin typeface="Cambria Math"/>
                </a:rPr>
                <a:t>𝑥^(1/3)</a:t>
              </a:r>
              <a:endParaRPr lang="da-DK" sz="14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927067</xdr:colOff>
      <xdr:row>3</xdr:row>
      <xdr:rowOff>160812</xdr:rowOff>
    </xdr:from>
    <xdr:ext cx="153990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boks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927067" y="941862"/>
              <a:ext cx="153990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4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da-DK" sz="1400" i="1">
                        <a:latin typeface="Cambria Math"/>
                      </a:rPr>
                      <m:t>=</m:t>
                    </m:r>
                    <m:r>
                      <a:rPr lang="da-DK" sz="1400" b="0" i="1">
                        <a:latin typeface="Cambria Math"/>
                      </a:rPr>
                      <m:t>1000</m:t>
                    </m:r>
                    <m:sSup>
                      <m:sSup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400" b="0" i="1">
                            <a:latin typeface="Cambria Math"/>
                          </a:rPr>
                          <m:t>1,05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3" name="Tekstboks 2"/>
            <xdr:cNvSpPr txBox="1"/>
          </xdr:nvSpPr>
          <xdr:spPr>
            <a:xfrm>
              <a:off x="927067" y="941862"/>
              <a:ext cx="153990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a-DK" sz="1400" b="0" i="0">
                  <a:latin typeface="Cambria Math"/>
                </a:rPr>
                <a:t>𝑦_1</a:t>
              </a:r>
              <a:r>
                <a:rPr lang="da-DK" sz="1400" i="0">
                  <a:latin typeface="Cambria Math"/>
                </a:rPr>
                <a:t>=</a:t>
              </a:r>
              <a:r>
                <a:rPr lang="da-DK" sz="1400" b="0" i="0">
                  <a:latin typeface="Cambria Math"/>
                </a:rPr>
                <a:t>1000〖</a:t>
              </a:r>
              <a:r>
                <a:rPr lang="da-DK" sz="1400" b="0" i="0">
                  <a:latin typeface="Cambria Math"/>
                  <a:ea typeface="Cambria Math"/>
                </a:rPr>
                <a:t>∙</a:t>
              </a:r>
              <a:r>
                <a:rPr lang="da-DK" sz="1400" b="0" i="0">
                  <a:latin typeface="Cambria Math"/>
                </a:rPr>
                <a:t>1,05〗^𝑥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0</xdr:col>
      <xdr:colOff>936592</xdr:colOff>
      <xdr:row>4</xdr:row>
      <xdr:rowOff>160812</xdr:rowOff>
    </xdr:from>
    <xdr:ext cx="153990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boks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936592" y="1151412"/>
              <a:ext cx="153990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4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da-DK" sz="1400" i="1">
                        <a:latin typeface="Cambria Math"/>
                      </a:rPr>
                      <m:t>=</m:t>
                    </m:r>
                    <m:r>
                      <a:rPr lang="da-DK" sz="1400" b="0" i="1">
                        <a:latin typeface="Cambria Math"/>
                      </a:rPr>
                      <m:t>1500</m:t>
                    </m:r>
                    <m:sSup>
                      <m:sSup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400" b="0" i="1">
                            <a:latin typeface="Cambria Math"/>
                          </a:rPr>
                          <m:t>1,03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4" name="Tekstboks 3"/>
            <xdr:cNvSpPr txBox="1"/>
          </xdr:nvSpPr>
          <xdr:spPr>
            <a:xfrm>
              <a:off x="936592" y="1151412"/>
              <a:ext cx="153990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a-DK" sz="1400" b="0" i="0">
                  <a:latin typeface="Cambria Math"/>
                </a:rPr>
                <a:t>𝑦_2</a:t>
              </a:r>
              <a:r>
                <a:rPr lang="da-DK" sz="1400" i="0">
                  <a:latin typeface="Cambria Math"/>
                </a:rPr>
                <a:t>=</a:t>
              </a:r>
              <a:r>
                <a:rPr lang="da-DK" sz="1400" b="0" i="0">
                  <a:latin typeface="Cambria Math"/>
                </a:rPr>
                <a:t>1500〖</a:t>
              </a:r>
              <a:r>
                <a:rPr lang="da-DK" sz="1400" b="0" i="0">
                  <a:latin typeface="Cambria Math"/>
                  <a:ea typeface="Cambria Math"/>
                </a:rPr>
                <a:t>∙</a:t>
              </a:r>
              <a:r>
                <a:rPr lang="da-DK" sz="1400" b="0" i="0">
                  <a:latin typeface="Cambria Math"/>
                </a:rPr>
                <a:t>1,03〗^𝑥</a:t>
              </a:r>
              <a:endParaRPr lang="da-DK" sz="14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803243</xdr:colOff>
      <xdr:row>9</xdr:row>
      <xdr:rowOff>8413</xdr:rowOff>
    </xdr:from>
    <xdr:ext cx="1358932" cy="2868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boks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1755743" y="2065813"/>
              <a:ext cx="13589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200" b="1" i="1">
                        <a:latin typeface="Cambria Math"/>
                      </a:rPr>
                      <m:t>𝒚</m:t>
                    </m:r>
                    <m:r>
                      <a:rPr lang="da-DK" sz="1200" b="1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200" b="1" i="1">
                            <a:latin typeface="Cambria Math"/>
                          </a:rPr>
                          <m:t>𝟖𝟎𝟎</m:t>
                        </m:r>
                        <m:r>
                          <a:rPr lang="da-DK" sz="1200" b="1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200" b="1" i="1">
                            <a:latin typeface="Cambria Math"/>
                            <a:ea typeface="Cambria Math"/>
                          </a:rPr>
                          <m:t>𝟎</m:t>
                        </m:r>
                        <m:r>
                          <a:rPr lang="da-DK" sz="1200" b="1" i="1">
                            <a:latin typeface="Cambria Math"/>
                            <a:ea typeface="Cambria Math"/>
                          </a:rPr>
                          <m:t>,</m:t>
                        </m:r>
                        <m:r>
                          <a:rPr lang="da-DK" sz="1200" b="1" i="1">
                            <a:latin typeface="Cambria Math"/>
                            <a:ea typeface="Cambria Math"/>
                          </a:rPr>
                          <m:t>𝟗𝟓𝟓</m:t>
                        </m:r>
                      </m:e>
                      <m:sup>
                        <m:r>
                          <a:rPr lang="da-DK" sz="1200" b="1" i="1">
                            <a:latin typeface="Cambria Math"/>
                          </a:rPr>
                          <m:t>𝒙</m:t>
                        </m:r>
                      </m:sup>
                    </m:sSup>
                  </m:oMath>
                </m:oMathPara>
              </a14:m>
              <a:endParaRPr lang="da-DK" sz="1200" b="1"/>
            </a:p>
          </xdr:txBody>
        </xdr:sp>
      </mc:Choice>
      <mc:Fallback xmlns="">
        <xdr:sp macro="" textlink="">
          <xdr:nvSpPr>
            <xdr:cNvPr id="3" name="Tekstboks 2"/>
            <xdr:cNvSpPr txBox="1"/>
          </xdr:nvSpPr>
          <xdr:spPr>
            <a:xfrm>
              <a:off x="1755743" y="2065813"/>
              <a:ext cx="13589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a-DK" sz="1200" b="1" i="0">
                  <a:latin typeface="Cambria Math"/>
                </a:rPr>
                <a:t>𝒚=〖𝟖𝟎𝟎</a:t>
              </a:r>
              <a:r>
                <a:rPr lang="da-DK" sz="1200" b="1" i="0">
                  <a:latin typeface="Cambria Math"/>
                  <a:ea typeface="Cambria Math"/>
                </a:rPr>
                <a:t>∙𝟎,𝟗𝟓𝟓〗^</a:t>
              </a:r>
              <a:r>
                <a:rPr lang="da-DK" sz="1200" b="1" i="0">
                  <a:latin typeface="Cambria Math"/>
                </a:rPr>
                <a:t>𝒙</a:t>
              </a:r>
              <a:endParaRPr lang="da-DK" sz="12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507967</xdr:colOff>
      <xdr:row>2</xdr:row>
      <xdr:rowOff>160813</xdr:rowOff>
    </xdr:from>
    <xdr:ext cx="1330357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boks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07967" y="656113"/>
              <a:ext cx="133035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da-DK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  <m:r>
                          <a:rPr lang="da-DK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3" name="Tekstboks 2"/>
            <xdr:cNvSpPr txBox="1"/>
          </xdr:nvSpPr>
          <xdr:spPr>
            <a:xfrm>
              <a:off x="507967" y="656113"/>
              <a:ext cx="133035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a-DK" sz="1100" b="0" i="0">
                  <a:latin typeface="Cambria Math"/>
                </a:rPr>
                <a:t>𝑦_1</a:t>
              </a:r>
              <a:r>
                <a:rPr lang="da-DK" sz="1100" i="0">
                  <a:latin typeface="Cambria Math"/>
                </a:rPr>
                <a:t>=〖</a:t>
              </a:r>
              <a:r>
                <a:rPr lang="da-DK" sz="1100" b="0" i="0">
                  <a:latin typeface="Cambria Math"/>
                </a:rPr>
                <a:t>2𝑥〗^2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0</xdr:col>
      <xdr:colOff>555592</xdr:colOff>
      <xdr:row>4</xdr:row>
      <xdr:rowOff>160813</xdr:rowOff>
    </xdr:from>
    <xdr:ext cx="1330357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boks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555592" y="1075213"/>
              <a:ext cx="133035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da-DK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/>
                          </a:rPr>
                          <m:t>−2</m:t>
                        </m:r>
                        <m:r>
                          <a:rPr lang="da-DK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5" name="Tekstboks 4"/>
            <xdr:cNvSpPr txBox="1"/>
          </xdr:nvSpPr>
          <xdr:spPr>
            <a:xfrm>
              <a:off x="555592" y="1075213"/>
              <a:ext cx="133035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a-DK" sz="1100" b="0" i="0">
                  <a:latin typeface="Cambria Math"/>
                </a:rPr>
                <a:t>𝑦_2</a:t>
              </a:r>
              <a:r>
                <a:rPr lang="da-DK" sz="1100" i="0">
                  <a:latin typeface="Cambria Math"/>
                </a:rPr>
                <a:t>=〖</a:t>
              </a:r>
              <a:r>
                <a:rPr lang="da-DK" sz="1100" b="0" i="0">
                  <a:latin typeface="Cambria Math"/>
                </a:rPr>
                <a:t>−2𝑥〗^2</a:t>
              </a:r>
              <a:endParaRPr lang="da-DK" sz="1100"/>
            </a:p>
          </xdr:txBody>
        </xdr:sp>
      </mc:Fallback>
    </mc:AlternateContent>
    <xdr:clientData/>
  </xdr:oneCellAnchor>
  <xdr:twoCellAnchor>
    <xdr:from>
      <xdr:col>7</xdr:col>
      <xdr:colOff>82550</xdr:colOff>
      <xdr:row>9</xdr:row>
      <xdr:rowOff>222250</xdr:rowOff>
    </xdr:from>
    <xdr:to>
      <xdr:col>13</xdr:col>
      <xdr:colOff>144511</xdr:colOff>
      <xdr:row>22</xdr:row>
      <xdr:rowOff>91017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3ACA3F5-34FA-4B6C-963C-1A1286810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828675</xdr:colOff>
      <xdr:row>2</xdr:row>
      <xdr:rowOff>161925</xdr:rowOff>
    </xdr:from>
    <xdr:ext cx="145732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boks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828675" y="657225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da-DK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/>
                          </a:rPr>
                          <m:t>2,5</m:t>
                        </m:r>
                        <m:r>
                          <a:rPr lang="da-DK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3" name="Tekstboks 2"/>
            <xdr:cNvSpPr txBox="1"/>
          </xdr:nvSpPr>
          <xdr:spPr>
            <a:xfrm>
              <a:off x="828675" y="657225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da-DK" sz="1100" b="0" i="0">
                  <a:latin typeface="Cambria Math"/>
                </a:rPr>
                <a:t>𝑦_1</a:t>
              </a:r>
              <a:r>
                <a:rPr lang="da-DK" sz="1100" i="0">
                  <a:latin typeface="Cambria Math"/>
                </a:rPr>
                <a:t>=</a:t>
              </a:r>
              <a:r>
                <a:rPr lang="da-DK" sz="1100" b="0" i="0">
                  <a:latin typeface="Cambria Math"/>
                </a:rPr>
                <a:t>〖2,5𝑥〗^2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0</xdr:col>
      <xdr:colOff>781050</xdr:colOff>
      <xdr:row>4</xdr:row>
      <xdr:rowOff>180975</xdr:rowOff>
    </xdr:from>
    <xdr:ext cx="145732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boks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781050" y="1095375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da-DK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/>
                          </a:rPr>
                          <m:t>0,75</m:t>
                        </m:r>
                        <m:r>
                          <a:rPr lang="da-DK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5" name="Tekstboks 4"/>
            <xdr:cNvSpPr txBox="1"/>
          </xdr:nvSpPr>
          <xdr:spPr>
            <a:xfrm>
              <a:off x="781050" y="1095375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da-DK" sz="1100" b="0" i="0">
                  <a:latin typeface="Cambria Math"/>
                </a:rPr>
                <a:t>𝑦_2</a:t>
              </a:r>
              <a:r>
                <a:rPr lang="da-DK" sz="1100" i="0">
                  <a:latin typeface="Cambria Math"/>
                </a:rPr>
                <a:t>=</a:t>
              </a:r>
              <a:r>
                <a:rPr lang="da-DK" sz="1100" b="0" i="0">
                  <a:latin typeface="Cambria Math"/>
                </a:rPr>
                <a:t>〖0,75𝑥〗^2</a:t>
              </a:r>
              <a:endParaRPr lang="da-DK" sz="1100"/>
            </a:p>
          </xdr:txBody>
        </xdr:sp>
      </mc:Fallback>
    </mc:AlternateContent>
    <xdr:clientData/>
  </xdr:oneCellAnchor>
  <xdr:twoCellAnchor>
    <xdr:from>
      <xdr:col>7</xdr:col>
      <xdr:colOff>225425</xdr:colOff>
      <xdr:row>11</xdr:row>
      <xdr:rowOff>184150</xdr:rowOff>
    </xdr:from>
    <xdr:to>
      <xdr:col>13</xdr:col>
      <xdr:colOff>225425</xdr:colOff>
      <xdr:row>25</xdr:row>
      <xdr:rowOff>79375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FDF504-8293-4C41-A1CF-1DDBDF045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161925</xdr:rowOff>
    </xdr:from>
    <xdr:ext cx="145732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boks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866775" y="733425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100" b="0" i="1">
                          <a:latin typeface="Cambria Math"/>
                        </a:rPr>
                        <m:t>𝑦</m:t>
                      </m:r>
                    </m:e>
                    <m:sub>
                      <m:r>
                        <a:rPr lang="da-DK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da-DK" sz="1100" i="1">
                      <a:latin typeface="Cambria Math"/>
                    </a:rPr>
                    <m:t>=</m:t>
                  </m:r>
                  <m:sSup>
                    <m:sSupPr>
                      <m:ctrlPr>
                        <a:rPr lang="da-DK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a-DK" sz="1100" b="0" i="1">
                          <a:latin typeface="Cambria Math"/>
                        </a:rPr>
                        <m:t>2,5</m:t>
                      </m:r>
                      <m:r>
                        <a:rPr lang="da-DK" sz="1100" b="0" i="1">
                          <a:latin typeface="Cambria Math"/>
                        </a:rPr>
                        <m:t>𝑥</m:t>
                      </m:r>
                    </m:e>
                    <m:sup>
                      <m:r>
                        <a:rPr lang="da-DK" sz="1100" b="0" i="1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da-DK" sz="1100" baseline="0"/>
                <a:t> + 3</a:t>
              </a:r>
              <a:endParaRPr lang="da-DK" sz="1100"/>
            </a:p>
          </xdr:txBody>
        </xdr:sp>
      </mc:Choice>
      <mc:Fallback xmlns="">
        <xdr:sp macro="" textlink="">
          <xdr:nvSpPr>
            <xdr:cNvPr id="2" name="Tekstboks 1"/>
            <xdr:cNvSpPr txBox="1"/>
          </xdr:nvSpPr>
          <xdr:spPr>
            <a:xfrm>
              <a:off x="866775" y="733425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da-DK" sz="1100" b="0" i="0">
                  <a:latin typeface="Cambria Math"/>
                </a:rPr>
                <a:t>𝑦_1</a:t>
              </a:r>
              <a:r>
                <a:rPr lang="da-DK" sz="1100" i="0">
                  <a:latin typeface="Cambria Math"/>
                </a:rPr>
                <a:t>=</a:t>
              </a:r>
              <a:r>
                <a:rPr lang="da-DK" sz="1100" b="0" i="0">
                  <a:latin typeface="Cambria Math"/>
                </a:rPr>
                <a:t>〖2,5𝑥〗^2</a:t>
              </a:r>
              <a:r>
                <a:rPr lang="da-DK" sz="1100" baseline="0"/>
                <a:t> + 3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0</xdr:col>
      <xdr:colOff>847725</xdr:colOff>
      <xdr:row>4</xdr:row>
      <xdr:rowOff>161925</xdr:rowOff>
    </xdr:from>
    <xdr:ext cx="145732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boks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847725" y="1152525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100" b="0" i="1">
                          <a:latin typeface="Cambria Math"/>
                        </a:rPr>
                        <m:t>𝑦</m:t>
                      </m:r>
                    </m:e>
                    <m:sub>
                      <m:r>
                        <a:rPr lang="da-DK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da-DK" sz="1100" i="1">
                      <a:latin typeface="Cambria Math"/>
                    </a:rPr>
                    <m:t>=</m:t>
                  </m:r>
                  <m:sSup>
                    <m:sSupPr>
                      <m:ctrlPr>
                        <a:rPr lang="da-DK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a-DK" sz="1100" b="0" i="1">
                          <a:latin typeface="Cambria Math"/>
                        </a:rPr>
                        <m:t>2,5</m:t>
                      </m:r>
                      <m:r>
                        <a:rPr lang="da-DK" sz="1100" b="0" i="1">
                          <a:latin typeface="Cambria Math"/>
                        </a:rPr>
                        <m:t>𝑥</m:t>
                      </m:r>
                    </m:e>
                    <m:sup>
                      <m:r>
                        <a:rPr lang="da-DK" sz="1100" b="0" i="1">
                          <a:latin typeface="Cambria Math"/>
                        </a:rPr>
                        <m:t>2 </m:t>
                      </m:r>
                    </m:sup>
                  </m:sSup>
                </m:oMath>
              </a14:m>
              <a:r>
                <a:rPr lang="da-DK" sz="1100" baseline="0"/>
                <a:t>- 3</a:t>
              </a:r>
              <a:endParaRPr lang="da-DK" sz="1100"/>
            </a:p>
          </xdr:txBody>
        </xdr:sp>
      </mc:Choice>
      <mc:Fallback xmlns="">
        <xdr:sp macro="" textlink="">
          <xdr:nvSpPr>
            <xdr:cNvPr id="3" name="Tekstboks 2"/>
            <xdr:cNvSpPr txBox="1"/>
          </xdr:nvSpPr>
          <xdr:spPr>
            <a:xfrm>
              <a:off x="847725" y="1152525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da-DK" sz="1100" b="0" i="0">
                  <a:latin typeface="Cambria Math"/>
                </a:rPr>
                <a:t>𝑦_1</a:t>
              </a:r>
              <a:r>
                <a:rPr lang="da-DK" sz="1100" i="0">
                  <a:latin typeface="Cambria Math"/>
                </a:rPr>
                <a:t>=</a:t>
              </a:r>
              <a:r>
                <a:rPr lang="da-DK" sz="1100" b="0" i="0">
                  <a:latin typeface="Cambria Math"/>
                </a:rPr>
                <a:t>〖2,5𝑥〗^(2 )</a:t>
              </a:r>
              <a:r>
                <a:rPr lang="da-DK" sz="1100" baseline="0"/>
                <a:t>- 3</a:t>
              </a:r>
              <a:endParaRPr lang="da-DK" sz="1100"/>
            </a:p>
          </xdr:txBody>
        </xdr:sp>
      </mc:Fallback>
    </mc:AlternateContent>
    <xdr:clientData/>
  </xdr:oneCellAnchor>
  <xdr:twoCellAnchor>
    <xdr:from>
      <xdr:col>9</xdr:col>
      <xdr:colOff>73024</xdr:colOff>
      <xdr:row>13</xdr:row>
      <xdr:rowOff>85724</xdr:rowOff>
    </xdr:from>
    <xdr:to>
      <xdr:col>18</xdr:col>
      <xdr:colOff>654049</xdr:colOff>
      <xdr:row>33</xdr:row>
      <xdr:rowOff>69849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937262B-A8B3-4A03-BDE6-21C36A41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145732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boks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857250" y="704850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100" b="0" i="1">
                          <a:latin typeface="Cambria Math"/>
                        </a:rPr>
                        <m:t>𝑦</m:t>
                      </m:r>
                    </m:e>
                    <m:sub>
                      <m:r>
                        <a:rPr lang="da-DK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da-DK" sz="1100" i="1">
                      <a:latin typeface="Cambria Math"/>
                    </a:rPr>
                    <m:t>=</m:t>
                  </m:r>
                  <m:sSup>
                    <m:sSupPr>
                      <m:ctrlPr>
                        <a:rPr lang="da-DK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a-DK" sz="1100" b="0" i="1">
                          <a:latin typeface="Cambria Math"/>
                        </a:rPr>
                        <m:t>2,5</m:t>
                      </m:r>
                      <m:r>
                        <a:rPr lang="da-DK" sz="1100" b="0" i="1">
                          <a:latin typeface="Cambria Math"/>
                        </a:rPr>
                        <m:t>𝑥</m:t>
                      </m:r>
                    </m:e>
                    <m:sup>
                      <m:r>
                        <a:rPr lang="da-DK" sz="1100" b="0" i="1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da-DK" sz="1100"/>
                <a:t> + 5x + 3</a:t>
              </a:r>
            </a:p>
          </xdr:txBody>
        </xdr:sp>
      </mc:Choice>
      <mc:Fallback xmlns="">
        <xdr:sp macro="" textlink="">
          <xdr:nvSpPr>
            <xdr:cNvPr id="2" name="Tekstboks 1"/>
            <xdr:cNvSpPr txBox="1"/>
          </xdr:nvSpPr>
          <xdr:spPr>
            <a:xfrm>
              <a:off x="857250" y="704850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da-DK" sz="1100" b="0" i="0">
                  <a:latin typeface="Cambria Math"/>
                </a:rPr>
                <a:t>𝑦_1</a:t>
              </a:r>
              <a:r>
                <a:rPr lang="da-DK" sz="1100" i="0">
                  <a:latin typeface="Cambria Math"/>
                </a:rPr>
                <a:t>=</a:t>
              </a:r>
              <a:r>
                <a:rPr lang="da-DK" sz="1100" b="0" i="0">
                  <a:latin typeface="Cambria Math"/>
                </a:rPr>
                <a:t>〖2,5𝑥〗^2</a:t>
              </a:r>
              <a:r>
                <a:rPr lang="da-DK" sz="1100"/>
                <a:t> + 5x + 3</a:t>
              </a:r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19050</xdr:rowOff>
    </xdr:from>
    <xdr:ext cx="145732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boks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857250" y="1143000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100" b="0" i="1">
                          <a:latin typeface="Cambria Math"/>
                        </a:rPr>
                        <m:t>𝑦</m:t>
                      </m:r>
                    </m:e>
                    <m:sub>
                      <m:r>
                        <a:rPr lang="da-DK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da-DK" sz="1100" i="1">
                      <a:latin typeface="Cambria Math"/>
                    </a:rPr>
                    <m:t>=</m:t>
                  </m:r>
                  <m:sSup>
                    <m:sSupPr>
                      <m:ctrlPr>
                        <a:rPr lang="da-DK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a-DK" sz="1100" b="0" i="1">
                          <a:latin typeface="Cambria Math"/>
                        </a:rPr>
                        <m:t>2,5</m:t>
                      </m:r>
                      <m:r>
                        <a:rPr lang="da-DK" sz="1100" b="0" i="1">
                          <a:latin typeface="Cambria Math"/>
                        </a:rPr>
                        <m:t>𝑥</m:t>
                      </m:r>
                    </m:e>
                    <m:sup>
                      <m:r>
                        <a:rPr lang="da-DK" sz="1100" b="0" i="1">
                          <a:latin typeface="Cambria Math"/>
                        </a:rPr>
                        <m:t>2</m:t>
                      </m:r>
                    </m:sup>
                  </m:sSup>
                  <m:r>
                    <a:rPr lang="da-DK" sz="1100" b="0" i="0">
                      <a:latin typeface="Cambria Math"/>
                    </a:rPr>
                    <m:t>−</m:t>
                  </m:r>
                </m:oMath>
              </a14:m>
              <a:r>
                <a:rPr lang="da-DK" sz="1100"/>
                <a:t> 5x + 3</a:t>
              </a:r>
            </a:p>
          </xdr:txBody>
        </xdr:sp>
      </mc:Choice>
      <mc:Fallback xmlns="">
        <xdr:sp macro="" textlink="">
          <xdr:nvSpPr>
            <xdr:cNvPr id="3" name="Tekstboks 2"/>
            <xdr:cNvSpPr txBox="1"/>
          </xdr:nvSpPr>
          <xdr:spPr>
            <a:xfrm>
              <a:off x="857250" y="1143000"/>
              <a:ext cx="14573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da-DK" sz="1100" b="0" i="0">
                  <a:latin typeface="Cambria Math"/>
                </a:rPr>
                <a:t>𝑦_1</a:t>
              </a:r>
              <a:r>
                <a:rPr lang="da-DK" sz="1100" i="0">
                  <a:latin typeface="Cambria Math"/>
                </a:rPr>
                <a:t>=</a:t>
              </a:r>
              <a:r>
                <a:rPr lang="da-DK" sz="1100" b="0" i="0">
                  <a:latin typeface="Cambria Math"/>
                </a:rPr>
                <a:t>〖2,5𝑥〗^2−</a:t>
              </a:r>
              <a:r>
                <a:rPr lang="da-DK" sz="1100"/>
                <a:t> 5x + 3</a:t>
              </a:r>
            </a:p>
          </xdr:txBody>
        </xdr:sp>
      </mc:Fallback>
    </mc:AlternateContent>
    <xdr:clientData/>
  </xdr:oneCellAnchor>
  <xdr:twoCellAnchor>
    <xdr:from>
      <xdr:col>7</xdr:col>
      <xdr:colOff>428625</xdr:colOff>
      <xdr:row>11</xdr:row>
      <xdr:rowOff>3175</xdr:rowOff>
    </xdr:from>
    <xdr:to>
      <xdr:col>13</xdr:col>
      <xdr:colOff>428625</xdr:colOff>
      <xdr:row>23</xdr:row>
      <xdr:rowOff>206375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C6FF77C-110B-40E7-B379-B0BB92663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374</xdr:row>
      <xdr:rowOff>200024</xdr:rowOff>
    </xdr:from>
    <xdr:to>
      <xdr:col>6</xdr:col>
      <xdr:colOff>361950</xdr:colOff>
      <xdr:row>398</xdr:row>
      <xdr:rowOff>200025</xdr:rowOff>
    </xdr:to>
    <xdr:graphicFrame macro="">
      <xdr:nvGraphicFramePr>
        <xdr:cNvPr id="29" name="Diagram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850868</xdr:colOff>
      <xdr:row>39</xdr:row>
      <xdr:rowOff>170337</xdr:rowOff>
    </xdr:from>
    <xdr:ext cx="11493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kstboks 13">
              <a:extLst>
                <a:ext uri="{FF2B5EF4-FFF2-40B4-BE49-F238E27FC236}">
                  <a16:creationId xmlns:a16="http://schemas.microsoft.com/office/drawing/2014/main" id="{00000000-0008-0000-0C00-00000E000000}"/>
                </a:ext>
              </a:extLst>
            </xdr:cNvPr>
            <xdr:cNvSpPr txBox="1"/>
          </xdr:nvSpPr>
          <xdr:spPr>
            <a:xfrm>
              <a:off x="4860893" y="4856637"/>
              <a:ext cx="11493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1" i="1">
                        <a:latin typeface="Cambria Math"/>
                      </a:rPr>
                      <m:t>𝒚</m:t>
                    </m:r>
                    <m:r>
                      <a:rPr lang="da-DK" sz="1100" b="1" i="1">
                        <a:latin typeface="Cambria Math"/>
                      </a:rPr>
                      <m:t>=</m:t>
                    </m:r>
                    <m:r>
                      <a:rPr lang="da-DK" sz="1100" b="1" i="1">
                        <a:latin typeface="Cambria Math"/>
                      </a:rPr>
                      <m:t>𝒃</m:t>
                    </m:r>
                    <m:r>
                      <a:rPr lang="da-DK" sz="1100" b="1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  <m:sup>
                        <m:r>
                          <a:rPr lang="da-DK" sz="1100" b="1" i="1">
                            <a:latin typeface="Cambria Math"/>
                          </a:rPr>
                          <m:t>𝒂</m:t>
                        </m:r>
                      </m:sup>
                    </m:sSup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14" name="Tekstboks 13"/>
            <xdr:cNvSpPr txBox="1"/>
          </xdr:nvSpPr>
          <xdr:spPr>
            <a:xfrm>
              <a:off x="4860893" y="4856637"/>
              <a:ext cx="11493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b="1" i="0">
                  <a:latin typeface="Cambria Math"/>
                </a:rPr>
                <a:t>𝒚=𝒃</a:t>
              </a:r>
              <a:r>
                <a:rPr lang="da-DK" sz="1100" b="1" i="0">
                  <a:latin typeface="Cambria Math"/>
                  <a:ea typeface="Cambria Math"/>
                </a:rPr>
                <a:t>∙</a:t>
              </a:r>
              <a:r>
                <a:rPr lang="da-DK" sz="1100" b="1" i="0">
                  <a:latin typeface="Cambria Math"/>
                </a:rPr>
                <a:t>𝒙^𝒂</a:t>
              </a:r>
              <a:endParaRPr lang="da-DK" sz="1100" b="1"/>
            </a:p>
          </xdr:txBody>
        </xdr:sp>
      </mc:Fallback>
    </mc:AlternateContent>
    <xdr:clientData/>
  </xdr:oneCellAnchor>
  <xdr:twoCellAnchor>
    <xdr:from>
      <xdr:col>1</xdr:col>
      <xdr:colOff>38101</xdr:colOff>
      <xdr:row>6</xdr:row>
      <xdr:rowOff>200023</xdr:rowOff>
    </xdr:from>
    <xdr:to>
      <xdr:col>3</xdr:col>
      <xdr:colOff>361950</xdr:colOff>
      <xdr:row>33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241268</xdr:colOff>
      <xdr:row>78</xdr:row>
      <xdr:rowOff>208438</xdr:rowOff>
    </xdr:from>
    <xdr:ext cx="1111282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kstboks 17">
              <a:extLst>
                <a:ext uri="{FF2B5EF4-FFF2-40B4-BE49-F238E27FC236}">
                  <a16:creationId xmlns:a16="http://schemas.microsoft.com/office/drawing/2014/main" id="{00000000-0008-0000-0C00-000012000000}"/>
                </a:ext>
              </a:extLst>
            </xdr:cNvPr>
            <xdr:cNvSpPr txBox="1"/>
          </xdr:nvSpPr>
          <xdr:spPr>
            <a:xfrm>
              <a:off x="1193768" y="16629538"/>
              <a:ext cx="111128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1" i="1">
                        <a:latin typeface="Cambria Math"/>
                      </a:rPr>
                      <m:t>𝒚</m:t>
                    </m:r>
                    <m:r>
                      <a:rPr lang="da-DK" sz="1100" b="1" i="1">
                        <a:latin typeface="Cambria Math"/>
                      </a:rPr>
                      <m:t>=</m:t>
                    </m:r>
                    <m:r>
                      <a:rPr lang="da-DK" sz="1100" b="1" i="1">
                        <a:latin typeface="Cambria Math"/>
                      </a:rPr>
                      <m:t>𝒃</m:t>
                    </m:r>
                    <m:r>
                      <a:rPr lang="da-DK" sz="1100" b="1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  <m:sup>
                        <m:r>
                          <a:rPr lang="da-DK" sz="1100" b="1" i="1">
                            <a:latin typeface="Cambria Math"/>
                          </a:rPr>
                          <m:t>𝒂</m:t>
                        </m:r>
                      </m:sup>
                    </m:sSup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18" name="Tekstboks 17"/>
            <xdr:cNvSpPr txBox="1"/>
          </xdr:nvSpPr>
          <xdr:spPr>
            <a:xfrm>
              <a:off x="1193768" y="16629538"/>
              <a:ext cx="111128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b="1" i="0">
                  <a:latin typeface="Cambria Math"/>
                </a:rPr>
                <a:t>𝒚=𝒃</a:t>
              </a:r>
              <a:r>
                <a:rPr lang="da-DK" sz="1100" b="1" i="0">
                  <a:latin typeface="Cambria Math"/>
                  <a:ea typeface="Cambria Math"/>
                </a:rPr>
                <a:t>∙</a:t>
              </a:r>
              <a:r>
                <a:rPr lang="da-DK" sz="1100" b="1" i="0">
                  <a:latin typeface="Cambria Math"/>
                </a:rPr>
                <a:t>𝒙^𝒂</a:t>
              </a:r>
              <a:endParaRPr lang="da-DK" sz="1100" b="1"/>
            </a:p>
          </xdr:txBody>
        </xdr:sp>
      </mc:Fallback>
    </mc:AlternateContent>
    <xdr:clientData/>
  </xdr:oneCellAnchor>
  <xdr:twoCellAnchor>
    <xdr:from>
      <xdr:col>1</xdr:col>
      <xdr:colOff>0</xdr:colOff>
      <xdr:row>48</xdr:row>
      <xdr:rowOff>38100</xdr:rowOff>
    </xdr:from>
    <xdr:to>
      <xdr:col>3</xdr:col>
      <xdr:colOff>1514475</xdr:colOff>
      <xdr:row>70</xdr:row>
      <xdr:rowOff>190499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723900</xdr:colOff>
      <xdr:row>107</xdr:row>
      <xdr:rowOff>161925</xdr:rowOff>
    </xdr:from>
    <xdr:ext cx="26289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kstboks 21">
              <a:extLst>
                <a:ext uri="{FF2B5EF4-FFF2-40B4-BE49-F238E27FC236}">
                  <a16:creationId xmlns:a16="http://schemas.microsoft.com/office/drawing/2014/main" id="{00000000-0008-0000-0C00-000016000000}"/>
                </a:ext>
              </a:extLst>
            </xdr:cNvPr>
            <xdr:cNvSpPr txBox="1"/>
          </xdr:nvSpPr>
          <xdr:spPr>
            <a:xfrm>
              <a:off x="723900" y="20202525"/>
              <a:ext cx="26289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1" i="1">
                            <a:latin typeface="Cambria Math"/>
                          </a:rPr>
                          <m:t>𝒚</m:t>
                        </m:r>
                      </m:e>
                      <m:sub>
                        <m:r>
                          <a:rPr lang="da-DK" sz="1100" b="1" i="1">
                            <a:latin typeface="Cambria Math"/>
                          </a:rPr>
                          <m:t>𝟏</m:t>
                        </m:r>
                      </m:sub>
                    </m:sSub>
                    <m:r>
                      <a:rPr lang="da-DK" sz="1100" b="1" i="0">
                        <a:latin typeface="Cambria Math"/>
                      </a:rPr>
                      <m:t> </m:t>
                    </m:r>
                    <m:r>
                      <a:rPr lang="da-DK" sz="1100" b="1" i="0">
                        <a:latin typeface="Cambria Math"/>
                      </a:rPr>
                      <m:t>𝐡𝐚𝐫</m:t>
                    </m:r>
                    <m:r>
                      <a:rPr lang="da-DK" sz="1100" b="1" i="0">
                        <a:latin typeface="Cambria Math"/>
                      </a:rPr>
                      <m:t> </m:t>
                    </m:r>
                    <m:r>
                      <a:rPr lang="da-DK" sz="1100" b="1" i="0">
                        <a:latin typeface="Cambria Math"/>
                      </a:rPr>
                      <m:t>𝐭𝐨𝐩𝐩𝐮𝐧𝐤𝐭𝐞𝐭</m:t>
                    </m:r>
                    <m:r>
                      <a:rPr lang="da-DK" sz="1100" b="1" i="0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1" i="0">
                            <a:latin typeface="Cambria Math"/>
                          </a:rPr>
                          <m:t>𝐱</m:t>
                        </m:r>
                        <m:r>
                          <a:rPr lang="da-DK" sz="1100" b="1" i="0">
                            <a:latin typeface="Cambria Math"/>
                          </a:rPr>
                          <m:t>,</m:t>
                        </m:r>
                        <m:r>
                          <a:rPr lang="da-DK" sz="1100" b="1" i="0">
                            <a:latin typeface="Cambria Math"/>
                          </a:rPr>
                          <m:t>𝐲</m:t>
                        </m:r>
                      </m:e>
                    </m:d>
                    <m:r>
                      <a:rPr lang="da-DK" sz="1100" b="1" i="0">
                        <a:latin typeface="Cambria Math"/>
                      </a:rPr>
                      <m:t>=(</m:t>
                    </m:r>
                    <m:r>
                      <a:rPr lang="da-DK" sz="1100" b="1" i="0">
                        <a:latin typeface="Cambria Math"/>
                      </a:rPr>
                      <m:t>𝟎</m:t>
                    </m:r>
                    <m:r>
                      <a:rPr lang="da-DK" sz="1100" b="1" i="0">
                        <a:latin typeface="Cambria Math"/>
                      </a:rPr>
                      <m:t>,</m:t>
                    </m:r>
                    <m:r>
                      <a:rPr lang="da-DK" sz="1100" b="1" i="0">
                        <a:latin typeface="Cambria Math"/>
                      </a:rPr>
                      <m:t>𝟑</m:t>
                    </m:r>
                    <m:r>
                      <a:rPr lang="da-DK" sz="1100" b="1" i="0">
                        <a:latin typeface="Cambria Math"/>
                      </a:rPr>
                      <m:t>)</m:t>
                    </m:r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22" name="Tekstboks 21"/>
            <xdr:cNvSpPr txBox="1"/>
          </xdr:nvSpPr>
          <xdr:spPr>
            <a:xfrm>
              <a:off x="723900" y="20202525"/>
              <a:ext cx="26289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b="1" i="0">
                  <a:latin typeface="Cambria Math"/>
                </a:rPr>
                <a:t>𝒚_𝟏  𝐡𝐚𝐫 𝐭𝐨𝐩𝐩𝐮𝐧𝐤𝐭𝐞𝐭 (𝐱,𝐲)=(𝟎,𝟑)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0</xdr:col>
      <xdr:colOff>857250</xdr:colOff>
      <xdr:row>109</xdr:row>
      <xdr:rowOff>19050</xdr:rowOff>
    </xdr:from>
    <xdr:ext cx="2438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kstboks 22">
              <a:extLst>
                <a:ext uri="{FF2B5EF4-FFF2-40B4-BE49-F238E27FC236}">
                  <a16:creationId xmlns:a16="http://schemas.microsoft.com/office/drawing/2014/main" id="{00000000-0008-0000-0C00-000017000000}"/>
                </a:ext>
              </a:extLst>
            </xdr:cNvPr>
            <xdr:cNvSpPr txBox="1"/>
          </xdr:nvSpPr>
          <xdr:spPr>
            <a:xfrm>
              <a:off x="857250" y="19850100"/>
              <a:ext cx="2438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1" i="1">
                            <a:latin typeface="Cambria Math"/>
                          </a:rPr>
                          <m:t>𝒚</m:t>
                        </m:r>
                      </m:e>
                      <m:sub>
                        <m:r>
                          <a:rPr lang="da-DK" sz="1100" b="1" i="1">
                            <a:latin typeface="Cambria Math"/>
                          </a:rPr>
                          <m:t>𝟐</m:t>
                        </m:r>
                      </m:sub>
                    </m:sSub>
                    <m:r>
                      <a:rPr lang="da-DK" sz="1100" b="1" i="0">
                        <a:latin typeface="Cambria Math"/>
                      </a:rPr>
                      <m:t> </m:t>
                    </m:r>
                    <m:r>
                      <a:rPr lang="da-DK" sz="1100" b="1" i="0">
                        <a:latin typeface="Cambria Math"/>
                      </a:rPr>
                      <m:t>𝐡𝐚𝐫</m:t>
                    </m:r>
                    <m:r>
                      <a:rPr lang="da-DK" sz="1100" b="1" i="0">
                        <a:latin typeface="Cambria Math"/>
                      </a:rPr>
                      <m:t> </m:t>
                    </m:r>
                    <m:r>
                      <a:rPr lang="da-DK" sz="1100" b="1" i="0">
                        <a:latin typeface="Cambria Math"/>
                      </a:rPr>
                      <m:t>𝐭𝐨𝐩𝐩𝐮𝐧𝐤𝐭𝐞𝐭</m:t>
                    </m:r>
                    <m:r>
                      <a:rPr lang="da-DK" sz="1100" b="1" i="0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1" i="0">
                            <a:latin typeface="Cambria Math"/>
                          </a:rPr>
                          <m:t>𝐱</m:t>
                        </m:r>
                        <m:r>
                          <a:rPr lang="da-DK" sz="1100" b="1" i="0">
                            <a:latin typeface="Cambria Math"/>
                          </a:rPr>
                          <m:t>,</m:t>
                        </m:r>
                        <m:r>
                          <a:rPr lang="da-DK" sz="1100" b="1" i="0">
                            <a:latin typeface="Cambria Math"/>
                          </a:rPr>
                          <m:t>𝐲</m:t>
                        </m:r>
                      </m:e>
                    </m:d>
                    <m:r>
                      <a:rPr lang="da-DK" sz="1100" b="1" i="0">
                        <a:latin typeface="Cambria Math"/>
                      </a:rPr>
                      <m:t>=(</m:t>
                    </m:r>
                    <m:r>
                      <a:rPr lang="da-DK" sz="1100" b="1" i="0">
                        <a:latin typeface="Cambria Math"/>
                      </a:rPr>
                      <m:t>𝟎</m:t>
                    </m:r>
                    <m:r>
                      <a:rPr lang="da-DK" sz="1100" b="1" i="0">
                        <a:latin typeface="Cambria Math"/>
                      </a:rPr>
                      <m:t>,−</m:t>
                    </m:r>
                    <m:r>
                      <a:rPr lang="da-DK" sz="1100" b="1" i="0">
                        <a:latin typeface="Cambria Math"/>
                      </a:rPr>
                      <m:t>𝟑</m:t>
                    </m:r>
                    <m:r>
                      <a:rPr lang="da-DK" sz="1100" b="1" i="0">
                        <a:latin typeface="Cambria Math"/>
                      </a:rPr>
                      <m:t>)</m:t>
                    </m:r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23" name="Tekstboks 22"/>
            <xdr:cNvSpPr txBox="1"/>
          </xdr:nvSpPr>
          <xdr:spPr>
            <a:xfrm>
              <a:off x="857250" y="19850100"/>
              <a:ext cx="2438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b="1" i="0">
                  <a:latin typeface="Cambria Math"/>
                </a:rPr>
                <a:t>𝒚_𝟐  𝐡𝐚𝐫 𝐭𝐨𝐩𝐩𝐮𝐧𝐤𝐭𝐞𝐭 (𝐱,𝐲)=(𝟎,−𝟑)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0</xdr:col>
      <xdr:colOff>933450</xdr:colOff>
      <xdr:row>116</xdr:row>
      <xdr:rowOff>180975</xdr:rowOff>
    </xdr:from>
    <xdr:ext cx="1111282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kstboks 25">
              <a:extLst>
                <a:ext uri="{FF2B5EF4-FFF2-40B4-BE49-F238E27FC236}">
                  <a16:creationId xmlns:a16="http://schemas.microsoft.com/office/drawing/2014/main" id="{00000000-0008-0000-0C00-00001A000000}"/>
                </a:ext>
              </a:extLst>
            </xdr:cNvPr>
            <xdr:cNvSpPr txBox="1"/>
          </xdr:nvSpPr>
          <xdr:spPr>
            <a:xfrm>
              <a:off x="933450" y="21897975"/>
              <a:ext cx="111128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1" i="1">
                        <a:latin typeface="Cambria Math"/>
                      </a:rPr>
                      <m:t>𝒚</m:t>
                    </m:r>
                    <m:r>
                      <a:rPr lang="da-DK" sz="1100" b="1" i="1">
                        <a:latin typeface="Cambria Math"/>
                      </a:rPr>
                      <m:t>=</m:t>
                    </m:r>
                    <m:r>
                      <a:rPr lang="da-DK" sz="1100" b="1" i="1">
                        <a:latin typeface="Cambria Math"/>
                      </a:rPr>
                      <m:t>𝒃</m:t>
                    </m:r>
                    <m:r>
                      <a:rPr lang="da-DK" sz="1100" b="1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  <m:sup>
                        <m:r>
                          <a:rPr lang="da-DK" sz="1100" b="1" i="1">
                            <a:latin typeface="Cambria Math"/>
                          </a:rPr>
                          <m:t>𝒂</m:t>
                        </m:r>
                      </m:sup>
                    </m:sSup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26" name="Tekstboks 25"/>
            <xdr:cNvSpPr txBox="1"/>
          </xdr:nvSpPr>
          <xdr:spPr>
            <a:xfrm>
              <a:off x="933450" y="21897975"/>
              <a:ext cx="111128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b="1" i="0">
                  <a:latin typeface="Cambria Math"/>
                </a:rPr>
                <a:t>𝒚=𝒃</a:t>
              </a:r>
              <a:r>
                <a:rPr lang="da-DK" sz="1100" b="1" i="0">
                  <a:latin typeface="Cambria Math"/>
                  <a:ea typeface="Cambria Math"/>
                </a:rPr>
                <a:t>∙</a:t>
              </a:r>
              <a:r>
                <a:rPr lang="da-DK" sz="1100" b="1" i="0">
                  <a:latin typeface="Cambria Math"/>
                </a:rPr>
                <a:t>𝒙^𝒂</a:t>
              </a:r>
              <a:endParaRPr lang="da-DK" sz="1100" b="1"/>
            </a:p>
          </xdr:txBody>
        </xdr:sp>
      </mc:Fallback>
    </mc:AlternateContent>
    <xdr:clientData/>
  </xdr:oneCellAnchor>
  <xdr:twoCellAnchor>
    <xdr:from>
      <xdr:col>1</xdr:col>
      <xdr:colOff>19050</xdr:colOff>
      <xdr:row>88</xdr:row>
      <xdr:rowOff>9525</xdr:rowOff>
    </xdr:from>
    <xdr:to>
      <xdr:col>3</xdr:col>
      <xdr:colOff>1533525</xdr:colOff>
      <xdr:row>107</xdr:row>
      <xdr:rowOff>123825</xdr:rowOff>
    </xdr:to>
    <xdr:graphicFrame macro="">
      <xdr:nvGraphicFramePr>
        <xdr:cNvPr id="30" name="Diagram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124</xdr:row>
      <xdr:rowOff>200026</xdr:rowOff>
    </xdr:from>
    <xdr:to>
      <xdr:col>3</xdr:col>
      <xdr:colOff>533400</xdr:colOff>
      <xdr:row>142</xdr:row>
      <xdr:rowOff>200026</xdr:rowOff>
    </xdr:to>
    <xdr:graphicFrame macro="">
      <xdr:nvGraphicFramePr>
        <xdr:cNvPr id="21" name="Diagram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167</xdr:row>
      <xdr:rowOff>219074</xdr:rowOff>
    </xdr:from>
    <xdr:to>
      <xdr:col>3</xdr:col>
      <xdr:colOff>1409700</xdr:colOff>
      <xdr:row>193</xdr:row>
      <xdr:rowOff>219075</xdr:rowOff>
    </xdr:to>
    <xdr:graphicFrame macro="">
      <xdr:nvGraphicFramePr>
        <xdr:cNvPr id="33" name="Diagram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69817</xdr:colOff>
      <xdr:row>249</xdr:row>
      <xdr:rowOff>17938</xdr:rowOff>
    </xdr:from>
    <xdr:ext cx="1158908" cy="2880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kstboks 35">
              <a:extLst>
                <a:ext uri="{FF2B5EF4-FFF2-40B4-BE49-F238E27FC236}">
                  <a16:creationId xmlns:a16="http://schemas.microsoft.com/office/drawing/2014/main" id="{00000000-0008-0000-0C00-000024000000}"/>
                </a:ext>
              </a:extLst>
            </xdr:cNvPr>
            <xdr:cNvSpPr txBox="1"/>
          </xdr:nvSpPr>
          <xdr:spPr>
            <a:xfrm>
              <a:off x="936592" y="6771163"/>
              <a:ext cx="1158908" cy="288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a-DK" sz="1100" b="1" i="1">
                            <a:latin typeface="Cambria Math"/>
                          </a:rPr>
                          <m:t>𝟐</m:t>
                        </m:r>
                      </m:e>
                    </m:rad>
                    <m:r>
                      <a:rPr lang="da-DK" sz="1100" b="1" i="1">
                        <a:latin typeface="Cambria Math"/>
                      </a:rPr>
                      <m:t>=</m:t>
                    </m:r>
                    <m:r>
                      <a:rPr lang="da-DK" sz="1100" b="1" i="1">
                        <a:latin typeface="Cambria Math"/>
                      </a:rPr>
                      <m:t>𝟏</m:t>
                    </m:r>
                    <m:r>
                      <a:rPr lang="da-DK" sz="1100" b="1" i="1">
                        <a:latin typeface="Cambria Math"/>
                      </a:rPr>
                      <m:t>,</m:t>
                    </m:r>
                    <m:r>
                      <a:rPr lang="da-DK" sz="1100" b="1" i="1">
                        <a:latin typeface="Cambria Math"/>
                      </a:rPr>
                      <m:t>𝟒𝟏𝟒𝟐</m:t>
                    </m:r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36" name="Tekstboks 35"/>
            <xdr:cNvSpPr txBox="1"/>
          </xdr:nvSpPr>
          <xdr:spPr>
            <a:xfrm>
              <a:off x="936592" y="6771163"/>
              <a:ext cx="1158908" cy="288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b="1" i="0">
                  <a:latin typeface="Cambria Math"/>
                </a:rPr>
                <a:t>√𝟐=𝟏,𝟒𝟏𝟒𝟐</a:t>
              </a:r>
              <a:endParaRPr lang="da-DK" sz="1100" b="1"/>
            </a:p>
          </xdr:txBody>
        </xdr:sp>
      </mc:Fallback>
    </mc:AlternateContent>
    <xdr:clientData/>
  </xdr:oneCellAnchor>
  <xdr:twoCellAnchor>
    <xdr:from>
      <xdr:col>1</xdr:col>
      <xdr:colOff>9525</xdr:colOff>
      <xdr:row>223</xdr:row>
      <xdr:rowOff>95250</xdr:rowOff>
    </xdr:from>
    <xdr:to>
      <xdr:col>6</xdr:col>
      <xdr:colOff>1047749</xdr:colOff>
      <xdr:row>243</xdr:row>
      <xdr:rowOff>66675</xdr:rowOff>
    </xdr:to>
    <xdr:graphicFrame macro="">
      <xdr:nvGraphicFramePr>
        <xdr:cNvPr id="37" name="Diagram 36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28575</xdr:colOff>
      <xdr:row>254</xdr:row>
      <xdr:rowOff>209548</xdr:rowOff>
    </xdr:from>
    <xdr:to>
      <xdr:col>7</xdr:col>
      <xdr:colOff>914399</xdr:colOff>
      <xdr:row>272</xdr:row>
      <xdr:rowOff>66674</xdr:rowOff>
    </xdr:to>
    <xdr:graphicFrame macro="">
      <xdr:nvGraphicFramePr>
        <xdr:cNvPr id="39" name="Diagram 38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286</xdr:row>
      <xdr:rowOff>200025</xdr:rowOff>
    </xdr:from>
    <xdr:to>
      <xdr:col>10</xdr:col>
      <xdr:colOff>514350</xdr:colOff>
      <xdr:row>303</xdr:row>
      <xdr:rowOff>104775</xdr:rowOff>
    </xdr:to>
    <xdr:graphicFrame macro="">
      <xdr:nvGraphicFramePr>
        <xdr:cNvPr id="42" name="Diagram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</xdr:col>
      <xdr:colOff>69818</xdr:colOff>
      <xdr:row>313</xdr:row>
      <xdr:rowOff>8413</xdr:rowOff>
    </xdr:from>
    <xdr:ext cx="1358932" cy="2868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kstboks 42">
              <a:extLst>
                <a:ext uri="{FF2B5EF4-FFF2-40B4-BE49-F238E27FC236}">
                  <a16:creationId xmlns:a16="http://schemas.microsoft.com/office/drawing/2014/main" id="{00000000-0008-0000-0C00-00002B000000}"/>
                </a:ext>
              </a:extLst>
            </xdr:cNvPr>
            <xdr:cNvSpPr txBox="1"/>
          </xdr:nvSpPr>
          <xdr:spPr>
            <a:xfrm>
              <a:off x="1022318" y="68188363"/>
              <a:ext cx="13589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200" b="1" i="1">
                        <a:latin typeface="Cambria Math"/>
                      </a:rPr>
                      <m:t>𝒚</m:t>
                    </m:r>
                    <m:r>
                      <a:rPr lang="da-DK" sz="1200" b="1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200" b="1" i="1">
                            <a:latin typeface="Cambria Math"/>
                          </a:rPr>
                          <m:t>𝟖𝟎𝟎</m:t>
                        </m:r>
                        <m:r>
                          <a:rPr lang="da-DK" sz="1200" b="1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a-DK" sz="1200" b="1" i="1">
                            <a:latin typeface="Cambria Math"/>
                            <a:ea typeface="Cambria Math"/>
                          </a:rPr>
                          <m:t>𝟎</m:t>
                        </m:r>
                        <m:r>
                          <a:rPr lang="da-DK" sz="1200" b="1" i="1">
                            <a:latin typeface="Cambria Math"/>
                            <a:ea typeface="Cambria Math"/>
                          </a:rPr>
                          <m:t>,</m:t>
                        </m:r>
                        <m:r>
                          <a:rPr lang="da-DK" sz="1200" b="1" i="1">
                            <a:latin typeface="Cambria Math"/>
                            <a:ea typeface="Cambria Math"/>
                          </a:rPr>
                          <m:t>𝟗𝟓𝟓</m:t>
                        </m:r>
                      </m:e>
                      <m:sup>
                        <m:r>
                          <a:rPr lang="da-DK" sz="1200" b="1" i="1">
                            <a:latin typeface="Cambria Math"/>
                          </a:rPr>
                          <m:t>𝒙</m:t>
                        </m:r>
                      </m:sup>
                    </m:sSup>
                  </m:oMath>
                </m:oMathPara>
              </a14:m>
              <a:endParaRPr lang="da-DK" sz="1200" b="1"/>
            </a:p>
          </xdr:txBody>
        </xdr:sp>
      </mc:Choice>
      <mc:Fallback xmlns="">
        <xdr:sp macro="" textlink="">
          <xdr:nvSpPr>
            <xdr:cNvPr id="43" name="Tekstboks 42"/>
            <xdr:cNvSpPr txBox="1"/>
          </xdr:nvSpPr>
          <xdr:spPr>
            <a:xfrm>
              <a:off x="1022318" y="68188363"/>
              <a:ext cx="13589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200" b="1" i="0">
                  <a:latin typeface="Cambria Math"/>
                </a:rPr>
                <a:t>𝒚=〖𝟖𝟎𝟎</a:t>
              </a:r>
              <a:r>
                <a:rPr lang="da-DK" sz="1200" b="1" i="0">
                  <a:latin typeface="Cambria Math"/>
                  <a:ea typeface="Cambria Math"/>
                </a:rPr>
                <a:t>∙𝟎,𝟗𝟓𝟓〗^</a:t>
              </a:r>
              <a:r>
                <a:rPr lang="da-DK" sz="1200" b="1" i="0">
                  <a:latin typeface="Cambria Math"/>
                </a:rPr>
                <a:t>𝒙</a:t>
              </a:r>
              <a:endParaRPr lang="da-DK" sz="1200" b="1"/>
            </a:p>
          </xdr:txBody>
        </xdr:sp>
      </mc:Fallback>
    </mc:AlternateContent>
    <xdr:clientData/>
  </xdr:oneCellAnchor>
  <xdr:twoCellAnchor>
    <xdr:from>
      <xdr:col>1</xdr:col>
      <xdr:colOff>0</xdr:colOff>
      <xdr:row>318</xdr:row>
      <xdr:rowOff>57150</xdr:rowOff>
    </xdr:from>
    <xdr:to>
      <xdr:col>6</xdr:col>
      <xdr:colOff>161925</xdr:colOff>
      <xdr:row>339</xdr:row>
      <xdr:rowOff>104775</xdr:rowOff>
    </xdr:to>
    <xdr:graphicFrame macro="">
      <xdr:nvGraphicFramePr>
        <xdr:cNvPr id="44" name="Diagram 43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838200</xdr:colOff>
      <xdr:row>2</xdr:row>
      <xdr:rowOff>133349</xdr:rowOff>
    </xdr:from>
    <xdr:ext cx="176212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boks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838200" y="628649"/>
              <a:ext cx="176212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da-DK" sz="1400" b="0"/>
                <a:t>y</a:t>
              </a:r>
              <a14:m>
                <m:oMath xmlns:m="http://schemas.openxmlformats.org/officeDocument/2006/math">
                  <m:r>
                    <a:rPr lang="da-DK" sz="1400" b="0" i="1">
                      <a:latin typeface="Cambria Math"/>
                    </a:rPr>
                    <m:t>=</m:t>
                  </m:r>
                  <m:r>
                    <a:rPr lang="da-DK" sz="1400" b="0" i="1">
                      <a:latin typeface="Cambria Math"/>
                    </a:rPr>
                    <m:t>𝑎𝑥</m:t>
                  </m:r>
                  <m:r>
                    <a:rPr lang="da-DK" sz="1400" b="0" i="1">
                      <a:latin typeface="Cambria Math"/>
                    </a:rPr>
                    <m:t>²+</m:t>
                  </m:r>
                  <m:r>
                    <a:rPr lang="da-DK" sz="1400" b="0" i="1">
                      <a:latin typeface="Cambria Math"/>
                    </a:rPr>
                    <m:t>𝑏𝑥</m:t>
                  </m:r>
                </m:oMath>
              </a14:m>
              <a:r>
                <a:rPr lang="da-DK" sz="1400"/>
                <a:t>+c</a:t>
              </a:r>
            </a:p>
          </xdr:txBody>
        </xdr:sp>
      </mc:Choice>
      <mc:Fallback xmlns="">
        <xdr:sp macro="" textlink="">
          <xdr:nvSpPr>
            <xdr:cNvPr id="2" name="Tekstboks 1"/>
            <xdr:cNvSpPr txBox="1"/>
          </xdr:nvSpPr>
          <xdr:spPr>
            <a:xfrm>
              <a:off x="838200" y="628649"/>
              <a:ext cx="176212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da-DK" sz="1400" b="0"/>
                <a:t>y</a:t>
              </a:r>
              <a:r>
                <a:rPr lang="da-DK" sz="1400" b="0" i="0">
                  <a:latin typeface="Cambria Math"/>
                </a:rPr>
                <a:t>=𝑎𝑥²+𝑏𝑥</a:t>
              </a:r>
              <a:r>
                <a:rPr lang="da-DK" sz="1400"/>
                <a:t>+c</a:t>
              </a:r>
            </a:p>
          </xdr:txBody>
        </xdr:sp>
      </mc:Fallback>
    </mc:AlternateContent>
    <xdr:clientData/>
  </xdr:oneCellAnchor>
  <xdr:oneCellAnchor>
    <xdr:from>
      <xdr:col>6</xdr:col>
      <xdr:colOff>9525</xdr:colOff>
      <xdr:row>6</xdr:row>
      <xdr:rowOff>133349</xdr:rowOff>
    </xdr:from>
    <xdr:ext cx="176212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boks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5324475" y="1485899"/>
              <a:ext cx="176212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/>
                        </a:rPr>
                        <m:t>𝑦</m:t>
                      </m:r>
                    </m:e>
                    <m:sub>
                      <m:r>
                        <a:rPr lang="da-DK" sz="14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da-DK" sz="1400" b="0" i="1">
                      <a:latin typeface="Cambria Math"/>
                    </a:rPr>
                    <m:t>=</m:t>
                  </m:r>
                  <m:sSup>
                    <m:sSup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a-DK" sz="1400" b="0" i="1">
                          <a:latin typeface="Cambria Math"/>
                        </a:rPr>
                        <m:t>2</m:t>
                      </m:r>
                      <m:r>
                        <a:rPr lang="da-DK" sz="1400" b="0" i="1">
                          <a:latin typeface="Cambria Math"/>
                        </a:rPr>
                        <m:t>𝑥</m:t>
                      </m:r>
                    </m:e>
                    <m:sup>
                      <m:r>
                        <a:rPr lang="da-DK" sz="1400" b="0" i="1">
                          <a:latin typeface="Cambria Math"/>
                        </a:rPr>
                        <m:t>2</m:t>
                      </m:r>
                    </m:sup>
                  </m:sSup>
                  <m:r>
                    <a:rPr lang="da-DK" sz="1400" b="0" i="1">
                      <a:latin typeface="Cambria Math"/>
                    </a:rPr>
                    <m:t>+</m:t>
                  </m:r>
                  <m:r>
                    <a:rPr lang="da-DK" sz="1400" b="0" i="1">
                      <a:latin typeface="Cambria Math"/>
                    </a:rPr>
                    <m:t>𝑥</m:t>
                  </m:r>
                </m:oMath>
              </a14:m>
              <a:r>
                <a:rPr lang="da-DK" sz="1400"/>
                <a:t>-3</a:t>
              </a:r>
            </a:p>
          </xdr:txBody>
        </xdr:sp>
      </mc:Choice>
      <mc:Fallback xmlns="">
        <xdr:sp macro="" textlink="">
          <xdr:nvSpPr>
            <xdr:cNvPr id="4" name="Tekstboks 3"/>
            <xdr:cNvSpPr txBox="1"/>
          </xdr:nvSpPr>
          <xdr:spPr>
            <a:xfrm>
              <a:off x="5324475" y="1485899"/>
              <a:ext cx="176212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𝑦_1=〖2𝑥〗^2+𝑥</a:t>
              </a:r>
              <a:r>
                <a:rPr lang="da-DK" sz="1400"/>
                <a:t>-3</a:t>
              </a:r>
            </a:p>
          </xdr:txBody>
        </xdr:sp>
      </mc:Fallback>
    </mc:AlternateContent>
    <xdr:clientData/>
  </xdr:oneCellAnchor>
  <xdr:oneCellAnchor>
    <xdr:from>
      <xdr:col>5</xdr:col>
      <xdr:colOff>590550</xdr:colOff>
      <xdr:row>10</xdr:row>
      <xdr:rowOff>133349</xdr:rowOff>
    </xdr:from>
    <xdr:ext cx="176212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boks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5143500" y="2343149"/>
              <a:ext cx="176212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4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da-DK" sz="1400" b="0" i="1">
                        <a:latin typeface="Cambria Math"/>
                      </a:rPr>
                      <m:t>=−</m:t>
                    </m:r>
                    <m:sSup>
                      <m:sSup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da-DK" sz="1400" b="0" i="1">
                        <a:latin typeface="Cambria Math"/>
                      </a:rPr>
                      <m:t>−2</m:t>
                    </m:r>
                    <m:r>
                      <a:rPr lang="da-DK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5" name="Tekstboks 4"/>
            <xdr:cNvSpPr txBox="1"/>
          </xdr:nvSpPr>
          <xdr:spPr>
            <a:xfrm>
              <a:off x="5143500" y="2343149"/>
              <a:ext cx="176212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𝑦_2=−𝑥^2−2𝑥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5</xdr:col>
      <xdr:colOff>552450</xdr:colOff>
      <xdr:row>14</xdr:row>
      <xdr:rowOff>123824</xdr:rowOff>
    </xdr:from>
    <xdr:ext cx="176212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boks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5105400" y="3190874"/>
              <a:ext cx="176212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da-DK" sz="14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da-DK" sz="1400" b="0" i="1">
                        <a:latin typeface="Cambria Math"/>
                      </a:rPr>
                      <m:t>=−</m:t>
                    </m:r>
                    <m:sSup>
                      <m:sSup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da-DK" sz="1400" b="0" i="1">
                        <a:latin typeface="Cambria Math"/>
                      </a:rPr>
                      <m:t>+2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6" name="Tekstboks 5"/>
            <xdr:cNvSpPr txBox="1"/>
          </xdr:nvSpPr>
          <xdr:spPr>
            <a:xfrm>
              <a:off x="5105400" y="3190874"/>
              <a:ext cx="176212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𝑦_3=−𝑥^2+2</a:t>
              </a:r>
              <a:endParaRPr lang="da-DK" sz="14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47626</xdr:rowOff>
    </xdr:from>
    <xdr:to>
      <xdr:col>21</xdr:col>
      <xdr:colOff>200025</xdr:colOff>
      <xdr:row>40</xdr:row>
      <xdr:rowOff>133350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203167</xdr:colOff>
      <xdr:row>5</xdr:row>
      <xdr:rowOff>113188</xdr:rowOff>
    </xdr:from>
    <xdr:ext cx="2035207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boks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4117942" y="1427638"/>
              <a:ext cx="2035207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/>
                      </a:rPr>
                      <m:t>𝑦</m:t>
                    </m:r>
                    <m:r>
                      <a:rPr lang="da-DK" sz="14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𝑎𝑥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da-DK" sz="1400" b="0" i="1">
                        <a:latin typeface="Cambria Math"/>
                      </a:rPr>
                      <m:t>+</m:t>
                    </m:r>
                    <m:r>
                      <a:rPr lang="da-DK" sz="1400" b="0" i="1">
                        <a:latin typeface="Cambria Math"/>
                      </a:rPr>
                      <m:t>𝑏𝑥</m:t>
                    </m:r>
                    <m:r>
                      <a:rPr lang="da-DK" sz="1400" b="0" i="1">
                        <a:latin typeface="Cambria Math"/>
                      </a:rPr>
                      <m:t>+</m:t>
                    </m:r>
                    <m:r>
                      <a:rPr lang="da-DK" sz="1400" b="0" i="1">
                        <a:latin typeface="Cambria Math"/>
                      </a:rPr>
                      <m:t>𝑐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5" name="Tekstboks 4"/>
            <xdr:cNvSpPr txBox="1"/>
          </xdr:nvSpPr>
          <xdr:spPr>
            <a:xfrm>
              <a:off x="4117942" y="1427638"/>
              <a:ext cx="2035207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a-DK" sz="1400" b="0" i="0">
                  <a:latin typeface="Cambria Math"/>
                </a:rPr>
                <a:t>𝑦</a:t>
              </a:r>
              <a:r>
                <a:rPr lang="da-DK" sz="1400" i="0">
                  <a:latin typeface="Cambria Math"/>
                </a:rPr>
                <a:t>=〖</a:t>
              </a:r>
              <a:r>
                <a:rPr lang="da-DK" sz="1400" b="0" i="0">
                  <a:latin typeface="Cambria Math"/>
                </a:rPr>
                <a:t>𝑎𝑥〗^2+𝑏𝑥+𝑐</a:t>
              </a:r>
              <a:endParaRPr lang="da-DK" sz="14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</xdr:colOff>
      <xdr:row>3</xdr:row>
      <xdr:rowOff>142875</xdr:rowOff>
    </xdr:from>
    <xdr:ext cx="14573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boks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 txBox="1"/>
          </xdr:nvSpPr>
          <xdr:spPr>
            <a:xfrm>
              <a:off x="685800" y="923925"/>
              <a:ext cx="14573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/>
                      </a:rPr>
                      <m:t>𝑦</m:t>
                    </m:r>
                    <m:r>
                      <a:rPr lang="da-DK" sz="14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0,2</m:t>
                        </m:r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0,5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5" name="Tekstboks 4"/>
            <xdr:cNvSpPr txBox="1"/>
          </xdr:nvSpPr>
          <xdr:spPr>
            <a:xfrm>
              <a:off x="685800" y="923925"/>
              <a:ext cx="14573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𝑦</a:t>
              </a:r>
              <a:r>
                <a:rPr lang="da-DK" sz="1400" i="0">
                  <a:latin typeface="Cambria Math"/>
                </a:rPr>
                <a:t>=〖</a:t>
              </a:r>
              <a:r>
                <a:rPr lang="da-DK" sz="1400" b="0" i="0">
                  <a:latin typeface="Cambria Math"/>
                </a:rPr>
                <a:t>0,2𝑥〗^0,5</a:t>
              </a:r>
              <a:endParaRPr lang="da-DK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2"/>
  </sheetPr>
  <dimension ref="A1"/>
  <sheetViews>
    <sheetView workbookViewId="0"/>
  </sheetViews>
  <sheetFormatPr defaultRowHeight="16.5" x14ac:dyDescent="0.45"/>
  <sheetData>
    <row r="1" spans="1:1" x14ac:dyDescent="0.45">
      <c r="A1">
        <v>1</v>
      </c>
    </row>
  </sheetData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26"/>
  <sheetViews>
    <sheetView workbookViewId="0">
      <selection sqref="A1:I1"/>
    </sheetView>
  </sheetViews>
  <sheetFormatPr defaultRowHeight="16.5" x14ac:dyDescent="0.45"/>
  <cols>
    <col min="1" max="1" width="10.07421875" bestFit="1" customWidth="1"/>
    <col min="2" max="2" width="33.765625" customWidth="1"/>
    <col min="3" max="23" width="6.765625" customWidth="1"/>
    <col min="24" max="32" width="7.765625" customWidth="1"/>
    <col min="33" max="33" width="8.07421875" bestFit="1" customWidth="1"/>
    <col min="34" max="34" width="7.765625" customWidth="1"/>
    <col min="35" max="37" width="8.07421875" bestFit="1" customWidth="1"/>
    <col min="38" max="60" width="7.765625" customWidth="1"/>
  </cols>
  <sheetData>
    <row r="1" spans="1:60" ht="21.5" x14ac:dyDescent="0.6">
      <c r="A1" s="60" t="s">
        <v>29</v>
      </c>
      <c r="B1" s="60"/>
      <c r="C1" s="60"/>
      <c r="D1" s="60"/>
      <c r="E1" s="60"/>
      <c r="F1" s="60"/>
      <c r="G1" s="60"/>
      <c r="H1" s="60"/>
      <c r="I1" s="60"/>
    </row>
    <row r="2" spans="1:60" ht="21.5" x14ac:dyDescent="0.45">
      <c r="A2" s="61" t="s">
        <v>118</v>
      </c>
      <c r="B2" s="61"/>
      <c r="C2" s="61"/>
      <c r="D2" s="61"/>
      <c r="E2" s="61"/>
      <c r="F2" s="61"/>
      <c r="G2" s="61"/>
      <c r="H2" s="61"/>
      <c r="I2" s="61"/>
    </row>
    <row r="3" spans="1:60" x14ac:dyDescent="0.45">
      <c r="B3" t="s">
        <v>120</v>
      </c>
    </row>
    <row r="4" spans="1:60" ht="17" x14ac:dyDescent="0.5">
      <c r="A4" s="1"/>
    </row>
    <row r="5" spans="1:60" ht="17" x14ac:dyDescent="0.5">
      <c r="A5" s="1"/>
    </row>
    <row r="7" spans="1:60" ht="17" x14ac:dyDescent="0.5">
      <c r="A7" s="1" t="s">
        <v>31</v>
      </c>
      <c r="B7" t="s">
        <v>50</v>
      </c>
    </row>
    <row r="8" spans="1:60" ht="17" x14ac:dyDescent="0.45">
      <c r="B8" s="58" t="s">
        <v>122</v>
      </c>
      <c r="C8" s="20">
        <v>0</v>
      </c>
      <c r="D8" s="41">
        <v>5</v>
      </c>
      <c r="E8" s="41">
        <v>10</v>
      </c>
      <c r="F8" s="41">
        <v>15</v>
      </c>
      <c r="G8" s="41">
        <v>20</v>
      </c>
      <c r="H8" s="41">
        <v>25</v>
      </c>
      <c r="I8" s="41">
        <v>30</v>
      </c>
      <c r="J8" s="41">
        <v>35</v>
      </c>
      <c r="K8" s="41">
        <v>40</v>
      </c>
      <c r="L8" s="41">
        <v>45</v>
      </c>
      <c r="M8" s="41">
        <v>50</v>
      </c>
      <c r="N8" s="41">
        <v>55</v>
      </c>
      <c r="O8" s="41">
        <v>60</v>
      </c>
      <c r="P8" s="41">
        <v>65</v>
      </c>
      <c r="Q8" s="41">
        <v>70</v>
      </c>
      <c r="R8" s="41">
        <v>75</v>
      </c>
      <c r="S8" s="41">
        <v>80</v>
      </c>
      <c r="T8" s="41">
        <v>85</v>
      </c>
      <c r="U8" s="41">
        <v>90</v>
      </c>
      <c r="V8" s="41">
        <v>95</v>
      </c>
      <c r="W8" s="41">
        <v>100</v>
      </c>
    </row>
    <row r="9" spans="1:60" ht="19" x14ac:dyDescent="0.45">
      <c r="B9" s="58" t="s">
        <v>237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1" spans="1:60" ht="17" x14ac:dyDescent="0.5">
      <c r="A11" s="1" t="s">
        <v>32</v>
      </c>
      <c r="B11" t="s">
        <v>119</v>
      </c>
      <c r="K11" s="44"/>
    </row>
    <row r="12" spans="1:60" x14ac:dyDescent="0.45">
      <c r="G12" s="46"/>
    </row>
    <row r="15" spans="1:60" ht="17" x14ac:dyDescent="0.5">
      <c r="A15" s="1" t="s">
        <v>33</v>
      </c>
      <c r="B15" t="s">
        <v>124</v>
      </c>
      <c r="C15" s="27"/>
      <c r="D15" s="27"/>
      <c r="E15" s="27"/>
      <c r="F15" s="27"/>
      <c r="G15" s="27"/>
      <c r="H15" s="3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</row>
    <row r="17" spans="1:37" ht="17" x14ac:dyDescent="0.5">
      <c r="B17" s="2"/>
      <c r="C17" s="1"/>
    </row>
    <row r="18" spans="1:37" x14ac:dyDescent="0.45"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1:37" ht="17" x14ac:dyDescent="0.5">
      <c r="A19" s="1" t="s">
        <v>34</v>
      </c>
      <c r="B19" s="43" t="s">
        <v>123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</row>
    <row r="20" spans="1:37" x14ac:dyDescent="0.45">
      <c r="I20" s="39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1:37" x14ac:dyDescent="0.45">
      <c r="B21" s="2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3" spans="1:37" ht="17" x14ac:dyDescent="0.5">
      <c r="A23" s="1" t="s">
        <v>61</v>
      </c>
      <c r="B23" t="s">
        <v>214</v>
      </c>
    </row>
    <row r="24" spans="1:37" x14ac:dyDescent="0.45">
      <c r="K24" t="s">
        <v>117</v>
      </c>
    </row>
    <row r="25" spans="1:37" x14ac:dyDescent="0.45">
      <c r="B25" s="2"/>
    </row>
    <row r="26" spans="1:37" ht="17" x14ac:dyDescent="0.5">
      <c r="A26" s="1"/>
      <c r="B26" s="2"/>
    </row>
  </sheetData>
  <mergeCells count="2">
    <mergeCell ref="A1:I1"/>
    <mergeCell ref="A2:I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5"/>
  <sheetViews>
    <sheetView workbookViewId="0">
      <selection sqref="A1:I1"/>
    </sheetView>
  </sheetViews>
  <sheetFormatPr defaultRowHeight="16.5" x14ac:dyDescent="0.45"/>
  <cols>
    <col min="1" max="1" width="10.07421875" bestFit="1" customWidth="1"/>
    <col min="2" max="2" width="17.53515625" customWidth="1"/>
    <col min="3" max="9" width="7.765625" customWidth="1"/>
    <col min="10" max="11" width="9.53515625" customWidth="1"/>
    <col min="12" max="18" width="11.23046875" bestFit="1" customWidth="1"/>
    <col min="19" max="19" width="12" bestFit="1" customWidth="1"/>
    <col min="20" max="20" width="11.765625" bestFit="1" customWidth="1"/>
    <col min="21" max="28" width="12" bestFit="1" customWidth="1"/>
    <col min="29" max="29" width="12.23046875" bestFit="1" customWidth="1"/>
  </cols>
  <sheetData>
    <row r="1" spans="1:23" ht="21.5" x14ac:dyDescent="0.6">
      <c r="A1" s="60" t="s">
        <v>30</v>
      </c>
      <c r="B1" s="60"/>
      <c r="C1" s="60"/>
      <c r="D1" s="60"/>
      <c r="E1" s="60"/>
      <c r="F1" s="60"/>
      <c r="G1" s="60"/>
      <c r="H1" s="60"/>
      <c r="I1" s="60"/>
    </row>
    <row r="2" spans="1:23" ht="21.5" x14ac:dyDescent="0.45">
      <c r="A2" s="61" t="s">
        <v>66</v>
      </c>
      <c r="B2" s="61"/>
      <c r="C2" s="61"/>
      <c r="D2" s="61"/>
      <c r="E2" s="61"/>
      <c r="F2" s="61"/>
      <c r="G2" s="61"/>
      <c r="H2" s="61"/>
      <c r="I2" s="61"/>
    </row>
    <row r="8" spans="1:23" ht="17" x14ac:dyDescent="0.5">
      <c r="A8" s="1" t="s">
        <v>35</v>
      </c>
      <c r="B8" t="s">
        <v>50</v>
      </c>
    </row>
    <row r="9" spans="1:23" ht="17" x14ac:dyDescent="0.45">
      <c r="B9" s="42" t="s">
        <v>39</v>
      </c>
      <c r="C9" s="20">
        <v>0</v>
      </c>
      <c r="D9" s="41">
        <v>50</v>
      </c>
      <c r="E9" s="20">
        <v>100</v>
      </c>
      <c r="F9" s="41">
        <v>150</v>
      </c>
      <c r="G9" s="20">
        <v>200</v>
      </c>
      <c r="H9" s="41">
        <v>250</v>
      </c>
      <c r="I9" s="20">
        <v>300</v>
      </c>
      <c r="J9" s="41">
        <v>350</v>
      </c>
      <c r="K9" s="20">
        <v>400</v>
      </c>
      <c r="L9" s="41">
        <v>450</v>
      </c>
      <c r="M9" s="20">
        <v>500</v>
      </c>
      <c r="N9" s="41">
        <v>550</v>
      </c>
      <c r="O9" s="20">
        <v>600</v>
      </c>
      <c r="P9" s="41">
        <v>650</v>
      </c>
      <c r="Q9" s="20">
        <v>700</v>
      </c>
      <c r="R9" s="41">
        <v>750</v>
      </c>
      <c r="S9" s="20">
        <v>800</v>
      </c>
      <c r="T9" s="41">
        <v>850</v>
      </c>
      <c r="U9" s="20">
        <v>900</v>
      </c>
      <c r="V9" s="41">
        <v>950</v>
      </c>
      <c r="W9" s="20">
        <v>1000</v>
      </c>
    </row>
    <row r="10" spans="1:23" ht="19" x14ac:dyDescent="0.45">
      <c r="B10" s="42" t="s">
        <v>215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2" spans="1:23" ht="16.5" customHeight="1" x14ac:dyDescent="0.5">
      <c r="A12" s="1" t="s">
        <v>36</v>
      </c>
      <c r="B12" t="s">
        <v>119</v>
      </c>
    </row>
    <row r="13" spans="1:23" ht="16.5" customHeight="1" x14ac:dyDescent="0.45"/>
    <row r="14" spans="1:23" ht="16.5" customHeight="1" x14ac:dyDescent="0.45"/>
    <row r="15" spans="1:23" ht="16.5" customHeight="1" x14ac:dyDescent="0.45"/>
    <row r="16" spans="1:23" ht="16.5" customHeight="1" x14ac:dyDescent="0.5">
      <c r="A16" s="1" t="s">
        <v>37</v>
      </c>
      <c r="B16" t="s">
        <v>216</v>
      </c>
    </row>
    <row r="17" spans="1:2" ht="17" x14ac:dyDescent="0.5">
      <c r="B17" s="1"/>
    </row>
    <row r="20" spans="1:2" ht="17" x14ac:dyDescent="0.5">
      <c r="A20" s="1" t="s">
        <v>38</v>
      </c>
      <c r="B20" t="s">
        <v>129</v>
      </c>
    </row>
    <row r="21" spans="1:2" ht="17" x14ac:dyDescent="0.5">
      <c r="B21" s="1"/>
    </row>
    <row r="25" spans="1:2" ht="17" x14ac:dyDescent="0.5">
      <c r="A25" s="1"/>
    </row>
  </sheetData>
  <mergeCells count="2">
    <mergeCell ref="A1:I1"/>
    <mergeCell ref="A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4"/>
  <sheetViews>
    <sheetView workbookViewId="0">
      <selection sqref="A1:I1"/>
    </sheetView>
  </sheetViews>
  <sheetFormatPr defaultRowHeight="16.5" x14ac:dyDescent="0.45"/>
  <cols>
    <col min="1" max="1" width="11.07421875" bestFit="1" customWidth="1"/>
    <col min="2" max="2" width="20.3046875" customWidth="1"/>
    <col min="3" max="3" width="11.23046875" customWidth="1"/>
    <col min="4" max="4" width="7.53515625" bestFit="1" customWidth="1"/>
    <col min="5" max="5" width="7.765625" bestFit="1" customWidth="1"/>
    <col min="6" max="13" width="7.53515625" bestFit="1" customWidth="1"/>
    <col min="14" max="14" width="7.765625" bestFit="1" customWidth="1"/>
    <col min="15" max="15" width="7.53515625" bestFit="1" customWidth="1"/>
    <col min="16" max="19" width="7.765625" bestFit="1" customWidth="1"/>
    <col min="20" max="20" width="8.4609375" bestFit="1" customWidth="1"/>
    <col min="21" max="21" width="8.23046875" bestFit="1" customWidth="1"/>
    <col min="22" max="27" width="7.765625" bestFit="1" customWidth="1"/>
    <col min="28" max="30" width="10.84375" bestFit="1" customWidth="1"/>
    <col min="31" max="31" width="10.69140625" bestFit="1" customWidth="1"/>
    <col min="32" max="38" width="10.84375" bestFit="1" customWidth="1"/>
    <col min="39" max="39" width="10.69140625" bestFit="1" customWidth="1"/>
  </cols>
  <sheetData>
    <row r="1" spans="1:9" ht="21.5" x14ac:dyDescent="0.6">
      <c r="A1" s="60" t="s">
        <v>44</v>
      </c>
      <c r="B1" s="60"/>
      <c r="C1" s="60"/>
      <c r="D1" s="60"/>
      <c r="E1" s="60"/>
      <c r="F1" s="60"/>
      <c r="G1" s="60"/>
      <c r="H1" s="60"/>
      <c r="I1" s="60"/>
    </row>
    <row r="2" spans="1:9" ht="21.5" x14ac:dyDescent="0.45">
      <c r="A2" s="61" t="s">
        <v>132</v>
      </c>
      <c r="B2" s="61"/>
      <c r="C2" s="61"/>
      <c r="D2" s="61"/>
      <c r="E2" s="61"/>
      <c r="F2" s="61"/>
      <c r="G2" s="61"/>
      <c r="H2" s="61"/>
      <c r="I2" s="61"/>
    </row>
    <row r="4" spans="1:9" x14ac:dyDescent="0.45">
      <c r="B4" t="s">
        <v>143</v>
      </c>
    </row>
    <row r="5" spans="1:9" x14ac:dyDescent="0.45">
      <c r="A5" t="s">
        <v>141</v>
      </c>
    </row>
    <row r="6" spans="1:9" x14ac:dyDescent="0.45">
      <c r="A6" t="s">
        <v>142</v>
      </c>
    </row>
    <row r="8" spans="1:9" ht="17" x14ac:dyDescent="0.5">
      <c r="A8" s="1" t="s">
        <v>40</v>
      </c>
      <c r="B8" t="s">
        <v>134</v>
      </c>
    </row>
    <row r="12" spans="1:9" ht="17" x14ac:dyDescent="0.5">
      <c r="A12" s="1" t="s">
        <v>41</v>
      </c>
      <c r="B12" t="s">
        <v>133</v>
      </c>
    </row>
    <row r="16" spans="1:9" ht="17" x14ac:dyDescent="0.5">
      <c r="A16" s="1" t="s">
        <v>42</v>
      </c>
      <c r="B16" t="s">
        <v>62</v>
      </c>
    </row>
    <row r="17" spans="1:31" x14ac:dyDescent="0.45">
      <c r="B17" s="23" t="s">
        <v>39</v>
      </c>
      <c r="C17" s="24">
        <v>0</v>
      </c>
      <c r="D17" s="24">
        <v>2</v>
      </c>
      <c r="E17" s="24">
        <v>4</v>
      </c>
      <c r="F17" s="24">
        <v>6</v>
      </c>
      <c r="G17" s="24">
        <v>8</v>
      </c>
      <c r="H17" s="24">
        <v>10</v>
      </c>
      <c r="I17" s="24">
        <v>12</v>
      </c>
      <c r="J17" s="24">
        <v>14</v>
      </c>
      <c r="K17" s="24">
        <v>16</v>
      </c>
      <c r="L17" s="24">
        <v>18</v>
      </c>
      <c r="M17" s="24">
        <v>20</v>
      </c>
      <c r="N17" s="24">
        <v>22</v>
      </c>
      <c r="O17" s="24">
        <v>24</v>
      </c>
      <c r="P17" s="24">
        <v>26</v>
      </c>
      <c r="Q17" s="24">
        <v>28</v>
      </c>
      <c r="R17" s="24">
        <v>30</v>
      </c>
      <c r="S17" s="24">
        <v>32</v>
      </c>
      <c r="T17" s="24">
        <v>34</v>
      </c>
      <c r="U17" s="24">
        <v>36</v>
      </c>
    </row>
    <row r="18" spans="1:31" ht="16.5" customHeight="1" x14ac:dyDescent="0.45">
      <c r="B18" s="25" t="s">
        <v>217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1:31" ht="16.5" customHeight="1" x14ac:dyDescent="0.45">
      <c r="B19" s="25" t="s">
        <v>218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1:31" x14ac:dyDescent="0.45">
      <c r="F20" s="2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2" spans="1:31" ht="17" x14ac:dyDescent="0.5">
      <c r="A22" s="1" t="s">
        <v>43</v>
      </c>
      <c r="B22" t="s">
        <v>235</v>
      </c>
    </row>
    <row r="26" spans="1:31" ht="17" x14ac:dyDescent="0.5">
      <c r="A26" s="1" t="s">
        <v>64</v>
      </c>
      <c r="B26" t="s">
        <v>135</v>
      </c>
    </row>
    <row r="30" spans="1:31" ht="17" x14ac:dyDescent="0.5">
      <c r="A30" s="1" t="s">
        <v>137</v>
      </c>
      <c r="B30" t="s">
        <v>219</v>
      </c>
    </row>
    <row r="34" spans="1:2" ht="17" x14ac:dyDescent="0.5">
      <c r="A34" s="1" t="s">
        <v>236</v>
      </c>
      <c r="B34" t="s">
        <v>220</v>
      </c>
    </row>
  </sheetData>
  <mergeCells count="2">
    <mergeCell ref="A1:I1"/>
    <mergeCell ref="A2:I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6"/>
  <sheetViews>
    <sheetView workbookViewId="0">
      <selection sqref="A1:I1"/>
    </sheetView>
  </sheetViews>
  <sheetFormatPr defaultRowHeight="16.5" x14ac:dyDescent="0.45"/>
  <cols>
    <col min="1" max="1" width="11.07421875" bestFit="1" customWidth="1"/>
    <col min="2" max="2" width="31.84375" customWidth="1"/>
    <col min="3" max="20" width="5.765625" customWidth="1"/>
  </cols>
  <sheetData>
    <row r="1" spans="1:24" ht="21.5" x14ac:dyDescent="0.6">
      <c r="A1" s="60" t="s">
        <v>45</v>
      </c>
      <c r="B1" s="60"/>
      <c r="C1" s="60"/>
      <c r="D1" s="60"/>
      <c r="E1" s="60"/>
      <c r="F1" s="60"/>
      <c r="G1" s="60"/>
      <c r="H1" s="60"/>
      <c r="I1" s="60"/>
    </row>
    <row r="2" spans="1:24" ht="21.5" x14ac:dyDescent="0.45">
      <c r="A2" s="61" t="s">
        <v>132</v>
      </c>
      <c r="B2" s="61"/>
      <c r="C2" s="61"/>
      <c r="D2" s="61"/>
      <c r="E2" s="61"/>
      <c r="F2" s="61"/>
      <c r="G2" s="61"/>
      <c r="H2" s="61"/>
      <c r="I2" s="61"/>
    </row>
    <row r="4" spans="1:24" x14ac:dyDescent="0.45">
      <c r="B4" t="s">
        <v>154</v>
      </c>
    </row>
    <row r="5" spans="1:24" x14ac:dyDescent="0.45">
      <c r="B5" t="s">
        <v>147</v>
      </c>
    </row>
    <row r="6" spans="1:24" x14ac:dyDescent="0.45">
      <c r="B6" t="s">
        <v>150</v>
      </c>
    </row>
    <row r="9" spans="1:24" ht="17" x14ac:dyDescent="0.5">
      <c r="A9" s="1" t="s">
        <v>46</v>
      </c>
      <c r="B9" t="s">
        <v>148</v>
      </c>
    </row>
    <row r="13" spans="1:24" ht="17" x14ac:dyDescent="0.45">
      <c r="A13" s="8" t="s">
        <v>47</v>
      </c>
      <c r="B13" s="4" t="s">
        <v>62</v>
      </c>
    </row>
    <row r="14" spans="1:24" ht="16.5" customHeight="1" x14ac:dyDescent="0.45">
      <c r="B14" s="25" t="s">
        <v>151</v>
      </c>
      <c r="C14" s="20">
        <v>0</v>
      </c>
      <c r="D14" s="20">
        <v>1</v>
      </c>
      <c r="E14" s="20">
        <v>2</v>
      </c>
      <c r="F14" s="20">
        <v>3</v>
      </c>
      <c r="G14" s="20">
        <v>4</v>
      </c>
      <c r="H14" s="20">
        <v>5</v>
      </c>
      <c r="I14" s="20">
        <v>6</v>
      </c>
      <c r="J14" s="20">
        <v>7</v>
      </c>
      <c r="K14" s="20">
        <v>8</v>
      </c>
      <c r="L14" s="20">
        <v>9</v>
      </c>
      <c r="M14" s="20">
        <v>10</v>
      </c>
      <c r="N14" s="20">
        <v>11</v>
      </c>
      <c r="O14" s="20">
        <v>12</v>
      </c>
    </row>
    <row r="15" spans="1:24" ht="16.5" customHeight="1" x14ac:dyDescent="0.45">
      <c r="B15" s="25" t="s">
        <v>149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</row>
    <row r="16" spans="1:24" ht="16.5" customHeight="1" x14ac:dyDescent="0.45">
      <c r="U16" s="22"/>
      <c r="V16" s="22"/>
      <c r="W16" s="22"/>
      <c r="X16" s="22"/>
    </row>
    <row r="18" spans="1:2" ht="17" x14ac:dyDescent="0.45">
      <c r="A18" s="8" t="s">
        <v>48</v>
      </c>
      <c r="B18" t="s">
        <v>221</v>
      </c>
    </row>
    <row r="22" spans="1:2" ht="17" x14ac:dyDescent="0.5">
      <c r="A22" s="1" t="s">
        <v>49</v>
      </c>
      <c r="B22" t="s">
        <v>152</v>
      </c>
    </row>
    <row r="26" spans="1:2" ht="17" x14ac:dyDescent="0.5">
      <c r="A26" s="1" t="s">
        <v>51</v>
      </c>
      <c r="B26" t="s">
        <v>222</v>
      </c>
    </row>
  </sheetData>
  <mergeCells count="2">
    <mergeCell ref="A1:I1"/>
    <mergeCell ref="A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6"/>
  <sheetViews>
    <sheetView topLeftCell="A7" zoomScaleNormal="100" workbookViewId="0">
      <selection activeCell="J14" sqref="J14"/>
    </sheetView>
  </sheetViews>
  <sheetFormatPr defaultRowHeight="16.5" x14ac:dyDescent="0.45"/>
  <cols>
    <col min="1" max="1" width="11.53515625" bestFit="1" customWidth="1"/>
    <col min="2" max="2" width="23" customWidth="1"/>
    <col min="3" max="27" width="7.765625" customWidth="1"/>
  </cols>
  <sheetData>
    <row r="1" spans="1:15" ht="21.5" x14ac:dyDescent="0.6">
      <c r="A1" s="60" t="s">
        <v>24</v>
      </c>
      <c r="B1" s="60"/>
      <c r="C1" s="60"/>
      <c r="D1" s="60"/>
      <c r="E1" s="60"/>
      <c r="F1" s="60"/>
      <c r="G1" s="60"/>
      <c r="H1" s="60"/>
      <c r="I1" s="60"/>
      <c r="J1" s="5"/>
      <c r="K1" s="5"/>
      <c r="L1" s="5"/>
    </row>
    <row r="2" spans="1:15" ht="21.5" x14ac:dyDescent="0.45">
      <c r="A2" s="61" t="s">
        <v>102</v>
      </c>
      <c r="B2" s="61"/>
      <c r="C2" s="61"/>
      <c r="D2" s="61"/>
      <c r="E2" s="61"/>
      <c r="F2" s="61"/>
      <c r="G2" s="61"/>
      <c r="H2" s="61"/>
      <c r="I2" s="61"/>
      <c r="J2" s="6"/>
      <c r="K2" s="6"/>
      <c r="L2" s="6"/>
      <c r="M2" s="4"/>
    </row>
    <row r="3" spans="1:15" ht="21.5" x14ac:dyDescent="0.45">
      <c r="A3" s="9"/>
      <c r="M3" s="4"/>
    </row>
    <row r="4" spans="1:15" ht="16.5" customHeight="1" x14ac:dyDescent="0.45">
      <c r="A4" s="9"/>
      <c r="N4" s="10"/>
    </row>
    <row r="5" spans="1:15" ht="22.5" customHeight="1" x14ac:dyDescent="0.45">
      <c r="A5" s="13"/>
      <c r="N5" s="10"/>
    </row>
    <row r="6" spans="1:15" ht="21.5" x14ac:dyDescent="0.45">
      <c r="A6" s="9"/>
      <c r="N6" s="10"/>
    </row>
    <row r="8" spans="1:15" ht="17" x14ac:dyDescent="0.5">
      <c r="A8" s="1" t="s">
        <v>25</v>
      </c>
      <c r="B8" t="s">
        <v>62</v>
      </c>
      <c r="C8" t="s">
        <v>158</v>
      </c>
    </row>
    <row r="9" spans="1:15" ht="17" x14ac:dyDescent="0.5">
      <c r="A9" s="1"/>
      <c r="B9" s="20" t="s">
        <v>39</v>
      </c>
      <c r="C9" s="20">
        <v>-3</v>
      </c>
      <c r="D9" s="20">
        <v>-2</v>
      </c>
      <c r="E9" s="20">
        <v>-1</v>
      </c>
      <c r="F9" s="20">
        <v>0</v>
      </c>
      <c r="G9" s="20">
        <v>1</v>
      </c>
      <c r="H9" s="20">
        <v>2</v>
      </c>
      <c r="I9" s="20">
        <v>3</v>
      </c>
    </row>
    <row r="10" spans="1:15" ht="19" x14ac:dyDescent="0.45">
      <c r="A10" s="7"/>
      <c r="B10" s="20" t="s">
        <v>157</v>
      </c>
      <c r="C10" s="16">
        <f>(2.5*C9)^2</f>
        <v>56.25</v>
      </c>
      <c r="D10" s="16">
        <f t="shared" ref="D10:I10" si="0">(2.5*-3)^2</f>
        <v>56.25</v>
      </c>
      <c r="E10" s="16">
        <f t="shared" si="0"/>
        <v>56.25</v>
      </c>
      <c r="F10" s="16">
        <f t="shared" si="0"/>
        <v>56.25</v>
      </c>
      <c r="G10" s="16">
        <f t="shared" si="0"/>
        <v>56.25</v>
      </c>
      <c r="H10" s="16">
        <f t="shared" si="0"/>
        <v>56.25</v>
      </c>
      <c r="I10" s="16">
        <f t="shared" si="0"/>
        <v>56.25</v>
      </c>
    </row>
    <row r="11" spans="1:15" ht="19" x14ac:dyDescent="0.45">
      <c r="B11" s="20" t="s">
        <v>156</v>
      </c>
      <c r="C11" s="16">
        <f>-C9^2</f>
        <v>9</v>
      </c>
      <c r="D11" s="16">
        <f t="shared" ref="D11:I11" si="1">-D9^2</f>
        <v>4</v>
      </c>
      <c r="E11" s="16">
        <f t="shared" si="1"/>
        <v>1</v>
      </c>
      <c r="F11" s="16">
        <f t="shared" si="1"/>
        <v>0</v>
      </c>
      <c r="G11" s="16">
        <f t="shared" si="1"/>
        <v>1</v>
      </c>
      <c r="H11" s="16">
        <f t="shared" si="1"/>
        <v>4</v>
      </c>
      <c r="I11" s="16">
        <f t="shared" si="1"/>
        <v>9</v>
      </c>
    </row>
    <row r="12" spans="1:15" ht="16.5" customHeight="1" x14ac:dyDescent="0.45">
      <c r="B12" s="26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</row>
    <row r="13" spans="1:15" ht="17" x14ac:dyDescent="0.5">
      <c r="A13" s="1" t="s">
        <v>26</v>
      </c>
      <c r="B13" t="s">
        <v>63</v>
      </c>
    </row>
    <row r="14" spans="1:15" x14ac:dyDescent="0.45">
      <c r="B14" t="s">
        <v>159</v>
      </c>
    </row>
    <row r="17" spans="1:9" ht="17" x14ac:dyDescent="0.5">
      <c r="A17" s="1" t="s">
        <v>27</v>
      </c>
      <c r="B17" t="s">
        <v>70</v>
      </c>
    </row>
    <row r="18" spans="1:9" x14ac:dyDescent="0.45">
      <c r="B18" t="s">
        <v>165</v>
      </c>
    </row>
    <row r="20" spans="1:9" ht="17" x14ac:dyDescent="0.5">
      <c r="A20" s="1"/>
    </row>
    <row r="21" spans="1:9" ht="17" x14ac:dyDescent="0.5">
      <c r="A21" s="1" t="s">
        <v>28</v>
      </c>
      <c r="B21" t="s">
        <v>190</v>
      </c>
    </row>
    <row r="24" spans="1:9" ht="17" x14ac:dyDescent="0.5">
      <c r="A24" s="1" t="s">
        <v>160</v>
      </c>
      <c r="B24" t="s">
        <v>74</v>
      </c>
    </row>
    <row r="25" spans="1:9" x14ac:dyDescent="0.45">
      <c r="B25" t="s">
        <v>161</v>
      </c>
    </row>
    <row r="28" spans="1:9" ht="17" x14ac:dyDescent="0.5">
      <c r="A28" s="1" t="s">
        <v>162</v>
      </c>
      <c r="B28" t="s">
        <v>164</v>
      </c>
    </row>
    <row r="29" spans="1:9" x14ac:dyDescent="0.45">
      <c r="B29" t="s">
        <v>163</v>
      </c>
    </row>
    <row r="31" spans="1:9" ht="21.5" x14ac:dyDescent="0.45">
      <c r="A31" s="17"/>
    </row>
    <row r="32" spans="1:9" ht="21.5" x14ac:dyDescent="0.6">
      <c r="A32" s="60" t="s">
        <v>52</v>
      </c>
      <c r="B32" s="60"/>
      <c r="C32" s="60"/>
      <c r="D32" s="60"/>
      <c r="E32" s="60"/>
      <c r="F32" s="60"/>
      <c r="G32" s="60"/>
      <c r="H32" s="60"/>
      <c r="I32" s="60"/>
    </row>
    <row r="33" spans="1:29" ht="21.5" x14ac:dyDescent="0.45">
      <c r="A33" s="61" t="s">
        <v>168</v>
      </c>
      <c r="B33" s="61"/>
      <c r="C33" s="61"/>
      <c r="D33" s="61"/>
      <c r="E33" s="61"/>
      <c r="F33" s="61"/>
      <c r="G33" s="61"/>
      <c r="H33" s="61"/>
      <c r="I33" s="61"/>
    </row>
    <row r="34" spans="1:29" ht="21.5" x14ac:dyDescent="0.45">
      <c r="A34" s="17"/>
    </row>
    <row r="35" spans="1:29" ht="21.5" x14ac:dyDescent="0.45">
      <c r="A35" s="32"/>
    </row>
    <row r="36" spans="1:29" ht="21.5" x14ac:dyDescent="0.45">
      <c r="A36" s="17"/>
      <c r="L36" s="2"/>
    </row>
    <row r="37" spans="1:29" ht="17" x14ac:dyDescent="0.5">
      <c r="A37" s="1" t="s">
        <v>53</v>
      </c>
      <c r="B37" t="s">
        <v>50</v>
      </c>
      <c r="L37" s="2"/>
    </row>
    <row r="38" spans="1:29" ht="17" x14ac:dyDescent="0.5">
      <c r="A38" s="1"/>
      <c r="B38" s="51" t="s">
        <v>39</v>
      </c>
      <c r="C38" s="51">
        <v>0.2</v>
      </c>
      <c r="D38" s="51">
        <v>1</v>
      </c>
      <c r="E38" s="51">
        <v>2</v>
      </c>
      <c r="F38" s="51">
        <v>3</v>
      </c>
      <c r="G38" s="51">
        <v>4</v>
      </c>
      <c r="H38" s="51">
        <v>5</v>
      </c>
      <c r="I38" s="51">
        <v>6</v>
      </c>
      <c r="J38" s="51">
        <v>7</v>
      </c>
      <c r="K38" s="51">
        <v>8</v>
      </c>
      <c r="L38" s="51">
        <v>9</v>
      </c>
      <c r="M38" s="51">
        <v>10</v>
      </c>
    </row>
    <row r="39" spans="1:29" ht="19" x14ac:dyDescent="0.5">
      <c r="A39" s="1"/>
      <c r="B39" s="51" t="s">
        <v>191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29" ht="19" x14ac:dyDescent="0.5">
      <c r="A40" s="7"/>
      <c r="B40" s="51" t="s">
        <v>192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</row>
    <row r="41" spans="1:29" x14ac:dyDescent="0.45">
      <c r="A41" s="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</row>
    <row r="42" spans="1:29" ht="16.5" customHeight="1" x14ac:dyDescent="0.5">
      <c r="A42" s="1" t="s">
        <v>54</v>
      </c>
      <c r="B42" t="s">
        <v>63</v>
      </c>
    </row>
    <row r="43" spans="1:29" ht="19.5" customHeight="1" x14ac:dyDescent="0.45"/>
    <row r="44" spans="1:29" x14ac:dyDescent="0.45">
      <c r="AB44" s="27"/>
      <c r="AC44" s="27"/>
    </row>
    <row r="45" spans="1:29" ht="17" x14ac:dyDescent="0.5">
      <c r="A45" s="1" t="s">
        <v>55</v>
      </c>
      <c r="B45" t="s">
        <v>166</v>
      </c>
    </row>
    <row r="47" spans="1:29" ht="17" x14ac:dyDescent="0.5">
      <c r="A47" s="1"/>
    </row>
    <row r="48" spans="1:29" ht="17" x14ac:dyDescent="0.5">
      <c r="A48" s="1" t="s">
        <v>56</v>
      </c>
      <c r="B48" t="s">
        <v>167</v>
      </c>
    </row>
    <row r="51" spans="1:9" ht="17" x14ac:dyDescent="0.5">
      <c r="A51" s="1" t="s">
        <v>189</v>
      </c>
      <c r="B51" t="s">
        <v>169</v>
      </c>
    </row>
    <row r="55" spans="1:9" ht="21.5" x14ac:dyDescent="0.6">
      <c r="A55" s="60" t="s">
        <v>170</v>
      </c>
      <c r="B55" s="60"/>
      <c r="C55" s="60"/>
      <c r="D55" s="60"/>
      <c r="E55" s="60"/>
      <c r="F55" s="60"/>
      <c r="G55" s="60"/>
      <c r="H55" s="60"/>
      <c r="I55" s="60"/>
    </row>
    <row r="56" spans="1:9" ht="21.5" x14ac:dyDescent="0.45">
      <c r="A56" s="61" t="s">
        <v>171</v>
      </c>
      <c r="B56" s="61"/>
      <c r="C56" s="61"/>
      <c r="D56" s="61"/>
      <c r="E56" s="61"/>
      <c r="F56" s="61"/>
      <c r="G56" s="61"/>
      <c r="H56" s="61"/>
      <c r="I56" s="61"/>
    </row>
    <row r="58" spans="1:9" x14ac:dyDescent="0.45">
      <c r="B58" t="s">
        <v>238</v>
      </c>
    </row>
    <row r="59" spans="1:9" x14ac:dyDescent="0.45">
      <c r="B59" t="s">
        <v>193</v>
      </c>
    </row>
    <row r="61" spans="1:9" ht="17" x14ac:dyDescent="0.5">
      <c r="A61" s="1" t="s">
        <v>173</v>
      </c>
      <c r="B61" t="s">
        <v>172</v>
      </c>
    </row>
    <row r="62" spans="1:9" ht="17" x14ac:dyDescent="0.5">
      <c r="A62" s="1"/>
    </row>
    <row r="63" spans="1:9" x14ac:dyDescent="0.45">
      <c r="A63" s="7"/>
      <c r="B63" t="s">
        <v>239</v>
      </c>
    </row>
    <row r="65" spans="1:15" ht="17" x14ac:dyDescent="0.5">
      <c r="A65" s="1" t="s">
        <v>174</v>
      </c>
      <c r="B65" t="s">
        <v>62</v>
      </c>
    </row>
    <row r="66" spans="1:15" ht="17" x14ac:dyDescent="0.5">
      <c r="B66" s="53" t="s">
        <v>175</v>
      </c>
      <c r="C66" s="51">
        <v>0</v>
      </c>
      <c r="D66" s="51">
        <v>1</v>
      </c>
      <c r="E66" s="51">
        <v>2</v>
      </c>
      <c r="F66" s="51">
        <v>3</v>
      </c>
      <c r="G66" s="51">
        <v>4</v>
      </c>
      <c r="H66" s="51">
        <v>5</v>
      </c>
      <c r="I66" s="51">
        <v>6</v>
      </c>
      <c r="J66" s="51">
        <v>7</v>
      </c>
      <c r="K66" s="51">
        <v>8</v>
      </c>
      <c r="L66" s="51">
        <v>9</v>
      </c>
      <c r="M66" s="51">
        <v>10</v>
      </c>
      <c r="N66" s="51">
        <v>11</v>
      </c>
      <c r="O66" s="51">
        <v>12</v>
      </c>
    </row>
    <row r="67" spans="1:15" ht="17" x14ac:dyDescent="0.5">
      <c r="B67" s="52" t="s">
        <v>176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9" spans="1:15" ht="17" x14ac:dyDescent="0.5">
      <c r="A69" s="1" t="s">
        <v>179</v>
      </c>
      <c r="B69" t="s">
        <v>194</v>
      </c>
    </row>
    <row r="73" spans="1:15" ht="17" x14ac:dyDescent="0.5">
      <c r="A73" s="1" t="s">
        <v>180</v>
      </c>
      <c r="B73" t="s">
        <v>177</v>
      </c>
    </row>
    <row r="74" spans="1:15" ht="17" x14ac:dyDescent="0.5">
      <c r="A74" s="1"/>
    </row>
    <row r="76" spans="1:15" ht="21.5" x14ac:dyDescent="0.6">
      <c r="A76" s="60" t="s">
        <v>178</v>
      </c>
      <c r="B76" s="60"/>
      <c r="C76" s="60"/>
      <c r="D76" s="60"/>
      <c r="E76" s="60"/>
      <c r="F76" s="60"/>
      <c r="G76" s="60"/>
      <c r="H76" s="60"/>
      <c r="I76" s="60"/>
    </row>
    <row r="77" spans="1:15" ht="21.5" x14ac:dyDescent="0.45">
      <c r="A77" s="61" t="s">
        <v>171</v>
      </c>
      <c r="B77" s="61"/>
      <c r="C77" s="61"/>
      <c r="D77" s="61"/>
      <c r="E77" s="61"/>
      <c r="F77" s="61"/>
      <c r="G77" s="61"/>
      <c r="H77" s="61"/>
      <c r="I77" s="61"/>
    </row>
    <row r="81" spans="1:13" ht="17" x14ac:dyDescent="0.5">
      <c r="A81" s="1" t="s">
        <v>181</v>
      </c>
      <c r="B81" t="s">
        <v>185</v>
      </c>
    </row>
    <row r="82" spans="1:13" ht="17" x14ac:dyDescent="0.5">
      <c r="A82" s="1"/>
    </row>
    <row r="84" spans="1:13" ht="17" x14ac:dyDescent="0.5">
      <c r="A84" s="1" t="s">
        <v>182</v>
      </c>
      <c r="B84" t="s">
        <v>186</v>
      </c>
    </row>
    <row r="87" spans="1:13" ht="17" x14ac:dyDescent="0.5">
      <c r="A87" s="1" t="s">
        <v>183</v>
      </c>
      <c r="B87" t="s">
        <v>50</v>
      </c>
    </row>
    <row r="88" spans="1:13" ht="17" x14ac:dyDescent="0.5">
      <c r="B88" s="51" t="s">
        <v>39</v>
      </c>
      <c r="C88" s="51">
        <v>0</v>
      </c>
      <c r="D88" s="51">
        <v>1</v>
      </c>
      <c r="E88" s="51">
        <v>2</v>
      </c>
      <c r="F88" s="51">
        <v>3</v>
      </c>
      <c r="G88" s="51">
        <v>4</v>
      </c>
      <c r="H88" s="51">
        <v>5</v>
      </c>
      <c r="I88" s="51">
        <v>6</v>
      </c>
      <c r="J88" s="51">
        <v>7</v>
      </c>
      <c r="K88" s="51">
        <v>8</v>
      </c>
      <c r="L88" s="51">
        <v>9</v>
      </c>
      <c r="M88" s="51">
        <v>10</v>
      </c>
    </row>
    <row r="89" spans="1:13" ht="19" x14ac:dyDescent="0.5">
      <c r="B89" s="51" t="s">
        <v>195</v>
      </c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</row>
    <row r="90" spans="1:13" ht="19" x14ac:dyDescent="0.5">
      <c r="B90" s="51" t="s">
        <v>196</v>
      </c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</row>
    <row r="91" spans="1:13" ht="19" x14ac:dyDescent="0.5">
      <c r="B91" s="51" t="s">
        <v>197</v>
      </c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</row>
    <row r="93" spans="1:13" ht="17" x14ac:dyDescent="0.5">
      <c r="A93" s="1" t="s">
        <v>184</v>
      </c>
      <c r="B93" t="s">
        <v>198</v>
      </c>
    </row>
    <row r="96" spans="1:13" ht="17" x14ac:dyDescent="0.5">
      <c r="A96" s="1" t="s">
        <v>187</v>
      </c>
      <c r="B96" t="s">
        <v>188</v>
      </c>
    </row>
  </sheetData>
  <mergeCells count="8">
    <mergeCell ref="A55:I55"/>
    <mergeCell ref="A56:I56"/>
    <mergeCell ref="A76:I76"/>
    <mergeCell ref="A77:I77"/>
    <mergeCell ref="A1:I1"/>
    <mergeCell ref="A2:I2"/>
    <mergeCell ref="A32:I32"/>
    <mergeCell ref="A33:I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topLeftCell="A7" workbookViewId="0">
      <selection activeCell="B23" sqref="B23"/>
    </sheetView>
  </sheetViews>
  <sheetFormatPr defaultRowHeight="16.5" x14ac:dyDescent="0.45"/>
  <cols>
    <col min="1" max="1" width="9.53515625" customWidth="1"/>
    <col min="2" max="2" width="13.765625" customWidth="1"/>
    <col min="3" max="3" width="8.84375" customWidth="1"/>
    <col min="4" max="4" width="11.07421875" bestFit="1" customWidth="1"/>
    <col min="8" max="8" width="8.84375" customWidth="1"/>
    <col min="10" max="10" width="8.84375" customWidth="1"/>
  </cols>
  <sheetData>
    <row r="1" spans="1:12" ht="21.5" x14ac:dyDescent="0.6">
      <c r="A1" s="60" t="s">
        <v>5</v>
      </c>
      <c r="B1" s="60"/>
      <c r="C1" s="60"/>
      <c r="D1" s="60"/>
      <c r="E1" s="60"/>
      <c r="F1" s="60"/>
      <c r="G1" s="60"/>
      <c r="H1" s="60"/>
      <c r="I1" s="60"/>
      <c r="J1" s="5"/>
      <c r="K1" s="5"/>
      <c r="L1" s="5"/>
    </row>
    <row r="2" spans="1:12" s="4" customFormat="1" ht="16.5" customHeight="1" x14ac:dyDescent="0.45">
      <c r="A2" s="61" t="s">
        <v>65</v>
      </c>
      <c r="B2" s="61"/>
      <c r="C2" s="61"/>
      <c r="D2" s="61"/>
      <c r="E2" s="61"/>
      <c r="F2" s="61"/>
      <c r="G2" s="61"/>
      <c r="H2" s="61"/>
      <c r="I2" s="61"/>
      <c r="J2" s="6"/>
      <c r="K2" s="6"/>
      <c r="L2" s="6"/>
    </row>
    <row r="3" spans="1:12" s="4" customFormat="1" ht="16.5" customHeight="1" x14ac:dyDescent="0.45">
      <c r="C3"/>
      <c r="D3"/>
      <c r="E3"/>
      <c r="F3"/>
      <c r="G3"/>
      <c r="H3"/>
      <c r="I3"/>
      <c r="J3" s="6"/>
      <c r="K3" s="6"/>
      <c r="L3" s="6"/>
    </row>
    <row r="4" spans="1:12" ht="16.5" customHeight="1" x14ac:dyDescent="0.45"/>
    <row r="8" spans="1:12" ht="17" x14ac:dyDescent="0.5">
      <c r="A8" s="1" t="s">
        <v>1</v>
      </c>
      <c r="B8" t="s">
        <v>62</v>
      </c>
    </row>
    <row r="9" spans="1:12" ht="17" x14ac:dyDescent="0.5">
      <c r="A9" s="1"/>
      <c r="B9" s="20" t="s">
        <v>39</v>
      </c>
      <c r="C9" s="20">
        <v>-3</v>
      </c>
      <c r="D9" s="20">
        <v>-2</v>
      </c>
      <c r="E9" s="20">
        <v>-1</v>
      </c>
      <c r="F9" s="20">
        <v>0</v>
      </c>
      <c r="G9" s="20">
        <v>1</v>
      </c>
      <c r="H9" s="20">
        <v>2</v>
      </c>
      <c r="I9" s="20">
        <v>3</v>
      </c>
    </row>
    <row r="10" spans="1:12" ht="19" x14ac:dyDescent="0.45">
      <c r="B10" s="20" t="s">
        <v>67</v>
      </c>
      <c r="C10" s="16"/>
      <c r="D10" s="16"/>
      <c r="E10" s="16"/>
      <c r="F10" s="16"/>
      <c r="G10" s="16"/>
      <c r="H10" s="16"/>
      <c r="I10" s="16"/>
    </row>
    <row r="11" spans="1:12" ht="19" x14ac:dyDescent="0.45">
      <c r="B11" s="20" t="s">
        <v>68</v>
      </c>
      <c r="C11" s="16"/>
      <c r="D11" s="16"/>
      <c r="E11" s="16"/>
      <c r="F11" s="16"/>
      <c r="G11" s="16"/>
      <c r="H11" s="16"/>
      <c r="I11" s="16"/>
    </row>
    <row r="12" spans="1:12" ht="16.5" customHeight="1" x14ac:dyDescent="0.45"/>
    <row r="13" spans="1:12" ht="17" x14ac:dyDescent="0.5">
      <c r="A13" s="1" t="s">
        <v>2</v>
      </c>
      <c r="B13" t="s">
        <v>63</v>
      </c>
    </row>
    <row r="17" spans="1:12" ht="17" x14ac:dyDescent="0.5">
      <c r="A17" s="1" t="s">
        <v>3</v>
      </c>
      <c r="B17" t="s">
        <v>70</v>
      </c>
    </row>
    <row r="18" spans="1:12" ht="17" x14ac:dyDescent="0.5">
      <c r="D18" s="1"/>
    </row>
    <row r="19" spans="1:12" x14ac:dyDescent="0.45">
      <c r="B19" t="s">
        <v>244</v>
      </c>
    </row>
    <row r="20" spans="1:12" ht="17" x14ac:dyDescent="0.5">
      <c r="A20" s="1"/>
      <c r="B20" s="19"/>
    </row>
    <row r="21" spans="1:12" ht="17" x14ac:dyDescent="0.5">
      <c r="A21" s="1" t="s">
        <v>69</v>
      </c>
      <c r="B21" t="s">
        <v>190</v>
      </c>
      <c r="L21" s="2"/>
    </row>
    <row r="22" spans="1:12" x14ac:dyDescent="0.45">
      <c r="L22" s="2"/>
    </row>
    <row r="23" spans="1:12" x14ac:dyDescent="0.45">
      <c r="A23" t="s">
        <v>245</v>
      </c>
      <c r="L23" s="2"/>
    </row>
    <row r="24" spans="1:12" x14ac:dyDescent="0.45">
      <c r="L24" s="2"/>
    </row>
    <row r="25" spans="1:12" ht="17" x14ac:dyDescent="0.5">
      <c r="A25" s="1" t="s">
        <v>73</v>
      </c>
      <c r="B25" t="s">
        <v>74</v>
      </c>
      <c r="L25" s="2"/>
    </row>
    <row r="26" spans="1:12" ht="17" x14ac:dyDescent="0.5">
      <c r="A26" s="1"/>
      <c r="L26" s="2"/>
    </row>
    <row r="27" spans="1:12" x14ac:dyDescent="0.45">
      <c r="A27" t="s">
        <v>246</v>
      </c>
      <c r="L27" s="2"/>
    </row>
    <row r="28" spans="1:12" x14ac:dyDescent="0.45">
      <c r="L28" s="2"/>
    </row>
    <row r="29" spans="1:12" ht="17" x14ac:dyDescent="0.5">
      <c r="A29" s="1" t="s">
        <v>75</v>
      </c>
      <c r="B29" t="s">
        <v>76</v>
      </c>
      <c r="L29" s="2"/>
    </row>
    <row r="30" spans="1:12" x14ac:dyDescent="0.45">
      <c r="C30" s="2"/>
      <c r="D30" s="2"/>
      <c r="F30" s="2"/>
      <c r="H30" s="2"/>
      <c r="I30" s="2"/>
      <c r="J30" s="2"/>
      <c r="L30" s="2"/>
    </row>
    <row r="31" spans="1:12" x14ac:dyDescent="0.45">
      <c r="A31" t="s">
        <v>247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"/>
  <sheetViews>
    <sheetView topLeftCell="A25" workbookViewId="0">
      <selection activeCell="A32" sqref="A32"/>
    </sheetView>
  </sheetViews>
  <sheetFormatPr defaultRowHeight="16.5" x14ac:dyDescent="0.45"/>
  <cols>
    <col min="1" max="1" width="10" bestFit="1" customWidth="1"/>
    <col min="2" max="2" width="11.23046875" customWidth="1"/>
  </cols>
  <sheetData>
    <row r="1" spans="1:12" ht="21.5" x14ac:dyDescent="0.6">
      <c r="A1" s="60" t="s">
        <v>6</v>
      </c>
      <c r="B1" s="60"/>
      <c r="C1" s="60"/>
      <c r="D1" s="60"/>
      <c r="E1" s="60"/>
      <c r="F1" s="60"/>
      <c r="G1" s="60"/>
      <c r="H1" s="60"/>
      <c r="I1" s="60"/>
    </row>
    <row r="2" spans="1:12" ht="16.5" customHeight="1" x14ac:dyDescent="0.45">
      <c r="A2" s="61" t="s">
        <v>65</v>
      </c>
      <c r="B2" s="61"/>
      <c r="C2" s="61"/>
      <c r="D2" s="61"/>
      <c r="E2" s="61"/>
      <c r="F2" s="61"/>
      <c r="G2" s="61"/>
      <c r="H2" s="61"/>
      <c r="I2" s="61"/>
    </row>
    <row r="3" spans="1:12" ht="16.5" customHeight="1" x14ac:dyDescent="0.45">
      <c r="A3" s="12"/>
      <c r="C3" s="12"/>
      <c r="D3" s="12"/>
      <c r="E3" s="12"/>
      <c r="F3" s="12"/>
      <c r="G3" s="12"/>
      <c r="H3" s="12"/>
      <c r="I3" s="12"/>
    </row>
    <row r="5" spans="1:12" ht="16.5" customHeight="1" x14ac:dyDescent="0.45"/>
    <row r="8" spans="1:12" ht="17" x14ac:dyDescent="0.5">
      <c r="A8" s="1" t="s">
        <v>4</v>
      </c>
      <c r="B8" t="s">
        <v>62</v>
      </c>
    </row>
    <row r="9" spans="1:12" ht="17" x14ac:dyDescent="0.5">
      <c r="A9" s="1"/>
      <c r="B9" s="20" t="s">
        <v>39</v>
      </c>
      <c r="C9" s="20">
        <v>-3</v>
      </c>
      <c r="D9" s="20">
        <v>-2</v>
      </c>
      <c r="E9" s="20">
        <v>-1</v>
      </c>
      <c r="F9" s="20">
        <v>0</v>
      </c>
      <c r="G9" s="20">
        <v>1</v>
      </c>
      <c r="H9" s="20">
        <v>2</v>
      </c>
      <c r="I9" s="20">
        <v>3</v>
      </c>
    </row>
    <row r="10" spans="1:12" ht="19" x14ac:dyDescent="0.5">
      <c r="A10" s="1"/>
      <c r="B10" s="20" t="s">
        <v>157</v>
      </c>
      <c r="C10" s="16">
        <f>(2.5*C9)^2</f>
        <v>56.25</v>
      </c>
      <c r="D10" s="16">
        <f t="shared" ref="D10:I10" si="0">(2.5*D9)^2</f>
        <v>25</v>
      </c>
      <c r="E10" s="16">
        <f t="shared" si="0"/>
        <v>6.25</v>
      </c>
      <c r="F10" s="16">
        <f t="shared" si="0"/>
        <v>0</v>
      </c>
      <c r="G10" s="16">
        <f t="shared" si="0"/>
        <v>6.25</v>
      </c>
      <c r="H10" s="16">
        <f t="shared" si="0"/>
        <v>25</v>
      </c>
      <c r="I10" s="16">
        <f t="shared" si="0"/>
        <v>56.25</v>
      </c>
    </row>
    <row r="11" spans="1:12" ht="19" x14ac:dyDescent="0.5">
      <c r="A11" s="1"/>
      <c r="B11" s="20" t="s">
        <v>199</v>
      </c>
      <c r="C11" s="16">
        <f>(0.75*C9)^2</f>
        <v>5.0625</v>
      </c>
      <c r="D11" s="16">
        <f t="shared" ref="D11:I11" si="1">(0.75*D9)^2</f>
        <v>2.25</v>
      </c>
      <c r="E11" s="16">
        <f t="shared" si="1"/>
        <v>0.5625</v>
      </c>
      <c r="F11" s="16">
        <f t="shared" si="1"/>
        <v>0</v>
      </c>
      <c r="G11" s="16">
        <f t="shared" si="1"/>
        <v>0.5625</v>
      </c>
      <c r="H11" s="16">
        <f t="shared" si="1"/>
        <v>2.25</v>
      </c>
      <c r="I11" s="16">
        <f t="shared" si="1"/>
        <v>5.0625</v>
      </c>
      <c r="K11" s="29"/>
      <c r="L11" s="29"/>
    </row>
    <row r="12" spans="1:12" ht="17" x14ac:dyDescent="0.5">
      <c r="A12" s="1"/>
    </row>
    <row r="13" spans="1:12" ht="17" x14ac:dyDescent="0.5">
      <c r="A13" s="1" t="s">
        <v>10</v>
      </c>
      <c r="B13" t="s">
        <v>63</v>
      </c>
    </row>
    <row r="17" spans="1:5" ht="17" x14ac:dyDescent="0.5">
      <c r="A17" s="1" t="s">
        <v>12</v>
      </c>
      <c r="B17" t="s">
        <v>70</v>
      </c>
    </row>
    <row r="18" spans="1:5" ht="17" x14ac:dyDescent="0.5">
      <c r="E18" s="1"/>
    </row>
    <row r="19" spans="1:5" x14ac:dyDescent="0.45">
      <c r="B19" t="s">
        <v>248</v>
      </c>
    </row>
    <row r="20" spans="1:5" ht="17" x14ac:dyDescent="0.5">
      <c r="B20" s="19"/>
    </row>
    <row r="21" spans="1:5" ht="17" x14ac:dyDescent="0.5">
      <c r="A21" s="1" t="s">
        <v>78</v>
      </c>
      <c r="B21" t="s">
        <v>200</v>
      </c>
    </row>
    <row r="23" spans="1:5" x14ac:dyDescent="0.45">
      <c r="A23" t="s">
        <v>249</v>
      </c>
      <c r="B23" t="s">
        <v>250</v>
      </c>
    </row>
    <row r="25" spans="1:5" ht="17" x14ac:dyDescent="0.5">
      <c r="A25" s="1" t="s">
        <v>79</v>
      </c>
      <c r="B25" t="s">
        <v>74</v>
      </c>
    </row>
    <row r="27" spans="1:5" x14ac:dyDescent="0.45">
      <c r="A27" t="s">
        <v>246</v>
      </c>
    </row>
    <row r="28" spans="1:5" ht="17" x14ac:dyDescent="0.5">
      <c r="A28" s="1"/>
    </row>
    <row r="29" spans="1:5" ht="16.5" customHeight="1" x14ac:dyDescent="0.5">
      <c r="A29" s="1" t="s">
        <v>80</v>
      </c>
      <c r="B29" t="s">
        <v>76</v>
      </c>
    </row>
    <row r="31" spans="1:5" x14ac:dyDescent="0.45">
      <c r="A31" t="s">
        <v>251</v>
      </c>
    </row>
    <row r="35" spans="2:14" x14ac:dyDescent="0.45">
      <c r="L35" s="2"/>
      <c r="N35" s="2"/>
    </row>
    <row r="36" spans="2:14" x14ac:dyDescent="0.45">
      <c r="L36" s="2"/>
      <c r="N36" s="2"/>
    </row>
    <row r="37" spans="2:14" x14ac:dyDescent="0.45">
      <c r="L37" s="2"/>
      <c r="N37" s="2"/>
    </row>
    <row r="38" spans="2:14" x14ac:dyDescent="0.45">
      <c r="L38" s="2"/>
      <c r="N38" s="2"/>
    </row>
    <row r="39" spans="2:14" x14ac:dyDescent="0.45">
      <c r="L39" s="2"/>
      <c r="N39" s="2"/>
    </row>
    <row r="40" spans="2:14" x14ac:dyDescent="0.45">
      <c r="L40" s="2"/>
      <c r="N40" s="2"/>
    </row>
    <row r="41" spans="2:14" x14ac:dyDescent="0.45">
      <c r="L41" s="2"/>
      <c r="N41" s="2"/>
    </row>
    <row r="42" spans="2:14" x14ac:dyDescent="0.45">
      <c r="L42" s="2"/>
      <c r="N42" s="2"/>
    </row>
    <row r="46" spans="2:14" x14ac:dyDescent="0.45">
      <c r="B46" s="3"/>
    </row>
    <row r="48" spans="2:14" x14ac:dyDescent="0.45">
      <c r="B48" s="3"/>
    </row>
    <row r="49" spans="2:2" x14ac:dyDescent="0.45">
      <c r="B49" s="3"/>
    </row>
    <row r="50" spans="2:2" x14ac:dyDescent="0.45">
      <c r="B50" s="3"/>
    </row>
  </sheetData>
  <mergeCells count="2">
    <mergeCell ref="A1:I1"/>
    <mergeCell ref="A2:I2"/>
  </mergeCells>
  <pageMargins left="0.7" right="0.7" top="0.75" bottom="0.75" header="0.3" footer="0.3"/>
  <pageSetup paperSize="9"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1"/>
  <sheetViews>
    <sheetView topLeftCell="A20" workbookViewId="0">
      <selection activeCell="F30" sqref="F30"/>
    </sheetView>
  </sheetViews>
  <sheetFormatPr defaultRowHeight="16.5" x14ac:dyDescent="0.45"/>
  <cols>
    <col min="1" max="1" width="10.07421875" bestFit="1" customWidth="1"/>
    <col min="2" max="2" width="17.07421875" customWidth="1"/>
  </cols>
  <sheetData>
    <row r="1" spans="1:23" ht="21.5" x14ac:dyDescent="0.6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23" ht="21.5" x14ac:dyDescent="0.45">
      <c r="A2" s="61" t="s">
        <v>65</v>
      </c>
      <c r="B2" s="61"/>
      <c r="C2" s="61"/>
      <c r="D2" s="61"/>
      <c r="E2" s="61"/>
      <c r="F2" s="61"/>
      <c r="G2" s="61"/>
      <c r="H2" s="61"/>
      <c r="I2" s="61"/>
    </row>
    <row r="3" spans="1:23" ht="16.5" customHeight="1" x14ac:dyDescent="0.45">
      <c r="A3" s="30"/>
      <c r="B3" s="30"/>
      <c r="C3" s="30"/>
      <c r="D3" s="30"/>
      <c r="E3" s="30"/>
      <c r="F3" s="30"/>
      <c r="G3" s="30"/>
      <c r="H3" s="30"/>
      <c r="I3" s="30"/>
    </row>
    <row r="4" spans="1:23" ht="16.5" customHeight="1" x14ac:dyDescent="0.45">
      <c r="A4" s="30"/>
      <c r="B4" s="30"/>
      <c r="C4" s="30"/>
      <c r="D4" s="30"/>
      <c r="E4" s="30"/>
      <c r="F4" s="30"/>
      <c r="G4" s="30"/>
      <c r="H4" s="30"/>
      <c r="I4" s="30"/>
    </row>
    <row r="5" spans="1:23" ht="16.5" customHeight="1" x14ac:dyDescent="0.45">
      <c r="A5" s="30"/>
      <c r="B5" s="30"/>
      <c r="C5" s="30"/>
      <c r="D5" s="30"/>
      <c r="E5" s="30"/>
      <c r="F5" s="30"/>
      <c r="G5" s="30"/>
      <c r="H5" s="30"/>
      <c r="I5" s="30"/>
    </row>
    <row r="6" spans="1:23" ht="16.5" customHeight="1" x14ac:dyDescent="0.5">
      <c r="A6" s="1"/>
    </row>
    <row r="7" spans="1:23" x14ac:dyDescent="0.45">
      <c r="O7" s="11"/>
      <c r="P7" s="11"/>
      <c r="Q7" s="11"/>
      <c r="R7" s="11"/>
      <c r="S7" s="11"/>
      <c r="T7" s="11"/>
      <c r="U7" s="11"/>
      <c r="V7" s="11"/>
      <c r="W7" s="11"/>
    </row>
    <row r="8" spans="1:23" ht="17" x14ac:dyDescent="0.5">
      <c r="A8" s="1" t="s">
        <v>16</v>
      </c>
      <c r="B8" t="s">
        <v>62</v>
      </c>
    </row>
    <row r="9" spans="1:23" ht="17" x14ac:dyDescent="0.45">
      <c r="B9" s="20" t="s">
        <v>39</v>
      </c>
      <c r="C9" s="20">
        <v>-3</v>
      </c>
      <c r="D9" s="20">
        <v>-2</v>
      </c>
      <c r="E9" s="20">
        <v>-1</v>
      </c>
      <c r="F9" s="20">
        <v>0</v>
      </c>
      <c r="G9" s="20">
        <v>1</v>
      </c>
      <c r="H9" s="20">
        <v>2</v>
      </c>
      <c r="I9" s="20">
        <v>3</v>
      </c>
      <c r="J9" s="62"/>
    </row>
    <row r="10" spans="1:23" ht="19" x14ac:dyDescent="0.45">
      <c r="B10" s="20" t="s">
        <v>201</v>
      </c>
      <c r="C10" s="16">
        <f>(2.5*C9^2)+3</f>
        <v>25.5</v>
      </c>
      <c r="D10" s="16">
        <f t="shared" ref="D10:J10" si="0">(2.5*D9^2)+3</f>
        <v>13</v>
      </c>
      <c r="E10" s="16">
        <f t="shared" si="0"/>
        <v>5.5</v>
      </c>
      <c r="F10" s="16">
        <f t="shared" si="0"/>
        <v>3</v>
      </c>
      <c r="G10" s="16">
        <f t="shared" si="0"/>
        <v>5.5</v>
      </c>
      <c r="H10" s="16">
        <f t="shared" si="0"/>
        <v>13</v>
      </c>
      <c r="I10" s="16">
        <f t="shared" si="0"/>
        <v>25.5</v>
      </c>
      <c r="J10" s="16"/>
    </row>
    <row r="11" spans="1:23" ht="19" x14ac:dyDescent="0.45">
      <c r="B11" s="20" t="s">
        <v>202</v>
      </c>
      <c r="C11" s="16">
        <f>(0.75*C9^2)-3</f>
        <v>3.75</v>
      </c>
      <c r="D11" s="16">
        <f>(0.75*D9^2)-3</f>
        <v>0</v>
      </c>
      <c r="E11" s="16">
        <f t="shared" ref="E11:J11" si="1">(0.75*E9^2)-3</f>
        <v>-2.25</v>
      </c>
      <c r="F11" s="16">
        <f t="shared" si="1"/>
        <v>-3</v>
      </c>
      <c r="G11" s="16">
        <f t="shared" si="1"/>
        <v>-2.25</v>
      </c>
      <c r="H11" s="16">
        <f t="shared" si="1"/>
        <v>0</v>
      </c>
      <c r="I11" s="16">
        <f t="shared" si="1"/>
        <v>3.75</v>
      </c>
      <c r="J11" s="16"/>
    </row>
    <row r="13" spans="1:23" ht="17" x14ac:dyDescent="0.5">
      <c r="A13" s="1" t="s">
        <v>11</v>
      </c>
      <c r="B13" t="s">
        <v>63</v>
      </c>
    </row>
    <row r="17" spans="1:5" ht="17" x14ac:dyDescent="0.5">
      <c r="A17" s="1" t="s">
        <v>13</v>
      </c>
      <c r="B17" t="s">
        <v>70</v>
      </c>
    </row>
    <row r="18" spans="1:5" ht="17" x14ac:dyDescent="0.5">
      <c r="E18" s="1"/>
    </row>
    <row r="19" spans="1:5" x14ac:dyDescent="0.45">
      <c r="A19" t="s">
        <v>252</v>
      </c>
    </row>
    <row r="20" spans="1:5" ht="17" x14ac:dyDescent="0.5">
      <c r="A20" t="s">
        <v>253</v>
      </c>
      <c r="B20" s="19"/>
    </row>
    <row r="21" spans="1:5" ht="17" x14ac:dyDescent="0.5">
      <c r="A21" s="1" t="s">
        <v>83</v>
      </c>
      <c r="B21" t="s">
        <v>86</v>
      </c>
    </row>
    <row r="23" spans="1:5" ht="17" x14ac:dyDescent="0.5">
      <c r="A23" s="1" t="s">
        <v>254</v>
      </c>
    </row>
    <row r="25" spans="1:5" ht="17" x14ac:dyDescent="0.5">
      <c r="A25" s="1" t="s">
        <v>84</v>
      </c>
      <c r="B25" t="s">
        <v>203</v>
      </c>
    </row>
    <row r="26" spans="1:5" ht="17" x14ac:dyDescent="0.5">
      <c r="A26" s="1"/>
      <c r="B26" t="s">
        <v>256</v>
      </c>
    </row>
    <row r="27" spans="1:5" ht="17" x14ac:dyDescent="0.5">
      <c r="A27" s="1"/>
      <c r="B27" t="s">
        <v>255</v>
      </c>
    </row>
    <row r="28" spans="1:5" ht="16.5" customHeight="1" x14ac:dyDescent="0.45"/>
    <row r="29" spans="1:5" ht="17" x14ac:dyDescent="0.5">
      <c r="A29" s="1" t="s">
        <v>85</v>
      </c>
      <c r="B29" t="s">
        <v>88</v>
      </c>
    </row>
    <row r="31" spans="1:5" ht="17" x14ac:dyDescent="0.5">
      <c r="A31" s="1" t="s">
        <v>257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topLeftCell="A14" workbookViewId="0">
      <selection activeCell="A27" sqref="A27"/>
    </sheetView>
  </sheetViews>
  <sheetFormatPr defaultRowHeight="16.5" x14ac:dyDescent="0.45"/>
  <cols>
    <col min="1" max="1" width="10" bestFit="1" customWidth="1"/>
    <col min="2" max="2" width="17.84375" customWidth="1"/>
    <col min="3" max="3" width="13.23046875" customWidth="1"/>
    <col min="5" max="5" width="9.23046875" bestFit="1" customWidth="1"/>
  </cols>
  <sheetData>
    <row r="1" spans="1:11" ht="21.5" x14ac:dyDescent="0.6">
      <c r="A1" s="60" t="s">
        <v>7</v>
      </c>
      <c r="B1" s="60"/>
      <c r="C1" s="60"/>
      <c r="D1" s="60"/>
      <c r="E1" s="60"/>
      <c r="F1" s="60"/>
      <c r="G1" s="60"/>
      <c r="H1" s="60"/>
      <c r="I1" s="60"/>
      <c r="J1" s="60"/>
    </row>
    <row r="2" spans="1:11" ht="16.5" customHeight="1" x14ac:dyDescent="0.45">
      <c r="A2" s="61" t="s">
        <v>65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16.5" customHeight="1" x14ac:dyDescent="0.45">
      <c r="A3" s="12"/>
      <c r="D3" s="12"/>
      <c r="E3" s="12"/>
      <c r="F3" s="12"/>
      <c r="G3" s="12"/>
      <c r="H3" s="12"/>
      <c r="I3" s="12"/>
      <c r="J3" s="12"/>
    </row>
    <row r="4" spans="1:11" ht="16.5" customHeight="1" x14ac:dyDescent="0.45"/>
    <row r="5" spans="1:11" ht="16.5" customHeight="1" x14ac:dyDescent="0.5">
      <c r="A5" s="1"/>
    </row>
    <row r="6" spans="1:11" ht="16.5" customHeight="1" x14ac:dyDescent="0.5">
      <c r="A6" s="1"/>
    </row>
    <row r="7" spans="1:11" ht="16.5" customHeight="1" x14ac:dyDescent="0.5">
      <c r="A7" s="1"/>
    </row>
    <row r="8" spans="1:11" ht="17" x14ac:dyDescent="0.5">
      <c r="A8" s="1" t="s">
        <v>17</v>
      </c>
      <c r="B8" t="s">
        <v>62</v>
      </c>
    </row>
    <row r="9" spans="1:11" ht="17" x14ac:dyDescent="0.45">
      <c r="B9" s="20" t="s">
        <v>39</v>
      </c>
      <c r="C9" s="20">
        <v>-4</v>
      </c>
      <c r="D9" s="20">
        <v>-3</v>
      </c>
      <c r="E9" s="20">
        <v>-2</v>
      </c>
      <c r="F9" s="20">
        <v>-1</v>
      </c>
      <c r="G9" s="20">
        <v>0</v>
      </c>
      <c r="H9" s="20">
        <v>1</v>
      </c>
      <c r="I9" s="20">
        <v>2</v>
      </c>
      <c r="J9" s="20">
        <v>3</v>
      </c>
      <c r="K9" s="38">
        <v>4</v>
      </c>
    </row>
    <row r="10" spans="1:11" ht="19" x14ac:dyDescent="0.45">
      <c r="B10" s="20" t="s">
        <v>204</v>
      </c>
      <c r="C10" s="16">
        <f>(2.5*C9^2)+(5*C9)+3</f>
        <v>23</v>
      </c>
      <c r="D10" s="16">
        <f t="shared" ref="D10:K10" si="0">(2.5*D9^2)+(5*D9)+3</f>
        <v>10.5</v>
      </c>
      <c r="E10" s="16">
        <f t="shared" si="0"/>
        <v>3</v>
      </c>
      <c r="F10" s="16">
        <f t="shared" si="0"/>
        <v>0.5</v>
      </c>
      <c r="G10" s="16">
        <f t="shared" si="0"/>
        <v>3</v>
      </c>
      <c r="H10" s="16">
        <f t="shared" si="0"/>
        <v>10.5</v>
      </c>
      <c r="I10" s="16">
        <f t="shared" si="0"/>
        <v>23</v>
      </c>
      <c r="J10" s="16">
        <f t="shared" si="0"/>
        <v>40.5</v>
      </c>
      <c r="K10" s="16">
        <f t="shared" si="0"/>
        <v>63</v>
      </c>
    </row>
    <row r="11" spans="1:11" ht="19" x14ac:dyDescent="0.45">
      <c r="B11" s="20" t="s">
        <v>240</v>
      </c>
      <c r="C11" s="16">
        <f>(2.5*C9^2)+(-5*C9)+3</f>
        <v>63</v>
      </c>
      <c r="D11" s="16">
        <f t="shared" ref="D11:K11" si="1">(2.5*D9^2)+(-5*D9)+3</f>
        <v>40.5</v>
      </c>
      <c r="E11" s="16">
        <f t="shared" si="1"/>
        <v>23</v>
      </c>
      <c r="F11" s="16">
        <f t="shared" si="1"/>
        <v>10.5</v>
      </c>
      <c r="G11" s="16">
        <f t="shared" si="1"/>
        <v>3</v>
      </c>
      <c r="H11" s="16">
        <f t="shared" si="1"/>
        <v>0.5</v>
      </c>
      <c r="I11" s="16">
        <f t="shared" si="1"/>
        <v>3</v>
      </c>
      <c r="J11" s="16">
        <f t="shared" si="1"/>
        <v>10.5</v>
      </c>
      <c r="K11" s="16">
        <f t="shared" si="1"/>
        <v>23</v>
      </c>
    </row>
    <row r="12" spans="1:11" ht="17" x14ac:dyDescent="0.45">
      <c r="B12" s="26"/>
      <c r="C12" s="29"/>
      <c r="D12" s="29"/>
      <c r="E12" s="29"/>
      <c r="F12" s="29"/>
      <c r="G12" s="29"/>
      <c r="H12" s="29"/>
      <c r="I12" s="29"/>
      <c r="J12" s="29"/>
      <c r="K12" s="29"/>
    </row>
    <row r="13" spans="1:11" ht="17" x14ac:dyDescent="0.5">
      <c r="A13" s="1" t="s">
        <v>18</v>
      </c>
      <c r="B13" t="s">
        <v>63</v>
      </c>
    </row>
    <row r="17" spans="1:13" ht="17" x14ac:dyDescent="0.5">
      <c r="A17" s="1" t="s">
        <v>14</v>
      </c>
      <c r="B17" t="s">
        <v>70</v>
      </c>
    </row>
    <row r="18" spans="1:13" x14ac:dyDescent="0.45">
      <c r="A18" t="s">
        <v>258</v>
      </c>
    </row>
    <row r="19" spans="1:13" x14ac:dyDescent="0.45">
      <c r="A19" t="s">
        <v>259</v>
      </c>
    </row>
    <row r="21" spans="1:13" ht="17" x14ac:dyDescent="0.5">
      <c r="A21" s="1" t="s">
        <v>15</v>
      </c>
      <c r="B21" t="s">
        <v>92</v>
      </c>
    </row>
    <row r="22" spans="1:13" x14ac:dyDescent="0.45">
      <c r="A22" t="s">
        <v>260</v>
      </c>
    </row>
    <row r="23" spans="1:13" x14ac:dyDescent="0.45">
      <c r="A23" t="s">
        <v>261</v>
      </c>
    </row>
    <row r="25" spans="1:13" ht="17" x14ac:dyDescent="0.5">
      <c r="A25" s="1" t="s">
        <v>91</v>
      </c>
      <c r="B25" t="s">
        <v>89</v>
      </c>
      <c r="M25" s="2"/>
    </row>
    <row r="26" spans="1:13" x14ac:dyDescent="0.45">
      <c r="M26" s="2"/>
    </row>
    <row r="27" spans="1:13" x14ac:dyDescent="0.45">
      <c r="A27" t="s">
        <v>262</v>
      </c>
      <c r="M27" s="2"/>
    </row>
    <row r="28" spans="1:13" x14ac:dyDescent="0.45">
      <c r="M28" s="2"/>
    </row>
    <row r="29" spans="1:13" x14ac:dyDescent="0.45">
      <c r="M29" s="2"/>
    </row>
    <row r="30" spans="1:13" x14ac:dyDescent="0.45">
      <c r="M30" s="2"/>
    </row>
  </sheetData>
  <mergeCells count="2">
    <mergeCell ref="A1:J1"/>
    <mergeCell ref="A2:J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55"/>
  <sheetViews>
    <sheetView topLeftCell="A171" zoomScale="66" zoomScaleNormal="55" workbookViewId="0">
      <selection activeCell="G185" sqref="G185"/>
    </sheetView>
  </sheetViews>
  <sheetFormatPr defaultRowHeight="16.5" x14ac:dyDescent="0.45"/>
  <cols>
    <col min="1" max="1" width="11.07421875" style="2" bestFit="1" customWidth="1"/>
    <col min="2" max="2" width="23.23046875" customWidth="1"/>
    <col min="3" max="3" width="12.4609375" customWidth="1"/>
    <col min="4" max="4" width="18.07421875" customWidth="1"/>
    <col min="5" max="5" width="14" bestFit="1" customWidth="1"/>
    <col min="6" max="6" width="16.07421875" customWidth="1"/>
    <col min="7" max="9" width="12.4609375" bestFit="1" customWidth="1"/>
    <col min="10" max="11" width="11.765625" customWidth="1"/>
    <col min="12" max="12" width="11.69140625" customWidth="1"/>
    <col min="13" max="14" width="12.84375" bestFit="1" customWidth="1"/>
    <col min="15" max="23" width="12.765625" bestFit="1" customWidth="1"/>
    <col min="24" max="27" width="9.3046875" bestFit="1" customWidth="1"/>
    <col min="28" max="28" width="9.53515625" bestFit="1" customWidth="1"/>
    <col min="29" max="29" width="9.3046875" bestFit="1" customWidth="1"/>
    <col min="30" max="31" width="9.53515625" bestFit="1" customWidth="1"/>
    <col min="32" max="32" width="9.3046875" bestFit="1" customWidth="1"/>
    <col min="33" max="33" width="9.53515625" bestFit="1" customWidth="1"/>
    <col min="34" max="40" width="9.3046875" bestFit="1" customWidth="1"/>
    <col min="41" max="41" width="9.765625" bestFit="1" customWidth="1"/>
    <col min="42" max="45" width="10" bestFit="1" customWidth="1"/>
    <col min="46" max="46" width="10.23046875" bestFit="1" customWidth="1"/>
    <col min="47" max="47" width="10" bestFit="1" customWidth="1"/>
    <col min="48" max="48" width="10" customWidth="1"/>
    <col min="49" max="49" width="10" bestFit="1" customWidth="1"/>
    <col min="50" max="50" width="10.23046875" bestFit="1" customWidth="1"/>
    <col min="72" max="72" width="9.53515625" bestFit="1" customWidth="1"/>
    <col min="75" max="75" width="9.53515625" bestFit="1" customWidth="1"/>
    <col min="260" max="260" width="9.84375" customWidth="1"/>
    <col min="261" max="261" width="16.765625" customWidth="1"/>
    <col min="262" max="262" width="11.765625" customWidth="1"/>
    <col min="263" max="264" width="11.765625" bestFit="1" customWidth="1"/>
    <col min="265" max="265" width="13.765625" bestFit="1" customWidth="1"/>
    <col min="266" max="268" width="11.765625" bestFit="1" customWidth="1"/>
    <col min="269" max="270" width="11.765625" customWidth="1"/>
    <col min="271" max="271" width="11.69140625" customWidth="1"/>
    <col min="272" max="282" width="12.765625" bestFit="1" customWidth="1"/>
    <col min="516" max="516" width="9.84375" customWidth="1"/>
    <col min="517" max="517" width="16.765625" customWidth="1"/>
    <col min="518" max="518" width="11.765625" customWidth="1"/>
    <col min="519" max="520" width="11.765625" bestFit="1" customWidth="1"/>
    <col min="521" max="521" width="13.765625" bestFit="1" customWidth="1"/>
    <col min="522" max="524" width="11.765625" bestFit="1" customWidth="1"/>
    <col min="525" max="526" width="11.765625" customWidth="1"/>
    <col min="527" max="527" width="11.69140625" customWidth="1"/>
    <col min="528" max="538" width="12.765625" bestFit="1" customWidth="1"/>
    <col min="772" max="772" width="9.84375" customWidth="1"/>
    <col min="773" max="773" width="16.765625" customWidth="1"/>
    <col min="774" max="774" width="11.765625" customWidth="1"/>
    <col min="775" max="776" width="11.765625" bestFit="1" customWidth="1"/>
    <col min="777" max="777" width="13.765625" bestFit="1" customWidth="1"/>
    <col min="778" max="780" width="11.765625" bestFit="1" customWidth="1"/>
    <col min="781" max="782" width="11.765625" customWidth="1"/>
    <col min="783" max="783" width="11.69140625" customWidth="1"/>
    <col min="784" max="794" width="12.765625" bestFit="1" customWidth="1"/>
    <col min="1028" max="1028" width="9.84375" customWidth="1"/>
    <col min="1029" max="1029" width="16.765625" customWidth="1"/>
    <col min="1030" max="1030" width="11.765625" customWidth="1"/>
    <col min="1031" max="1032" width="11.765625" bestFit="1" customWidth="1"/>
    <col min="1033" max="1033" width="13.765625" bestFit="1" customWidth="1"/>
    <col min="1034" max="1036" width="11.765625" bestFit="1" customWidth="1"/>
    <col min="1037" max="1038" width="11.765625" customWidth="1"/>
    <col min="1039" max="1039" width="11.69140625" customWidth="1"/>
    <col min="1040" max="1050" width="12.765625" bestFit="1" customWidth="1"/>
    <col min="1284" max="1284" width="9.84375" customWidth="1"/>
    <col min="1285" max="1285" width="16.765625" customWidth="1"/>
    <col min="1286" max="1286" width="11.765625" customWidth="1"/>
    <col min="1287" max="1288" width="11.765625" bestFit="1" customWidth="1"/>
    <col min="1289" max="1289" width="13.765625" bestFit="1" customWidth="1"/>
    <col min="1290" max="1292" width="11.765625" bestFit="1" customWidth="1"/>
    <col min="1293" max="1294" width="11.765625" customWidth="1"/>
    <col min="1295" max="1295" width="11.69140625" customWidth="1"/>
    <col min="1296" max="1306" width="12.765625" bestFit="1" customWidth="1"/>
    <col min="1540" max="1540" width="9.84375" customWidth="1"/>
    <col min="1541" max="1541" width="16.765625" customWidth="1"/>
    <col min="1542" max="1542" width="11.765625" customWidth="1"/>
    <col min="1543" max="1544" width="11.765625" bestFit="1" customWidth="1"/>
    <col min="1545" max="1545" width="13.765625" bestFit="1" customWidth="1"/>
    <col min="1546" max="1548" width="11.765625" bestFit="1" customWidth="1"/>
    <col min="1549" max="1550" width="11.765625" customWidth="1"/>
    <col min="1551" max="1551" width="11.69140625" customWidth="1"/>
    <col min="1552" max="1562" width="12.765625" bestFit="1" customWidth="1"/>
    <col min="1796" max="1796" width="9.84375" customWidth="1"/>
    <col min="1797" max="1797" width="16.765625" customWidth="1"/>
    <col min="1798" max="1798" width="11.765625" customWidth="1"/>
    <col min="1799" max="1800" width="11.765625" bestFit="1" customWidth="1"/>
    <col min="1801" max="1801" width="13.765625" bestFit="1" customWidth="1"/>
    <col min="1802" max="1804" width="11.765625" bestFit="1" customWidth="1"/>
    <col min="1805" max="1806" width="11.765625" customWidth="1"/>
    <col min="1807" max="1807" width="11.69140625" customWidth="1"/>
    <col min="1808" max="1818" width="12.765625" bestFit="1" customWidth="1"/>
    <col min="2052" max="2052" width="9.84375" customWidth="1"/>
    <col min="2053" max="2053" width="16.765625" customWidth="1"/>
    <col min="2054" max="2054" width="11.765625" customWidth="1"/>
    <col min="2055" max="2056" width="11.765625" bestFit="1" customWidth="1"/>
    <col min="2057" max="2057" width="13.765625" bestFit="1" customWidth="1"/>
    <col min="2058" max="2060" width="11.765625" bestFit="1" customWidth="1"/>
    <col min="2061" max="2062" width="11.765625" customWidth="1"/>
    <col min="2063" max="2063" width="11.69140625" customWidth="1"/>
    <col min="2064" max="2074" width="12.765625" bestFit="1" customWidth="1"/>
    <col min="2308" max="2308" width="9.84375" customWidth="1"/>
    <col min="2309" max="2309" width="16.765625" customWidth="1"/>
    <col min="2310" max="2310" width="11.765625" customWidth="1"/>
    <col min="2311" max="2312" width="11.765625" bestFit="1" customWidth="1"/>
    <col min="2313" max="2313" width="13.765625" bestFit="1" customWidth="1"/>
    <col min="2314" max="2316" width="11.765625" bestFit="1" customWidth="1"/>
    <col min="2317" max="2318" width="11.765625" customWidth="1"/>
    <col min="2319" max="2319" width="11.69140625" customWidth="1"/>
    <col min="2320" max="2330" width="12.765625" bestFit="1" customWidth="1"/>
    <col min="2564" max="2564" width="9.84375" customWidth="1"/>
    <col min="2565" max="2565" width="16.765625" customWidth="1"/>
    <col min="2566" max="2566" width="11.765625" customWidth="1"/>
    <col min="2567" max="2568" width="11.765625" bestFit="1" customWidth="1"/>
    <col min="2569" max="2569" width="13.765625" bestFit="1" customWidth="1"/>
    <col min="2570" max="2572" width="11.765625" bestFit="1" customWidth="1"/>
    <col min="2573" max="2574" width="11.765625" customWidth="1"/>
    <col min="2575" max="2575" width="11.69140625" customWidth="1"/>
    <col min="2576" max="2586" width="12.765625" bestFit="1" customWidth="1"/>
    <col min="2820" max="2820" width="9.84375" customWidth="1"/>
    <col min="2821" max="2821" width="16.765625" customWidth="1"/>
    <col min="2822" max="2822" width="11.765625" customWidth="1"/>
    <col min="2823" max="2824" width="11.765625" bestFit="1" customWidth="1"/>
    <col min="2825" max="2825" width="13.765625" bestFit="1" customWidth="1"/>
    <col min="2826" max="2828" width="11.765625" bestFit="1" customWidth="1"/>
    <col min="2829" max="2830" width="11.765625" customWidth="1"/>
    <col min="2831" max="2831" width="11.69140625" customWidth="1"/>
    <col min="2832" max="2842" width="12.765625" bestFit="1" customWidth="1"/>
    <col min="3076" max="3076" width="9.84375" customWidth="1"/>
    <col min="3077" max="3077" width="16.765625" customWidth="1"/>
    <col min="3078" max="3078" width="11.765625" customWidth="1"/>
    <col min="3079" max="3080" width="11.765625" bestFit="1" customWidth="1"/>
    <col min="3081" max="3081" width="13.765625" bestFit="1" customWidth="1"/>
    <col min="3082" max="3084" width="11.765625" bestFit="1" customWidth="1"/>
    <col min="3085" max="3086" width="11.765625" customWidth="1"/>
    <col min="3087" max="3087" width="11.69140625" customWidth="1"/>
    <col min="3088" max="3098" width="12.765625" bestFit="1" customWidth="1"/>
    <col min="3332" max="3332" width="9.84375" customWidth="1"/>
    <col min="3333" max="3333" width="16.765625" customWidth="1"/>
    <col min="3334" max="3334" width="11.765625" customWidth="1"/>
    <col min="3335" max="3336" width="11.765625" bestFit="1" customWidth="1"/>
    <col min="3337" max="3337" width="13.765625" bestFit="1" customWidth="1"/>
    <col min="3338" max="3340" width="11.765625" bestFit="1" customWidth="1"/>
    <col min="3341" max="3342" width="11.765625" customWidth="1"/>
    <col min="3343" max="3343" width="11.69140625" customWidth="1"/>
    <col min="3344" max="3354" width="12.765625" bestFit="1" customWidth="1"/>
    <col min="3588" max="3588" width="9.84375" customWidth="1"/>
    <col min="3589" max="3589" width="16.765625" customWidth="1"/>
    <col min="3590" max="3590" width="11.765625" customWidth="1"/>
    <col min="3591" max="3592" width="11.765625" bestFit="1" customWidth="1"/>
    <col min="3593" max="3593" width="13.765625" bestFit="1" customWidth="1"/>
    <col min="3594" max="3596" width="11.765625" bestFit="1" customWidth="1"/>
    <col min="3597" max="3598" width="11.765625" customWidth="1"/>
    <col min="3599" max="3599" width="11.69140625" customWidth="1"/>
    <col min="3600" max="3610" width="12.765625" bestFit="1" customWidth="1"/>
    <col min="3844" max="3844" width="9.84375" customWidth="1"/>
    <col min="3845" max="3845" width="16.765625" customWidth="1"/>
    <col min="3846" max="3846" width="11.765625" customWidth="1"/>
    <col min="3847" max="3848" width="11.765625" bestFit="1" customWidth="1"/>
    <col min="3849" max="3849" width="13.765625" bestFit="1" customWidth="1"/>
    <col min="3850" max="3852" width="11.765625" bestFit="1" customWidth="1"/>
    <col min="3853" max="3854" width="11.765625" customWidth="1"/>
    <col min="3855" max="3855" width="11.69140625" customWidth="1"/>
    <col min="3856" max="3866" width="12.765625" bestFit="1" customWidth="1"/>
    <col min="4100" max="4100" width="9.84375" customWidth="1"/>
    <col min="4101" max="4101" width="16.765625" customWidth="1"/>
    <col min="4102" max="4102" width="11.765625" customWidth="1"/>
    <col min="4103" max="4104" width="11.765625" bestFit="1" customWidth="1"/>
    <col min="4105" max="4105" width="13.765625" bestFit="1" customWidth="1"/>
    <col min="4106" max="4108" width="11.765625" bestFit="1" customWidth="1"/>
    <col min="4109" max="4110" width="11.765625" customWidth="1"/>
    <col min="4111" max="4111" width="11.69140625" customWidth="1"/>
    <col min="4112" max="4122" width="12.765625" bestFit="1" customWidth="1"/>
    <col min="4356" max="4356" width="9.84375" customWidth="1"/>
    <col min="4357" max="4357" width="16.765625" customWidth="1"/>
    <col min="4358" max="4358" width="11.765625" customWidth="1"/>
    <col min="4359" max="4360" width="11.765625" bestFit="1" customWidth="1"/>
    <col min="4361" max="4361" width="13.765625" bestFit="1" customWidth="1"/>
    <col min="4362" max="4364" width="11.765625" bestFit="1" customWidth="1"/>
    <col min="4365" max="4366" width="11.765625" customWidth="1"/>
    <col min="4367" max="4367" width="11.69140625" customWidth="1"/>
    <col min="4368" max="4378" width="12.765625" bestFit="1" customWidth="1"/>
    <col min="4612" max="4612" width="9.84375" customWidth="1"/>
    <col min="4613" max="4613" width="16.765625" customWidth="1"/>
    <col min="4614" max="4614" width="11.765625" customWidth="1"/>
    <col min="4615" max="4616" width="11.765625" bestFit="1" customWidth="1"/>
    <col min="4617" max="4617" width="13.765625" bestFit="1" customWidth="1"/>
    <col min="4618" max="4620" width="11.765625" bestFit="1" customWidth="1"/>
    <col min="4621" max="4622" width="11.765625" customWidth="1"/>
    <col min="4623" max="4623" width="11.69140625" customWidth="1"/>
    <col min="4624" max="4634" width="12.765625" bestFit="1" customWidth="1"/>
    <col min="4868" max="4868" width="9.84375" customWidth="1"/>
    <col min="4869" max="4869" width="16.765625" customWidth="1"/>
    <col min="4870" max="4870" width="11.765625" customWidth="1"/>
    <col min="4871" max="4872" width="11.765625" bestFit="1" customWidth="1"/>
    <col min="4873" max="4873" width="13.765625" bestFit="1" customWidth="1"/>
    <col min="4874" max="4876" width="11.765625" bestFit="1" customWidth="1"/>
    <col min="4877" max="4878" width="11.765625" customWidth="1"/>
    <col min="4879" max="4879" width="11.69140625" customWidth="1"/>
    <col min="4880" max="4890" width="12.765625" bestFit="1" customWidth="1"/>
    <col min="5124" max="5124" width="9.84375" customWidth="1"/>
    <col min="5125" max="5125" width="16.765625" customWidth="1"/>
    <col min="5126" max="5126" width="11.765625" customWidth="1"/>
    <col min="5127" max="5128" width="11.765625" bestFit="1" customWidth="1"/>
    <col min="5129" max="5129" width="13.765625" bestFit="1" customWidth="1"/>
    <col min="5130" max="5132" width="11.765625" bestFit="1" customWidth="1"/>
    <col min="5133" max="5134" width="11.765625" customWidth="1"/>
    <col min="5135" max="5135" width="11.69140625" customWidth="1"/>
    <col min="5136" max="5146" width="12.765625" bestFit="1" customWidth="1"/>
    <col min="5380" max="5380" width="9.84375" customWidth="1"/>
    <col min="5381" max="5381" width="16.765625" customWidth="1"/>
    <col min="5382" max="5382" width="11.765625" customWidth="1"/>
    <col min="5383" max="5384" width="11.765625" bestFit="1" customWidth="1"/>
    <col min="5385" max="5385" width="13.765625" bestFit="1" customWidth="1"/>
    <col min="5386" max="5388" width="11.765625" bestFit="1" customWidth="1"/>
    <col min="5389" max="5390" width="11.765625" customWidth="1"/>
    <col min="5391" max="5391" width="11.69140625" customWidth="1"/>
    <col min="5392" max="5402" width="12.765625" bestFit="1" customWidth="1"/>
    <col min="5636" max="5636" width="9.84375" customWidth="1"/>
    <col min="5637" max="5637" width="16.765625" customWidth="1"/>
    <col min="5638" max="5638" width="11.765625" customWidth="1"/>
    <col min="5639" max="5640" width="11.765625" bestFit="1" customWidth="1"/>
    <col min="5641" max="5641" width="13.765625" bestFit="1" customWidth="1"/>
    <col min="5642" max="5644" width="11.765625" bestFit="1" customWidth="1"/>
    <col min="5645" max="5646" width="11.765625" customWidth="1"/>
    <col min="5647" max="5647" width="11.69140625" customWidth="1"/>
    <col min="5648" max="5658" width="12.765625" bestFit="1" customWidth="1"/>
    <col min="5892" max="5892" width="9.84375" customWidth="1"/>
    <col min="5893" max="5893" width="16.765625" customWidth="1"/>
    <col min="5894" max="5894" width="11.765625" customWidth="1"/>
    <col min="5895" max="5896" width="11.765625" bestFit="1" customWidth="1"/>
    <col min="5897" max="5897" width="13.765625" bestFit="1" customWidth="1"/>
    <col min="5898" max="5900" width="11.765625" bestFit="1" customWidth="1"/>
    <col min="5901" max="5902" width="11.765625" customWidth="1"/>
    <col min="5903" max="5903" width="11.69140625" customWidth="1"/>
    <col min="5904" max="5914" width="12.765625" bestFit="1" customWidth="1"/>
    <col min="6148" max="6148" width="9.84375" customWidth="1"/>
    <col min="6149" max="6149" width="16.765625" customWidth="1"/>
    <col min="6150" max="6150" width="11.765625" customWidth="1"/>
    <col min="6151" max="6152" width="11.765625" bestFit="1" customWidth="1"/>
    <col min="6153" max="6153" width="13.765625" bestFit="1" customWidth="1"/>
    <col min="6154" max="6156" width="11.765625" bestFit="1" customWidth="1"/>
    <col min="6157" max="6158" width="11.765625" customWidth="1"/>
    <col min="6159" max="6159" width="11.69140625" customWidth="1"/>
    <col min="6160" max="6170" width="12.765625" bestFit="1" customWidth="1"/>
    <col min="6404" max="6404" width="9.84375" customWidth="1"/>
    <col min="6405" max="6405" width="16.765625" customWidth="1"/>
    <col min="6406" max="6406" width="11.765625" customWidth="1"/>
    <col min="6407" max="6408" width="11.765625" bestFit="1" customWidth="1"/>
    <col min="6409" max="6409" width="13.765625" bestFit="1" customWidth="1"/>
    <col min="6410" max="6412" width="11.765625" bestFit="1" customWidth="1"/>
    <col min="6413" max="6414" width="11.765625" customWidth="1"/>
    <col min="6415" max="6415" width="11.69140625" customWidth="1"/>
    <col min="6416" max="6426" width="12.765625" bestFit="1" customWidth="1"/>
    <col min="6660" max="6660" width="9.84375" customWidth="1"/>
    <col min="6661" max="6661" width="16.765625" customWidth="1"/>
    <col min="6662" max="6662" width="11.765625" customWidth="1"/>
    <col min="6663" max="6664" width="11.765625" bestFit="1" customWidth="1"/>
    <col min="6665" max="6665" width="13.765625" bestFit="1" customWidth="1"/>
    <col min="6666" max="6668" width="11.765625" bestFit="1" customWidth="1"/>
    <col min="6669" max="6670" width="11.765625" customWidth="1"/>
    <col min="6671" max="6671" width="11.69140625" customWidth="1"/>
    <col min="6672" max="6682" width="12.765625" bestFit="1" customWidth="1"/>
    <col min="6916" max="6916" width="9.84375" customWidth="1"/>
    <col min="6917" max="6917" width="16.765625" customWidth="1"/>
    <col min="6918" max="6918" width="11.765625" customWidth="1"/>
    <col min="6919" max="6920" width="11.765625" bestFit="1" customWidth="1"/>
    <col min="6921" max="6921" width="13.765625" bestFit="1" customWidth="1"/>
    <col min="6922" max="6924" width="11.765625" bestFit="1" customWidth="1"/>
    <col min="6925" max="6926" width="11.765625" customWidth="1"/>
    <col min="6927" max="6927" width="11.69140625" customWidth="1"/>
    <col min="6928" max="6938" width="12.765625" bestFit="1" customWidth="1"/>
    <col min="7172" max="7172" width="9.84375" customWidth="1"/>
    <col min="7173" max="7173" width="16.765625" customWidth="1"/>
    <col min="7174" max="7174" width="11.765625" customWidth="1"/>
    <col min="7175" max="7176" width="11.765625" bestFit="1" customWidth="1"/>
    <col min="7177" max="7177" width="13.765625" bestFit="1" customWidth="1"/>
    <col min="7178" max="7180" width="11.765625" bestFit="1" customWidth="1"/>
    <col min="7181" max="7182" width="11.765625" customWidth="1"/>
    <col min="7183" max="7183" width="11.69140625" customWidth="1"/>
    <col min="7184" max="7194" width="12.765625" bestFit="1" customWidth="1"/>
    <col min="7428" max="7428" width="9.84375" customWidth="1"/>
    <col min="7429" max="7429" width="16.765625" customWidth="1"/>
    <col min="7430" max="7430" width="11.765625" customWidth="1"/>
    <col min="7431" max="7432" width="11.765625" bestFit="1" customWidth="1"/>
    <col min="7433" max="7433" width="13.765625" bestFit="1" customWidth="1"/>
    <col min="7434" max="7436" width="11.765625" bestFit="1" customWidth="1"/>
    <col min="7437" max="7438" width="11.765625" customWidth="1"/>
    <col min="7439" max="7439" width="11.69140625" customWidth="1"/>
    <col min="7440" max="7450" width="12.765625" bestFit="1" customWidth="1"/>
    <col min="7684" max="7684" width="9.84375" customWidth="1"/>
    <col min="7685" max="7685" width="16.765625" customWidth="1"/>
    <col min="7686" max="7686" width="11.765625" customWidth="1"/>
    <col min="7687" max="7688" width="11.765625" bestFit="1" customWidth="1"/>
    <col min="7689" max="7689" width="13.765625" bestFit="1" customWidth="1"/>
    <col min="7690" max="7692" width="11.765625" bestFit="1" customWidth="1"/>
    <col min="7693" max="7694" width="11.765625" customWidth="1"/>
    <col min="7695" max="7695" width="11.69140625" customWidth="1"/>
    <col min="7696" max="7706" width="12.765625" bestFit="1" customWidth="1"/>
    <col min="7940" max="7940" width="9.84375" customWidth="1"/>
    <col min="7941" max="7941" width="16.765625" customWidth="1"/>
    <col min="7942" max="7942" width="11.765625" customWidth="1"/>
    <col min="7943" max="7944" width="11.765625" bestFit="1" customWidth="1"/>
    <col min="7945" max="7945" width="13.765625" bestFit="1" customWidth="1"/>
    <col min="7946" max="7948" width="11.765625" bestFit="1" customWidth="1"/>
    <col min="7949" max="7950" width="11.765625" customWidth="1"/>
    <col min="7951" max="7951" width="11.69140625" customWidth="1"/>
    <col min="7952" max="7962" width="12.765625" bestFit="1" customWidth="1"/>
    <col min="8196" max="8196" width="9.84375" customWidth="1"/>
    <col min="8197" max="8197" width="16.765625" customWidth="1"/>
    <col min="8198" max="8198" width="11.765625" customWidth="1"/>
    <col min="8199" max="8200" width="11.765625" bestFit="1" customWidth="1"/>
    <col min="8201" max="8201" width="13.765625" bestFit="1" customWidth="1"/>
    <col min="8202" max="8204" width="11.765625" bestFit="1" customWidth="1"/>
    <col min="8205" max="8206" width="11.765625" customWidth="1"/>
    <col min="8207" max="8207" width="11.69140625" customWidth="1"/>
    <col min="8208" max="8218" width="12.765625" bestFit="1" customWidth="1"/>
    <col min="8452" max="8452" width="9.84375" customWidth="1"/>
    <col min="8453" max="8453" width="16.765625" customWidth="1"/>
    <col min="8454" max="8454" width="11.765625" customWidth="1"/>
    <col min="8455" max="8456" width="11.765625" bestFit="1" customWidth="1"/>
    <col min="8457" max="8457" width="13.765625" bestFit="1" customWidth="1"/>
    <col min="8458" max="8460" width="11.765625" bestFit="1" customWidth="1"/>
    <col min="8461" max="8462" width="11.765625" customWidth="1"/>
    <col min="8463" max="8463" width="11.69140625" customWidth="1"/>
    <col min="8464" max="8474" width="12.765625" bestFit="1" customWidth="1"/>
    <col min="8708" max="8708" width="9.84375" customWidth="1"/>
    <col min="8709" max="8709" width="16.765625" customWidth="1"/>
    <col min="8710" max="8710" width="11.765625" customWidth="1"/>
    <col min="8711" max="8712" width="11.765625" bestFit="1" customWidth="1"/>
    <col min="8713" max="8713" width="13.765625" bestFit="1" customWidth="1"/>
    <col min="8714" max="8716" width="11.765625" bestFit="1" customWidth="1"/>
    <col min="8717" max="8718" width="11.765625" customWidth="1"/>
    <col min="8719" max="8719" width="11.69140625" customWidth="1"/>
    <col min="8720" max="8730" width="12.765625" bestFit="1" customWidth="1"/>
    <col min="8964" max="8964" width="9.84375" customWidth="1"/>
    <col min="8965" max="8965" width="16.765625" customWidth="1"/>
    <col min="8966" max="8966" width="11.765625" customWidth="1"/>
    <col min="8967" max="8968" width="11.765625" bestFit="1" customWidth="1"/>
    <col min="8969" max="8969" width="13.765625" bestFit="1" customWidth="1"/>
    <col min="8970" max="8972" width="11.765625" bestFit="1" customWidth="1"/>
    <col min="8973" max="8974" width="11.765625" customWidth="1"/>
    <col min="8975" max="8975" width="11.69140625" customWidth="1"/>
    <col min="8976" max="8986" width="12.765625" bestFit="1" customWidth="1"/>
    <col min="9220" max="9220" width="9.84375" customWidth="1"/>
    <col min="9221" max="9221" width="16.765625" customWidth="1"/>
    <col min="9222" max="9222" width="11.765625" customWidth="1"/>
    <col min="9223" max="9224" width="11.765625" bestFit="1" customWidth="1"/>
    <col min="9225" max="9225" width="13.765625" bestFit="1" customWidth="1"/>
    <col min="9226" max="9228" width="11.765625" bestFit="1" customWidth="1"/>
    <col min="9229" max="9230" width="11.765625" customWidth="1"/>
    <col min="9231" max="9231" width="11.69140625" customWidth="1"/>
    <col min="9232" max="9242" width="12.765625" bestFit="1" customWidth="1"/>
    <col min="9476" max="9476" width="9.84375" customWidth="1"/>
    <col min="9477" max="9477" width="16.765625" customWidth="1"/>
    <col min="9478" max="9478" width="11.765625" customWidth="1"/>
    <col min="9479" max="9480" width="11.765625" bestFit="1" customWidth="1"/>
    <col min="9481" max="9481" width="13.765625" bestFit="1" customWidth="1"/>
    <col min="9482" max="9484" width="11.765625" bestFit="1" customWidth="1"/>
    <col min="9485" max="9486" width="11.765625" customWidth="1"/>
    <col min="9487" max="9487" width="11.69140625" customWidth="1"/>
    <col min="9488" max="9498" width="12.765625" bestFit="1" customWidth="1"/>
    <col min="9732" max="9732" width="9.84375" customWidth="1"/>
    <col min="9733" max="9733" width="16.765625" customWidth="1"/>
    <col min="9734" max="9734" width="11.765625" customWidth="1"/>
    <col min="9735" max="9736" width="11.765625" bestFit="1" customWidth="1"/>
    <col min="9737" max="9737" width="13.765625" bestFit="1" customWidth="1"/>
    <col min="9738" max="9740" width="11.765625" bestFit="1" customWidth="1"/>
    <col min="9741" max="9742" width="11.765625" customWidth="1"/>
    <col min="9743" max="9743" width="11.69140625" customWidth="1"/>
    <col min="9744" max="9754" width="12.765625" bestFit="1" customWidth="1"/>
    <col min="9988" max="9988" width="9.84375" customWidth="1"/>
    <col min="9989" max="9989" width="16.765625" customWidth="1"/>
    <col min="9990" max="9990" width="11.765625" customWidth="1"/>
    <col min="9991" max="9992" width="11.765625" bestFit="1" customWidth="1"/>
    <col min="9993" max="9993" width="13.765625" bestFit="1" customWidth="1"/>
    <col min="9994" max="9996" width="11.765625" bestFit="1" customWidth="1"/>
    <col min="9997" max="9998" width="11.765625" customWidth="1"/>
    <col min="9999" max="9999" width="11.69140625" customWidth="1"/>
    <col min="10000" max="10010" width="12.765625" bestFit="1" customWidth="1"/>
    <col min="10244" max="10244" width="9.84375" customWidth="1"/>
    <col min="10245" max="10245" width="16.765625" customWidth="1"/>
    <col min="10246" max="10246" width="11.765625" customWidth="1"/>
    <col min="10247" max="10248" width="11.765625" bestFit="1" customWidth="1"/>
    <col min="10249" max="10249" width="13.765625" bestFit="1" customWidth="1"/>
    <col min="10250" max="10252" width="11.765625" bestFit="1" customWidth="1"/>
    <col min="10253" max="10254" width="11.765625" customWidth="1"/>
    <col min="10255" max="10255" width="11.69140625" customWidth="1"/>
    <col min="10256" max="10266" width="12.765625" bestFit="1" customWidth="1"/>
    <col min="10500" max="10500" width="9.84375" customWidth="1"/>
    <col min="10501" max="10501" width="16.765625" customWidth="1"/>
    <col min="10502" max="10502" width="11.765625" customWidth="1"/>
    <col min="10503" max="10504" width="11.765625" bestFit="1" customWidth="1"/>
    <col min="10505" max="10505" width="13.765625" bestFit="1" customWidth="1"/>
    <col min="10506" max="10508" width="11.765625" bestFit="1" customWidth="1"/>
    <col min="10509" max="10510" width="11.765625" customWidth="1"/>
    <col min="10511" max="10511" width="11.69140625" customWidth="1"/>
    <col min="10512" max="10522" width="12.765625" bestFit="1" customWidth="1"/>
    <col min="10756" max="10756" width="9.84375" customWidth="1"/>
    <col min="10757" max="10757" width="16.765625" customWidth="1"/>
    <col min="10758" max="10758" width="11.765625" customWidth="1"/>
    <col min="10759" max="10760" width="11.765625" bestFit="1" customWidth="1"/>
    <col min="10761" max="10761" width="13.765625" bestFit="1" customWidth="1"/>
    <col min="10762" max="10764" width="11.765625" bestFit="1" customWidth="1"/>
    <col min="10765" max="10766" width="11.765625" customWidth="1"/>
    <col min="10767" max="10767" width="11.69140625" customWidth="1"/>
    <col min="10768" max="10778" width="12.765625" bestFit="1" customWidth="1"/>
    <col min="11012" max="11012" width="9.84375" customWidth="1"/>
    <col min="11013" max="11013" width="16.765625" customWidth="1"/>
    <col min="11014" max="11014" width="11.765625" customWidth="1"/>
    <col min="11015" max="11016" width="11.765625" bestFit="1" customWidth="1"/>
    <col min="11017" max="11017" width="13.765625" bestFit="1" customWidth="1"/>
    <col min="11018" max="11020" width="11.765625" bestFit="1" customWidth="1"/>
    <col min="11021" max="11022" width="11.765625" customWidth="1"/>
    <col min="11023" max="11023" width="11.69140625" customWidth="1"/>
    <col min="11024" max="11034" width="12.765625" bestFit="1" customWidth="1"/>
    <col min="11268" max="11268" width="9.84375" customWidth="1"/>
    <col min="11269" max="11269" width="16.765625" customWidth="1"/>
    <col min="11270" max="11270" width="11.765625" customWidth="1"/>
    <col min="11271" max="11272" width="11.765625" bestFit="1" customWidth="1"/>
    <col min="11273" max="11273" width="13.765625" bestFit="1" customWidth="1"/>
    <col min="11274" max="11276" width="11.765625" bestFit="1" customWidth="1"/>
    <col min="11277" max="11278" width="11.765625" customWidth="1"/>
    <col min="11279" max="11279" width="11.69140625" customWidth="1"/>
    <col min="11280" max="11290" width="12.765625" bestFit="1" customWidth="1"/>
    <col min="11524" max="11524" width="9.84375" customWidth="1"/>
    <col min="11525" max="11525" width="16.765625" customWidth="1"/>
    <col min="11526" max="11526" width="11.765625" customWidth="1"/>
    <col min="11527" max="11528" width="11.765625" bestFit="1" customWidth="1"/>
    <col min="11529" max="11529" width="13.765625" bestFit="1" customWidth="1"/>
    <col min="11530" max="11532" width="11.765625" bestFit="1" customWidth="1"/>
    <col min="11533" max="11534" width="11.765625" customWidth="1"/>
    <col min="11535" max="11535" width="11.69140625" customWidth="1"/>
    <col min="11536" max="11546" width="12.765625" bestFit="1" customWidth="1"/>
    <col min="11780" max="11780" width="9.84375" customWidth="1"/>
    <col min="11781" max="11781" width="16.765625" customWidth="1"/>
    <col min="11782" max="11782" width="11.765625" customWidth="1"/>
    <col min="11783" max="11784" width="11.765625" bestFit="1" customWidth="1"/>
    <col min="11785" max="11785" width="13.765625" bestFit="1" customWidth="1"/>
    <col min="11786" max="11788" width="11.765625" bestFit="1" customWidth="1"/>
    <col min="11789" max="11790" width="11.765625" customWidth="1"/>
    <col min="11791" max="11791" width="11.69140625" customWidth="1"/>
    <col min="11792" max="11802" width="12.765625" bestFit="1" customWidth="1"/>
    <col min="12036" max="12036" width="9.84375" customWidth="1"/>
    <col min="12037" max="12037" width="16.765625" customWidth="1"/>
    <col min="12038" max="12038" width="11.765625" customWidth="1"/>
    <col min="12039" max="12040" width="11.765625" bestFit="1" customWidth="1"/>
    <col min="12041" max="12041" width="13.765625" bestFit="1" customWidth="1"/>
    <col min="12042" max="12044" width="11.765625" bestFit="1" customWidth="1"/>
    <col min="12045" max="12046" width="11.765625" customWidth="1"/>
    <col min="12047" max="12047" width="11.69140625" customWidth="1"/>
    <col min="12048" max="12058" width="12.765625" bestFit="1" customWidth="1"/>
    <col min="12292" max="12292" width="9.84375" customWidth="1"/>
    <col min="12293" max="12293" width="16.765625" customWidth="1"/>
    <col min="12294" max="12294" width="11.765625" customWidth="1"/>
    <col min="12295" max="12296" width="11.765625" bestFit="1" customWidth="1"/>
    <col min="12297" max="12297" width="13.765625" bestFit="1" customWidth="1"/>
    <col min="12298" max="12300" width="11.765625" bestFit="1" customWidth="1"/>
    <col min="12301" max="12302" width="11.765625" customWidth="1"/>
    <col min="12303" max="12303" width="11.69140625" customWidth="1"/>
    <col min="12304" max="12314" width="12.765625" bestFit="1" customWidth="1"/>
    <col min="12548" max="12548" width="9.84375" customWidth="1"/>
    <col min="12549" max="12549" width="16.765625" customWidth="1"/>
    <col min="12550" max="12550" width="11.765625" customWidth="1"/>
    <col min="12551" max="12552" width="11.765625" bestFit="1" customWidth="1"/>
    <col min="12553" max="12553" width="13.765625" bestFit="1" customWidth="1"/>
    <col min="12554" max="12556" width="11.765625" bestFit="1" customWidth="1"/>
    <col min="12557" max="12558" width="11.765625" customWidth="1"/>
    <col min="12559" max="12559" width="11.69140625" customWidth="1"/>
    <col min="12560" max="12570" width="12.765625" bestFit="1" customWidth="1"/>
    <col min="12804" max="12804" width="9.84375" customWidth="1"/>
    <col min="12805" max="12805" width="16.765625" customWidth="1"/>
    <col min="12806" max="12806" width="11.765625" customWidth="1"/>
    <col min="12807" max="12808" width="11.765625" bestFit="1" customWidth="1"/>
    <col min="12809" max="12809" width="13.765625" bestFit="1" customWidth="1"/>
    <col min="12810" max="12812" width="11.765625" bestFit="1" customWidth="1"/>
    <col min="12813" max="12814" width="11.765625" customWidth="1"/>
    <col min="12815" max="12815" width="11.69140625" customWidth="1"/>
    <col min="12816" max="12826" width="12.765625" bestFit="1" customWidth="1"/>
    <col min="13060" max="13060" width="9.84375" customWidth="1"/>
    <col min="13061" max="13061" width="16.765625" customWidth="1"/>
    <col min="13062" max="13062" width="11.765625" customWidth="1"/>
    <col min="13063" max="13064" width="11.765625" bestFit="1" customWidth="1"/>
    <col min="13065" max="13065" width="13.765625" bestFit="1" customWidth="1"/>
    <col min="13066" max="13068" width="11.765625" bestFit="1" customWidth="1"/>
    <col min="13069" max="13070" width="11.765625" customWidth="1"/>
    <col min="13071" max="13071" width="11.69140625" customWidth="1"/>
    <col min="13072" max="13082" width="12.765625" bestFit="1" customWidth="1"/>
    <col min="13316" max="13316" width="9.84375" customWidth="1"/>
    <col min="13317" max="13317" width="16.765625" customWidth="1"/>
    <col min="13318" max="13318" width="11.765625" customWidth="1"/>
    <col min="13319" max="13320" width="11.765625" bestFit="1" customWidth="1"/>
    <col min="13321" max="13321" width="13.765625" bestFit="1" customWidth="1"/>
    <col min="13322" max="13324" width="11.765625" bestFit="1" customWidth="1"/>
    <col min="13325" max="13326" width="11.765625" customWidth="1"/>
    <col min="13327" max="13327" width="11.69140625" customWidth="1"/>
    <col min="13328" max="13338" width="12.765625" bestFit="1" customWidth="1"/>
    <col min="13572" max="13572" width="9.84375" customWidth="1"/>
    <col min="13573" max="13573" width="16.765625" customWidth="1"/>
    <col min="13574" max="13574" width="11.765625" customWidth="1"/>
    <col min="13575" max="13576" width="11.765625" bestFit="1" customWidth="1"/>
    <col min="13577" max="13577" width="13.765625" bestFit="1" customWidth="1"/>
    <col min="13578" max="13580" width="11.765625" bestFit="1" customWidth="1"/>
    <col min="13581" max="13582" width="11.765625" customWidth="1"/>
    <col min="13583" max="13583" width="11.69140625" customWidth="1"/>
    <col min="13584" max="13594" width="12.765625" bestFit="1" customWidth="1"/>
    <col min="13828" max="13828" width="9.84375" customWidth="1"/>
    <col min="13829" max="13829" width="16.765625" customWidth="1"/>
    <col min="13830" max="13830" width="11.765625" customWidth="1"/>
    <col min="13831" max="13832" width="11.765625" bestFit="1" customWidth="1"/>
    <col min="13833" max="13833" width="13.765625" bestFit="1" customWidth="1"/>
    <col min="13834" max="13836" width="11.765625" bestFit="1" customWidth="1"/>
    <col min="13837" max="13838" width="11.765625" customWidth="1"/>
    <col min="13839" max="13839" width="11.69140625" customWidth="1"/>
    <col min="13840" max="13850" width="12.765625" bestFit="1" customWidth="1"/>
    <col min="14084" max="14084" width="9.84375" customWidth="1"/>
    <col min="14085" max="14085" width="16.765625" customWidth="1"/>
    <col min="14086" max="14086" width="11.765625" customWidth="1"/>
    <col min="14087" max="14088" width="11.765625" bestFit="1" customWidth="1"/>
    <col min="14089" max="14089" width="13.765625" bestFit="1" customWidth="1"/>
    <col min="14090" max="14092" width="11.765625" bestFit="1" customWidth="1"/>
    <col min="14093" max="14094" width="11.765625" customWidth="1"/>
    <col min="14095" max="14095" width="11.69140625" customWidth="1"/>
    <col min="14096" max="14106" width="12.765625" bestFit="1" customWidth="1"/>
    <col min="14340" max="14340" width="9.84375" customWidth="1"/>
    <col min="14341" max="14341" width="16.765625" customWidth="1"/>
    <col min="14342" max="14342" width="11.765625" customWidth="1"/>
    <col min="14343" max="14344" width="11.765625" bestFit="1" customWidth="1"/>
    <col min="14345" max="14345" width="13.765625" bestFit="1" customWidth="1"/>
    <col min="14346" max="14348" width="11.765625" bestFit="1" customWidth="1"/>
    <col min="14349" max="14350" width="11.765625" customWidth="1"/>
    <col min="14351" max="14351" width="11.69140625" customWidth="1"/>
    <col min="14352" max="14362" width="12.765625" bestFit="1" customWidth="1"/>
    <col min="14596" max="14596" width="9.84375" customWidth="1"/>
    <col min="14597" max="14597" width="16.765625" customWidth="1"/>
    <col min="14598" max="14598" width="11.765625" customWidth="1"/>
    <col min="14599" max="14600" width="11.765625" bestFit="1" customWidth="1"/>
    <col min="14601" max="14601" width="13.765625" bestFit="1" customWidth="1"/>
    <col min="14602" max="14604" width="11.765625" bestFit="1" customWidth="1"/>
    <col min="14605" max="14606" width="11.765625" customWidth="1"/>
    <col min="14607" max="14607" width="11.69140625" customWidth="1"/>
    <col min="14608" max="14618" width="12.765625" bestFit="1" customWidth="1"/>
    <col min="14852" max="14852" width="9.84375" customWidth="1"/>
    <col min="14853" max="14853" width="16.765625" customWidth="1"/>
    <col min="14854" max="14854" width="11.765625" customWidth="1"/>
    <col min="14855" max="14856" width="11.765625" bestFit="1" customWidth="1"/>
    <col min="14857" max="14857" width="13.765625" bestFit="1" customWidth="1"/>
    <col min="14858" max="14860" width="11.765625" bestFit="1" customWidth="1"/>
    <col min="14861" max="14862" width="11.765625" customWidth="1"/>
    <col min="14863" max="14863" width="11.69140625" customWidth="1"/>
    <col min="14864" max="14874" width="12.765625" bestFit="1" customWidth="1"/>
    <col min="15108" max="15108" width="9.84375" customWidth="1"/>
    <col min="15109" max="15109" width="16.765625" customWidth="1"/>
    <col min="15110" max="15110" width="11.765625" customWidth="1"/>
    <col min="15111" max="15112" width="11.765625" bestFit="1" customWidth="1"/>
    <col min="15113" max="15113" width="13.765625" bestFit="1" customWidth="1"/>
    <col min="15114" max="15116" width="11.765625" bestFit="1" customWidth="1"/>
    <col min="15117" max="15118" width="11.765625" customWidth="1"/>
    <col min="15119" max="15119" width="11.69140625" customWidth="1"/>
    <col min="15120" max="15130" width="12.765625" bestFit="1" customWidth="1"/>
    <col min="15364" max="15364" width="9.84375" customWidth="1"/>
    <col min="15365" max="15365" width="16.765625" customWidth="1"/>
    <col min="15366" max="15366" width="11.765625" customWidth="1"/>
    <col min="15367" max="15368" width="11.765625" bestFit="1" customWidth="1"/>
    <col min="15369" max="15369" width="13.765625" bestFit="1" customWidth="1"/>
    <col min="15370" max="15372" width="11.765625" bestFit="1" customWidth="1"/>
    <col min="15373" max="15374" width="11.765625" customWidth="1"/>
    <col min="15375" max="15375" width="11.69140625" customWidth="1"/>
    <col min="15376" max="15386" width="12.765625" bestFit="1" customWidth="1"/>
    <col min="15620" max="15620" width="9.84375" customWidth="1"/>
    <col min="15621" max="15621" width="16.765625" customWidth="1"/>
    <col min="15622" max="15622" width="11.765625" customWidth="1"/>
    <col min="15623" max="15624" width="11.765625" bestFit="1" customWidth="1"/>
    <col min="15625" max="15625" width="13.765625" bestFit="1" customWidth="1"/>
    <col min="15626" max="15628" width="11.765625" bestFit="1" customWidth="1"/>
    <col min="15629" max="15630" width="11.765625" customWidth="1"/>
    <col min="15631" max="15631" width="11.69140625" customWidth="1"/>
    <col min="15632" max="15642" width="12.765625" bestFit="1" customWidth="1"/>
    <col min="15876" max="15876" width="9.84375" customWidth="1"/>
    <col min="15877" max="15877" width="16.765625" customWidth="1"/>
    <col min="15878" max="15878" width="11.765625" customWidth="1"/>
    <col min="15879" max="15880" width="11.765625" bestFit="1" customWidth="1"/>
    <col min="15881" max="15881" width="13.765625" bestFit="1" customWidth="1"/>
    <col min="15882" max="15884" width="11.765625" bestFit="1" customWidth="1"/>
    <col min="15885" max="15886" width="11.765625" customWidth="1"/>
    <col min="15887" max="15887" width="11.69140625" customWidth="1"/>
    <col min="15888" max="15898" width="12.765625" bestFit="1" customWidth="1"/>
    <col min="16132" max="16132" width="9.84375" customWidth="1"/>
    <col min="16133" max="16133" width="16.765625" customWidth="1"/>
    <col min="16134" max="16134" width="11.765625" customWidth="1"/>
    <col min="16135" max="16136" width="11.765625" bestFit="1" customWidth="1"/>
    <col min="16137" max="16137" width="13.765625" bestFit="1" customWidth="1"/>
    <col min="16138" max="16140" width="11.765625" bestFit="1" customWidth="1"/>
    <col min="16141" max="16142" width="11.765625" customWidth="1"/>
    <col min="16143" max="16143" width="11.69140625" customWidth="1"/>
    <col min="16144" max="16154" width="12.765625" bestFit="1" customWidth="1"/>
  </cols>
  <sheetData>
    <row r="1" spans="1:11" ht="21.5" x14ac:dyDescent="0.6">
      <c r="A1" s="60" t="s">
        <v>23</v>
      </c>
      <c r="B1" s="60"/>
      <c r="C1" s="60"/>
      <c r="D1" s="60"/>
      <c r="E1" s="60"/>
      <c r="F1" s="60"/>
      <c r="G1" s="60"/>
      <c r="H1" s="60"/>
      <c r="I1" s="60"/>
    </row>
    <row r="2" spans="1:11" ht="17.149999999999999" customHeight="1" x14ac:dyDescent="0.6">
      <c r="A2" s="54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7.149999999999999" customHeight="1" x14ac:dyDescent="0.5">
      <c r="A3" s="1" t="s">
        <v>1</v>
      </c>
    </row>
    <row r="4" spans="1:11" ht="17.149999999999999" customHeight="1" x14ac:dyDescent="0.5">
      <c r="A4" s="1"/>
      <c r="B4" s="20" t="s">
        <v>39</v>
      </c>
      <c r="C4" s="20">
        <v>-3</v>
      </c>
      <c r="D4" s="20">
        <v>-2</v>
      </c>
      <c r="E4" s="20">
        <v>-1</v>
      </c>
      <c r="F4" s="20">
        <v>0</v>
      </c>
      <c r="G4" s="20">
        <v>1</v>
      </c>
      <c r="H4" s="20">
        <v>2</v>
      </c>
      <c r="I4" s="20">
        <v>3</v>
      </c>
    </row>
    <row r="5" spans="1:11" ht="17.149999999999999" customHeight="1" x14ac:dyDescent="0.45">
      <c r="A5"/>
      <c r="B5" s="20" t="s">
        <v>67</v>
      </c>
      <c r="C5" s="16">
        <f t="shared" ref="C5:I5" si="0">2*C4^2</f>
        <v>18</v>
      </c>
      <c r="D5" s="16">
        <f t="shared" si="0"/>
        <v>8</v>
      </c>
      <c r="E5" s="16">
        <f t="shared" si="0"/>
        <v>2</v>
      </c>
      <c r="F5" s="16">
        <f t="shared" si="0"/>
        <v>0</v>
      </c>
      <c r="G5" s="16">
        <f t="shared" si="0"/>
        <v>2</v>
      </c>
      <c r="H5" s="16">
        <f t="shared" si="0"/>
        <v>8</v>
      </c>
      <c r="I5" s="16">
        <f t="shared" si="0"/>
        <v>18</v>
      </c>
    </row>
    <row r="6" spans="1:11" ht="17.149999999999999" customHeight="1" x14ac:dyDescent="0.45">
      <c r="A6"/>
      <c r="B6" s="20" t="s">
        <v>68</v>
      </c>
      <c r="C6" s="16">
        <f t="shared" ref="C6:I6" si="1">-2*C4^2</f>
        <v>-18</v>
      </c>
      <c r="D6" s="16">
        <f t="shared" si="1"/>
        <v>-8</v>
      </c>
      <c r="E6" s="16">
        <f t="shared" si="1"/>
        <v>-2</v>
      </c>
      <c r="F6" s="16">
        <f t="shared" si="1"/>
        <v>0</v>
      </c>
      <c r="G6" s="16">
        <f t="shared" si="1"/>
        <v>-2</v>
      </c>
      <c r="H6" s="16">
        <f t="shared" si="1"/>
        <v>-8</v>
      </c>
      <c r="I6" s="16">
        <f t="shared" si="1"/>
        <v>-18</v>
      </c>
    </row>
    <row r="7" spans="1:11" ht="17.149999999999999" customHeight="1" x14ac:dyDescent="0.45">
      <c r="A7"/>
    </row>
    <row r="8" spans="1:11" ht="17.149999999999999" customHeight="1" x14ac:dyDescent="0.5">
      <c r="A8" s="1" t="s">
        <v>2</v>
      </c>
    </row>
    <row r="9" spans="1:11" ht="17.149999999999999" customHeight="1" x14ac:dyDescent="0.5">
      <c r="A9" s="1"/>
    </row>
    <row r="10" spans="1:11" ht="17.149999999999999" customHeight="1" x14ac:dyDescent="0.5">
      <c r="A10" s="1"/>
    </row>
    <row r="11" spans="1:11" ht="17.149999999999999" customHeight="1" x14ac:dyDescent="0.5">
      <c r="A11" s="1"/>
    </row>
    <row r="12" spans="1:11" ht="17.149999999999999" customHeight="1" x14ac:dyDescent="0.5">
      <c r="A12" s="1"/>
    </row>
    <row r="13" spans="1:11" ht="17.149999999999999" customHeight="1" x14ac:dyDescent="0.5">
      <c r="A13" s="1"/>
    </row>
    <row r="14" spans="1:11" ht="17.149999999999999" customHeight="1" x14ac:dyDescent="0.5">
      <c r="A14" s="1"/>
    </row>
    <row r="15" spans="1:11" ht="17.149999999999999" customHeight="1" x14ac:dyDescent="0.5">
      <c r="A15" s="1"/>
    </row>
    <row r="16" spans="1:11" ht="17.149999999999999" customHeight="1" x14ac:dyDescent="0.5">
      <c r="A16" s="1"/>
    </row>
    <row r="17" spans="1:2" ht="17.149999999999999" customHeight="1" x14ac:dyDescent="0.5">
      <c r="A17" s="1"/>
    </row>
    <row r="18" spans="1:2" ht="17.149999999999999" customHeight="1" x14ac:dyDescent="0.5">
      <c r="A18" s="1"/>
    </row>
    <row r="19" spans="1:2" ht="17.149999999999999" customHeight="1" x14ac:dyDescent="0.5">
      <c r="A19" s="1"/>
    </row>
    <row r="20" spans="1:2" ht="17.149999999999999" customHeight="1" x14ac:dyDescent="0.5">
      <c r="A20" s="1"/>
    </row>
    <row r="21" spans="1:2" ht="17.149999999999999" customHeight="1" x14ac:dyDescent="0.5">
      <c r="A21" s="1"/>
    </row>
    <row r="22" spans="1:2" ht="17.149999999999999" customHeight="1" x14ac:dyDescent="0.5">
      <c r="A22" s="1"/>
    </row>
    <row r="23" spans="1:2" ht="17.149999999999999" customHeight="1" x14ac:dyDescent="0.5">
      <c r="A23" s="1"/>
    </row>
    <row r="24" spans="1:2" ht="17.149999999999999" customHeight="1" x14ac:dyDescent="0.5">
      <c r="A24" s="1"/>
    </row>
    <row r="25" spans="1:2" ht="17.149999999999999" customHeight="1" x14ac:dyDescent="0.5">
      <c r="A25" s="1"/>
    </row>
    <row r="26" spans="1:2" ht="17.149999999999999" customHeight="1" x14ac:dyDescent="0.45">
      <c r="A26"/>
    </row>
    <row r="27" spans="1:2" ht="17.149999999999999" customHeight="1" x14ac:dyDescent="0.45">
      <c r="A27"/>
    </row>
    <row r="28" spans="1:2" ht="17.149999999999999" customHeight="1" x14ac:dyDescent="0.45">
      <c r="A28"/>
    </row>
    <row r="29" spans="1:2" ht="17.149999999999999" customHeight="1" x14ac:dyDescent="0.45">
      <c r="B29" s="2"/>
    </row>
    <row r="30" spans="1:2" ht="17.149999999999999" customHeight="1" x14ac:dyDescent="0.45"/>
    <row r="31" spans="1:2" ht="17.149999999999999" customHeight="1" x14ac:dyDescent="0.45">
      <c r="A31"/>
      <c r="B31" s="2"/>
    </row>
    <row r="32" spans="1:2" ht="17.149999999999999" customHeight="1" x14ac:dyDescent="0.45"/>
    <row r="33" spans="1:10" ht="17.149999999999999" customHeight="1" x14ac:dyDescent="0.45">
      <c r="B33" s="2"/>
    </row>
    <row r="34" spans="1:10" ht="17.149999999999999" customHeight="1" x14ac:dyDescent="0.45"/>
    <row r="35" spans="1:10" ht="17.149999999999999" customHeight="1" x14ac:dyDescent="0.5">
      <c r="A35" s="1" t="s">
        <v>3</v>
      </c>
      <c r="B35" s="2" t="s">
        <v>71</v>
      </c>
      <c r="D35" s="1" t="s">
        <v>72</v>
      </c>
    </row>
    <row r="36" spans="1:10" ht="17.149999999999999" customHeight="1" x14ac:dyDescent="0.45">
      <c r="A36"/>
      <c r="B36" s="2"/>
    </row>
    <row r="37" spans="1:10" ht="17.149999999999999" customHeight="1" x14ac:dyDescent="0.5">
      <c r="A37" s="1" t="s">
        <v>69</v>
      </c>
      <c r="B37" s="2" t="s">
        <v>81</v>
      </c>
    </row>
    <row r="38" spans="1:10" ht="17.149999999999999" customHeight="1" x14ac:dyDescent="0.5">
      <c r="A38" s="1"/>
      <c r="B38" s="2"/>
    </row>
    <row r="39" spans="1:10" ht="17.149999999999999" customHeight="1" x14ac:dyDescent="0.5">
      <c r="A39" s="1" t="s">
        <v>73</v>
      </c>
      <c r="B39" s="2" t="s">
        <v>223</v>
      </c>
      <c r="J39" s="2"/>
    </row>
    <row r="40" spans="1:10" ht="17.149999999999999" customHeight="1" x14ac:dyDescent="0.45">
      <c r="A40"/>
    </row>
    <row r="41" spans="1:10" ht="17.149999999999999" customHeight="1" x14ac:dyDescent="0.5">
      <c r="A41" s="1" t="s">
        <v>75</v>
      </c>
      <c r="B41" s="2" t="s">
        <v>77</v>
      </c>
    </row>
    <row r="42" spans="1:10" ht="17.149999999999999" customHeight="1" x14ac:dyDescent="0.5">
      <c r="A42" s="1"/>
      <c r="B42" s="2"/>
    </row>
    <row r="43" spans="1:10" ht="17.149999999999999" customHeight="1" x14ac:dyDescent="0.45">
      <c r="A43"/>
    </row>
    <row r="44" spans="1:10" ht="17.149999999999999" customHeight="1" x14ac:dyDescent="0.5">
      <c r="A44" s="55" t="s">
        <v>6</v>
      </c>
      <c r="B44" s="55"/>
      <c r="C44" s="55"/>
      <c r="D44" s="55"/>
      <c r="E44" s="55"/>
      <c r="F44" s="55"/>
      <c r="G44" s="55"/>
      <c r="H44" s="55"/>
      <c r="I44" s="55"/>
    </row>
    <row r="45" spans="1:10" ht="17.149999999999999" customHeight="1" x14ac:dyDescent="0.5">
      <c r="A45" s="1" t="s">
        <v>4</v>
      </c>
      <c r="B45" s="20" t="s">
        <v>39</v>
      </c>
      <c r="C45" s="20">
        <v>-3</v>
      </c>
      <c r="D45" s="20">
        <v>-2</v>
      </c>
      <c r="E45" s="20">
        <v>-1</v>
      </c>
      <c r="F45" s="20">
        <v>0</v>
      </c>
      <c r="G45" s="20">
        <v>1</v>
      </c>
      <c r="H45" s="20">
        <v>2</v>
      </c>
      <c r="I45" s="20">
        <v>3</v>
      </c>
    </row>
    <row r="46" spans="1:10" ht="17.149999999999999" customHeight="1" x14ac:dyDescent="0.5">
      <c r="A46" s="1"/>
      <c r="B46" s="20" t="s">
        <v>157</v>
      </c>
      <c r="C46" s="16">
        <f t="shared" ref="C46:I46" si="2">2.5*C45^2</f>
        <v>22.5</v>
      </c>
      <c r="D46" s="16">
        <f t="shared" si="2"/>
        <v>10</v>
      </c>
      <c r="E46" s="16">
        <f t="shared" si="2"/>
        <v>2.5</v>
      </c>
      <c r="F46" s="16">
        <f t="shared" si="2"/>
        <v>0</v>
      </c>
      <c r="G46" s="16">
        <f t="shared" si="2"/>
        <v>2.5</v>
      </c>
      <c r="H46" s="16">
        <f t="shared" si="2"/>
        <v>10</v>
      </c>
      <c r="I46" s="16">
        <f t="shared" si="2"/>
        <v>22.5</v>
      </c>
    </row>
    <row r="47" spans="1:10" ht="17.149999999999999" customHeight="1" x14ac:dyDescent="0.5">
      <c r="A47" s="1"/>
      <c r="B47" s="20" t="s">
        <v>199</v>
      </c>
      <c r="C47" s="16">
        <f t="shared" ref="C47:I47" si="3">0.75*C45^2</f>
        <v>6.75</v>
      </c>
      <c r="D47" s="16">
        <f t="shared" si="3"/>
        <v>3</v>
      </c>
      <c r="E47" s="16">
        <f t="shared" si="3"/>
        <v>0.75</v>
      </c>
      <c r="F47" s="16">
        <f t="shared" si="3"/>
        <v>0</v>
      </c>
      <c r="G47" s="16">
        <f t="shared" si="3"/>
        <v>0.75</v>
      </c>
      <c r="H47" s="16">
        <f t="shared" si="3"/>
        <v>3</v>
      </c>
      <c r="I47" s="16">
        <f t="shared" si="3"/>
        <v>6.75</v>
      </c>
    </row>
    <row r="48" spans="1:10" ht="17.149999999999999" customHeight="1" x14ac:dyDescent="0.5">
      <c r="A48" s="1"/>
    </row>
    <row r="49" spans="1:5" ht="17.149999999999999" customHeight="1" x14ac:dyDescent="0.5">
      <c r="A49" s="1" t="s">
        <v>10</v>
      </c>
      <c r="B49" s="31"/>
    </row>
    <row r="50" spans="1:5" ht="17.149999999999999" customHeight="1" x14ac:dyDescent="0.45">
      <c r="A50"/>
    </row>
    <row r="51" spans="1:5" ht="17.149999999999999" customHeight="1" x14ac:dyDescent="0.45">
      <c r="A51"/>
    </row>
    <row r="52" spans="1:5" ht="17.149999999999999" customHeight="1" x14ac:dyDescent="0.45">
      <c r="A52"/>
    </row>
    <row r="53" spans="1:5" ht="17.149999999999999" customHeight="1" x14ac:dyDescent="0.45"/>
    <row r="54" spans="1:5" ht="17.149999999999999" customHeight="1" x14ac:dyDescent="0.45"/>
    <row r="55" spans="1:5" ht="17.149999999999999" customHeight="1" x14ac:dyDescent="0.45"/>
    <row r="56" spans="1:5" ht="17.149999999999999" customHeight="1" x14ac:dyDescent="0.45"/>
    <row r="57" spans="1:5" ht="17.149999999999999" customHeight="1" x14ac:dyDescent="0.45"/>
    <row r="58" spans="1:5" ht="17.149999999999999" customHeight="1" x14ac:dyDescent="0.45"/>
    <row r="59" spans="1:5" ht="17.149999999999999" customHeight="1" x14ac:dyDescent="0.5">
      <c r="E59" s="1"/>
    </row>
    <row r="60" spans="1:5" ht="17.149999999999999" customHeight="1" x14ac:dyDescent="0.45"/>
    <row r="61" spans="1:5" ht="17.149999999999999" customHeight="1" x14ac:dyDescent="0.45"/>
    <row r="62" spans="1:5" ht="17.149999999999999" customHeight="1" x14ac:dyDescent="0.45"/>
    <row r="63" spans="1:5" ht="17.149999999999999" customHeight="1" x14ac:dyDescent="0.45"/>
    <row r="64" spans="1:5" ht="17.149999999999999" customHeight="1" x14ac:dyDescent="0.45"/>
    <row r="65" spans="1:2" ht="17.149999999999999" customHeight="1" x14ac:dyDescent="0.45"/>
    <row r="66" spans="1:2" ht="17.149999999999999" customHeight="1" x14ac:dyDescent="0.45"/>
    <row r="67" spans="1:2" ht="17.149999999999999" customHeight="1" x14ac:dyDescent="0.45"/>
    <row r="68" spans="1:2" ht="17.149999999999999" customHeight="1" x14ac:dyDescent="0.45"/>
    <row r="69" spans="1:2" ht="17.149999999999999" customHeight="1" x14ac:dyDescent="0.45"/>
    <row r="70" spans="1:2" ht="17.149999999999999" customHeight="1" x14ac:dyDescent="0.45">
      <c r="A70"/>
    </row>
    <row r="71" spans="1:2" ht="17.149999999999999" customHeight="1" x14ac:dyDescent="0.45">
      <c r="A71"/>
    </row>
    <row r="72" spans="1:2" ht="17.149999999999999" customHeight="1" x14ac:dyDescent="0.5">
      <c r="A72"/>
      <c r="B72" s="19"/>
    </row>
    <row r="73" spans="1:2" ht="17.149999999999999" customHeight="1" x14ac:dyDescent="0.5">
      <c r="A73" s="1" t="s">
        <v>12</v>
      </c>
      <c r="B73" s="2" t="s">
        <v>225</v>
      </c>
    </row>
    <row r="74" spans="1:2" ht="17.149999999999999" customHeight="1" x14ac:dyDescent="0.45">
      <c r="A74"/>
      <c r="B74" s="2"/>
    </row>
    <row r="75" spans="1:2" ht="17.149999999999999" customHeight="1" x14ac:dyDescent="0.5">
      <c r="A75" s="1" t="s">
        <v>78</v>
      </c>
      <c r="B75" s="56" t="s">
        <v>224</v>
      </c>
    </row>
    <row r="76" spans="1:2" ht="17.149999999999999" customHeight="1" x14ac:dyDescent="0.45">
      <c r="A76"/>
      <c r="B76" s="2"/>
    </row>
    <row r="77" spans="1:2" ht="17.149999999999999" customHeight="1" x14ac:dyDescent="0.5">
      <c r="A77" s="1" t="s">
        <v>79</v>
      </c>
      <c r="B77" s="2" t="s">
        <v>226</v>
      </c>
    </row>
    <row r="78" spans="1:2" ht="17.149999999999999" customHeight="1" x14ac:dyDescent="0.5">
      <c r="A78" s="1"/>
      <c r="B78" s="2"/>
    </row>
    <row r="79" spans="1:2" ht="17.149999999999999" customHeight="1" x14ac:dyDescent="0.5">
      <c r="A79" s="1" t="s">
        <v>80</v>
      </c>
      <c r="B79" s="2" t="s">
        <v>82</v>
      </c>
    </row>
    <row r="80" spans="1:2" ht="17.149999999999999" customHeight="1" x14ac:dyDescent="0.45">
      <c r="A80"/>
    </row>
    <row r="81" spans="1:9" ht="17.149999999999999" customHeight="1" x14ac:dyDescent="0.45">
      <c r="A81"/>
    </row>
    <row r="82" spans="1:9" ht="21" customHeight="1" x14ac:dyDescent="0.5">
      <c r="B82" s="55"/>
      <c r="C82" s="55"/>
      <c r="D82" s="55"/>
      <c r="E82" s="55"/>
      <c r="F82" s="55"/>
      <c r="G82" s="55"/>
      <c r="H82" s="55"/>
      <c r="I82" s="55"/>
    </row>
    <row r="83" spans="1:9" ht="17.149999999999999" customHeight="1" x14ac:dyDescent="0.5">
      <c r="A83" s="55" t="s">
        <v>0</v>
      </c>
      <c r="B83" s="8"/>
      <c r="C83" s="8"/>
      <c r="D83" s="8"/>
      <c r="E83" s="8"/>
      <c r="F83" s="8"/>
      <c r="G83" s="8"/>
      <c r="H83" s="8"/>
      <c r="I83" s="8"/>
    </row>
    <row r="84" spans="1:9" ht="17.149999999999999" customHeight="1" x14ac:dyDescent="0.5">
      <c r="A84" s="1" t="s">
        <v>16</v>
      </c>
    </row>
    <row r="85" spans="1:9" ht="17.149999999999999" customHeight="1" x14ac:dyDescent="0.45">
      <c r="A85"/>
      <c r="B85" s="20" t="s">
        <v>39</v>
      </c>
      <c r="C85" s="20">
        <v>-3</v>
      </c>
      <c r="D85" s="20">
        <v>-2</v>
      </c>
      <c r="E85" s="20">
        <v>-1</v>
      </c>
      <c r="F85" s="20">
        <v>0</v>
      </c>
      <c r="G85" s="20">
        <v>1</v>
      </c>
      <c r="H85" s="20">
        <v>2</v>
      </c>
      <c r="I85" s="20">
        <v>3</v>
      </c>
    </row>
    <row r="86" spans="1:9" ht="17.149999999999999" customHeight="1" x14ac:dyDescent="0.45">
      <c r="A86"/>
      <c r="B86" s="20" t="s">
        <v>201</v>
      </c>
      <c r="C86" s="16">
        <f>2.5*C85^2+3</f>
        <v>25.5</v>
      </c>
      <c r="D86" s="16">
        <f t="shared" ref="D86:I86" si="4">2.5*D85^2+3</f>
        <v>13</v>
      </c>
      <c r="E86" s="16">
        <f t="shared" si="4"/>
        <v>5.5</v>
      </c>
      <c r="F86" s="16">
        <f t="shared" si="4"/>
        <v>3</v>
      </c>
      <c r="G86" s="16">
        <f t="shared" si="4"/>
        <v>5.5</v>
      </c>
      <c r="H86" s="16">
        <f t="shared" si="4"/>
        <v>13</v>
      </c>
      <c r="I86" s="16">
        <f t="shared" si="4"/>
        <v>25.5</v>
      </c>
    </row>
    <row r="87" spans="1:9" ht="17.149999999999999" customHeight="1" x14ac:dyDescent="0.45">
      <c r="A87"/>
      <c r="B87" s="20" t="s">
        <v>202</v>
      </c>
      <c r="C87" s="16">
        <f>0.75*C85^2-3</f>
        <v>3.75</v>
      </c>
      <c r="D87" s="16">
        <f t="shared" ref="D87:I87" si="5">0.75*D85^2-3</f>
        <v>0</v>
      </c>
      <c r="E87" s="16">
        <f t="shared" si="5"/>
        <v>-2.25</v>
      </c>
      <c r="F87" s="16">
        <f t="shared" si="5"/>
        <v>-3</v>
      </c>
      <c r="G87" s="16">
        <f t="shared" si="5"/>
        <v>-2.25</v>
      </c>
      <c r="H87" s="16">
        <f t="shared" si="5"/>
        <v>0</v>
      </c>
      <c r="I87" s="16">
        <f t="shared" si="5"/>
        <v>3.75</v>
      </c>
    </row>
    <row r="88" spans="1:9" ht="17.149999999999999" customHeight="1" x14ac:dyDescent="0.45">
      <c r="A88"/>
    </row>
    <row r="89" spans="1:9" ht="17.149999999999999" customHeight="1" x14ac:dyDescent="0.5">
      <c r="A89" s="1" t="s">
        <v>11</v>
      </c>
    </row>
    <row r="90" spans="1:9" ht="17.149999999999999" customHeight="1" x14ac:dyDescent="0.5">
      <c r="A90" s="1"/>
    </row>
    <row r="91" spans="1:9" ht="17.149999999999999" customHeight="1" x14ac:dyDescent="0.5">
      <c r="A91" s="1"/>
    </row>
    <row r="92" spans="1:9" ht="17.149999999999999" customHeight="1" x14ac:dyDescent="0.5">
      <c r="A92" s="1"/>
    </row>
    <row r="93" spans="1:9" ht="17.149999999999999" customHeight="1" x14ac:dyDescent="0.5">
      <c r="A93" s="1"/>
    </row>
    <row r="94" spans="1:9" ht="17.149999999999999" customHeight="1" x14ac:dyDescent="0.5">
      <c r="A94" s="1"/>
    </row>
    <row r="95" spans="1:9" ht="17.149999999999999" customHeight="1" x14ac:dyDescent="0.5">
      <c r="A95" s="1"/>
    </row>
    <row r="96" spans="1:9" ht="17.149999999999999" customHeight="1" x14ac:dyDescent="0.5">
      <c r="A96" s="1"/>
    </row>
    <row r="97" spans="1:5" ht="17.149999999999999" customHeight="1" x14ac:dyDescent="0.5">
      <c r="A97" s="1"/>
    </row>
    <row r="98" spans="1:5" ht="17.149999999999999" customHeight="1" x14ac:dyDescent="0.45">
      <c r="A98"/>
      <c r="B98" s="31"/>
    </row>
    <row r="99" spans="1:5" ht="17.149999999999999" customHeight="1" x14ac:dyDescent="0.45">
      <c r="A99"/>
    </row>
    <row r="100" spans="1:5" ht="17.149999999999999" customHeight="1" x14ac:dyDescent="0.45">
      <c r="A100"/>
    </row>
    <row r="101" spans="1:5" ht="17.149999999999999" customHeight="1" x14ac:dyDescent="0.45"/>
    <row r="102" spans="1:5" ht="17.149999999999999" customHeight="1" x14ac:dyDescent="0.5">
      <c r="E102" s="1"/>
    </row>
    <row r="103" spans="1:5" ht="17.149999999999999" customHeight="1" x14ac:dyDescent="0.45"/>
    <row r="104" spans="1:5" ht="17.149999999999999" customHeight="1" x14ac:dyDescent="0.5">
      <c r="A104" s="1"/>
      <c r="B104" s="19"/>
    </row>
    <row r="105" spans="1:5" ht="17.149999999999999" customHeight="1" x14ac:dyDescent="0.45">
      <c r="B105" s="2"/>
    </row>
    <row r="106" spans="1:5" ht="17.149999999999999" customHeight="1" x14ac:dyDescent="0.45"/>
    <row r="107" spans="1:5" ht="17.149999999999999" customHeight="1" x14ac:dyDescent="0.45"/>
    <row r="108" spans="1:5" ht="17.149999999999999" customHeight="1" x14ac:dyDescent="0.45"/>
    <row r="109" spans="1:5" ht="17.149999999999999" customHeight="1" x14ac:dyDescent="0.5">
      <c r="A109" s="1" t="s">
        <v>13</v>
      </c>
    </row>
    <row r="110" spans="1:5" ht="17.149999999999999" customHeight="1" x14ac:dyDescent="0.45">
      <c r="A110"/>
    </row>
    <row r="111" spans="1:5" ht="17.149999999999999" customHeight="1" x14ac:dyDescent="0.45">
      <c r="A111"/>
      <c r="B111" s="2"/>
    </row>
    <row r="112" spans="1:5" ht="17.149999999999999" customHeight="1" x14ac:dyDescent="0.5">
      <c r="A112" s="1" t="s">
        <v>83</v>
      </c>
      <c r="B112" s="2" t="s">
        <v>87</v>
      </c>
    </row>
    <row r="113" spans="1:11" ht="17.149999999999999" customHeight="1" x14ac:dyDescent="0.45">
      <c r="B113" s="2"/>
    </row>
    <row r="114" spans="1:11" ht="17.149999999999999" customHeight="1" x14ac:dyDescent="0.5">
      <c r="A114" s="1" t="s">
        <v>84</v>
      </c>
      <c r="B114" s="2" t="s">
        <v>229</v>
      </c>
    </row>
    <row r="115" spans="1:11" ht="17.149999999999999" customHeight="1" x14ac:dyDescent="0.45">
      <c r="A115"/>
      <c r="B115" s="2" t="s">
        <v>228</v>
      </c>
    </row>
    <row r="116" spans="1:11" ht="17.149999999999999" customHeight="1" x14ac:dyDescent="0.45">
      <c r="A116"/>
      <c r="B116" s="2"/>
    </row>
    <row r="117" spans="1:11" ht="17.149999999999999" customHeight="1" x14ac:dyDescent="0.5">
      <c r="A117" s="1" t="s">
        <v>85</v>
      </c>
      <c r="B117" s="2" t="s">
        <v>227</v>
      </c>
    </row>
    <row r="118" spans="1:11" ht="17.149999999999999" customHeight="1" x14ac:dyDescent="0.45">
      <c r="A118"/>
      <c r="B118" s="2"/>
    </row>
    <row r="119" spans="1:11" ht="22.5" customHeight="1" x14ac:dyDescent="0.5">
      <c r="B119" s="55"/>
      <c r="C119" s="55"/>
      <c r="D119" s="55"/>
      <c r="E119" s="55"/>
      <c r="F119" s="55"/>
      <c r="G119" s="55"/>
      <c r="H119" s="55"/>
      <c r="I119" s="55"/>
    </row>
    <row r="120" spans="1:11" ht="17.149999999999999" customHeight="1" x14ac:dyDescent="0.5">
      <c r="A120" s="55" t="s">
        <v>7</v>
      </c>
      <c r="B120" s="6"/>
      <c r="C120" s="6"/>
      <c r="D120" s="6"/>
      <c r="E120" s="6"/>
      <c r="F120" s="6"/>
      <c r="G120" s="6"/>
      <c r="H120" s="6"/>
      <c r="I120" s="6"/>
      <c r="J120" s="6"/>
    </row>
    <row r="121" spans="1:11" ht="17.149999999999999" customHeight="1" x14ac:dyDescent="0.5">
      <c r="A121" s="1" t="s">
        <v>17</v>
      </c>
      <c r="B121" t="s">
        <v>50</v>
      </c>
    </row>
    <row r="122" spans="1:11" ht="17.149999999999999" customHeight="1" x14ac:dyDescent="0.45">
      <c r="A122"/>
      <c r="B122" s="20" t="s">
        <v>39</v>
      </c>
      <c r="C122" s="20">
        <v>-4</v>
      </c>
      <c r="D122" s="20">
        <v>-3</v>
      </c>
      <c r="E122" s="20">
        <v>-2</v>
      </c>
      <c r="F122" s="20">
        <v>-1</v>
      </c>
      <c r="G122" s="20">
        <v>0</v>
      </c>
      <c r="H122" s="20">
        <v>1</v>
      </c>
      <c r="I122" s="20">
        <v>2</v>
      </c>
      <c r="J122" s="20">
        <v>3</v>
      </c>
      <c r="K122" s="38">
        <v>4</v>
      </c>
    </row>
    <row r="123" spans="1:11" ht="15" customHeight="1" x14ac:dyDescent="0.45">
      <c r="A123"/>
      <c r="B123" s="20" t="s">
        <v>93</v>
      </c>
      <c r="C123" s="16">
        <f>2.5*C122^2+5*C122+3</f>
        <v>23</v>
      </c>
      <c r="D123" s="16">
        <f>2.5*D122^2+5*D122+3</f>
        <v>10.5</v>
      </c>
      <c r="E123" s="16">
        <f t="shared" ref="E123:K123" si="6">2.5*E122^2+5*E122+3</f>
        <v>3</v>
      </c>
      <c r="F123" s="16">
        <f t="shared" si="6"/>
        <v>0.5</v>
      </c>
      <c r="G123" s="16">
        <f t="shared" si="6"/>
        <v>3</v>
      </c>
      <c r="H123" s="16">
        <f t="shared" si="6"/>
        <v>10.5</v>
      </c>
      <c r="I123" s="16">
        <f t="shared" si="6"/>
        <v>23</v>
      </c>
      <c r="J123" s="16">
        <f t="shared" si="6"/>
        <v>40.5</v>
      </c>
      <c r="K123" s="16">
        <f t="shared" si="6"/>
        <v>63</v>
      </c>
    </row>
    <row r="124" spans="1:11" ht="19" x14ac:dyDescent="0.45">
      <c r="A124"/>
      <c r="B124" s="20" t="s">
        <v>241</v>
      </c>
      <c r="C124" s="16">
        <f>2.5*C122^2-5*C122+3</f>
        <v>63</v>
      </c>
      <c r="D124" s="16">
        <f>2.5*D122^2-5*D122+3</f>
        <v>40.5</v>
      </c>
      <c r="E124" s="16">
        <f t="shared" ref="E124:K124" si="7">2.5*E122^2-5*E122+3</f>
        <v>23</v>
      </c>
      <c r="F124" s="16">
        <f t="shared" si="7"/>
        <v>10.5</v>
      </c>
      <c r="G124" s="16">
        <f t="shared" si="7"/>
        <v>3</v>
      </c>
      <c r="H124" s="16">
        <f t="shared" si="7"/>
        <v>0.5</v>
      </c>
      <c r="I124" s="16">
        <f t="shared" si="7"/>
        <v>3</v>
      </c>
      <c r="J124" s="16">
        <f t="shared" si="7"/>
        <v>10.5</v>
      </c>
      <c r="K124" s="16">
        <f t="shared" si="7"/>
        <v>23</v>
      </c>
    </row>
    <row r="125" spans="1:11" ht="17" x14ac:dyDescent="0.45">
      <c r="A125"/>
      <c r="B125" s="26"/>
      <c r="C125" s="29"/>
      <c r="D125" s="29"/>
      <c r="E125" s="29"/>
      <c r="F125" s="29"/>
      <c r="G125" s="29"/>
      <c r="H125" s="29"/>
      <c r="I125" s="29"/>
      <c r="J125" s="29"/>
      <c r="K125" s="29"/>
    </row>
    <row r="126" spans="1:11" ht="17" x14ac:dyDescent="0.5">
      <c r="A126" s="1" t="s">
        <v>18</v>
      </c>
      <c r="B126" s="31"/>
    </row>
    <row r="127" spans="1:11" x14ac:dyDescent="0.45">
      <c r="A127"/>
    </row>
    <row r="128" spans="1:11" x14ac:dyDescent="0.45">
      <c r="A128"/>
    </row>
    <row r="129" spans="1:3" x14ac:dyDescent="0.45">
      <c r="A129"/>
    </row>
    <row r="131" spans="1:3" ht="17" x14ac:dyDescent="0.5">
      <c r="C131" s="1"/>
    </row>
    <row r="132" spans="1:3" ht="17" x14ac:dyDescent="0.5">
      <c r="C132" s="1"/>
    </row>
    <row r="140" spans="1:3" ht="17" x14ac:dyDescent="0.5">
      <c r="A140" s="1"/>
      <c r="B140" s="2"/>
    </row>
    <row r="141" spans="1:3" ht="17" x14ac:dyDescent="0.5">
      <c r="A141" s="1"/>
      <c r="B141" s="2"/>
    </row>
    <row r="142" spans="1:3" ht="17" x14ac:dyDescent="0.5">
      <c r="A142" s="1"/>
      <c r="B142" s="2"/>
    </row>
    <row r="143" spans="1:3" ht="17" x14ac:dyDescent="0.5">
      <c r="A143" s="1"/>
      <c r="B143" s="2"/>
    </row>
    <row r="144" spans="1:3" ht="17" x14ac:dyDescent="0.5">
      <c r="A144" s="1"/>
      <c r="B144" s="2"/>
    </row>
    <row r="145" spans="1:9" ht="17" x14ac:dyDescent="0.5">
      <c r="A145" s="1" t="s">
        <v>14</v>
      </c>
      <c r="B145" s="2" t="s">
        <v>230</v>
      </c>
    </row>
    <row r="146" spans="1:9" x14ac:dyDescent="0.45">
      <c r="A146"/>
      <c r="B146" s="2" t="s">
        <v>231</v>
      </c>
    </row>
    <row r="147" spans="1:9" x14ac:dyDescent="0.45">
      <c r="A147"/>
      <c r="B147" s="3"/>
    </row>
    <row r="148" spans="1:9" ht="17" x14ac:dyDescent="0.5">
      <c r="A148" s="1" t="s">
        <v>15</v>
      </c>
      <c r="B148" s="3" t="s">
        <v>232</v>
      </c>
    </row>
    <row r="149" spans="1:9" x14ac:dyDescent="0.45">
      <c r="A149"/>
      <c r="B149" s="3" t="s">
        <v>233</v>
      </c>
    </row>
    <row r="150" spans="1:9" x14ac:dyDescent="0.45">
      <c r="A150"/>
      <c r="B150" s="3"/>
    </row>
    <row r="151" spans="1:9" ht="17" x14ac:dyDescent="0.5">
      <c r="A151" s="1" t="s">
        <v>91</v>
      </c>
      <c r="B151" s="2" t="s">
        <v>90</v>
      </c>
    </row>
    <row r="152" spans="1:9" x14ac:dyDescent="0.45">
      <c r="B152" s="56"/>
      <c r="C152" s="56"/>
      <c r="D152" s="56"/>
      <c r="E152" s="56"/>
      <c r="F152" s="56"/>
      <c r="G152" s="56"/>
      <c r="H152" s="56"/>
      <c r="I152" s="56"/>
    </row>
    <row r="154" spans="1:9" ht="17" x14ac:dyDescent="0.5">
      <c r="A154" s="55" t="s">
        <v>8</v>
      </c>
    </row>
    <row r="155" spans="1:9" ht="17" x14ac:dyDescent="0.5">
      <c r="A155" s="1" t="s">
        <v>57</v>
      </c>
      <c r="B155" s="19" t="s">
        <v>95</v>
      </c>
      <c r="C155" s="19" t="s">
        <v>96</v>
      </c>
      <c r="D155" s="19" t="s">
        <v>97</v>
      </c>
    </row>
    <row r="156" spans="1:9" x14ac:dyDescent="0.45">
      <c r="A156"/>
      <c r="B156" s="7">
        <v>2</v>
      </c>
      <c r="C156" s="7">
        <v>1</v>
      </c>
      <c r="D156" s="7">
        <v>-3</v>
      </c>
    </row>
    <row r="158" spans="1:9" ht="17" x14ac:dyDescent="0.5">
      <c r="A158" s="1" t="s">
        <v>58</v>
      </c>
      <c r="B158" s="19" t="s">
        <v>95</v>
      </c>
      <c r="C158" s="19" t="s">
        <v>96</v>
      </c>
      <c r="D158" s="19" t="s">
        <v>97</v>
      </c>
    </row>
    <row r="159" spans="1:9" x14ac:dyDescent="0.45">
      <c r="A159"/>
      <c r="B159" s="7">
        <v>-1</v>
      </c>
      <c r="C159" s="7">
        <v>-2</v>
      </c>
      <c r="D159" s="7">
        <v>0</v>
      </c>
    </row>
    <row r="160" spans="1:9" x14ac:dyDescent="0.45">
      <c r="A160"/>
    </row>
    <row r="161" spans="1:9" ht="17" x14ac:dyDescent="0.5">
      <c r="A161" s="1" t="s">
        <v>59</v>
      </c>
      <c r="B161" s="19" t="s">
        <v>95</v>
      </c>
      <c r="C161" s="19" t="s">
        <v>96</v>
      </c>
      <c r="D161" s="19" t="s">
        <v>97</v>
      </c>
    </row>
    <row r="162" spans="1:9" x14ac:dyDescent="0.45">
      <c r="A162"/>
      <c r="B162" s="7">
        <v>-1</v>
      </c>
      <c r="C162" s="7">
        <v>0</v>
      </c>
      <c r="D162" s="7">
        <v>2</v>
      </c>
    </row>
    <row r="164" spans="1:9" ht="17" x14ac:dyDescent="0.5">
      <c r="A164" s="1" t="s">
        <v>60</v>
      </c>
      <c r="B164" s="33" t="s">
        <v>39</v>
      </c>
      <c r="C164" s="33">
        <v>-3</v>
      </c>
      <c r="D164" s="33">
        <v>-2</v>
      </c>
      <c r="E164" s="33">
        <v>-1</v>
      </c>
      <c r="F164" s="33">
        <v>0</v>
      </c>
      <c r="G164" s="33">
        <v>1</v>
      </c>
      <c r="H164" s="33">
        <v>2</v>
      </c>
      <c r="I164" s="33">
        <v>3</v>
      </c>
    </row>
    <row r="165" spans="1:9" ht="19" x14ac:dyDescent="0.5">
      <c r="A165"/>
      <c r="B165" s="33" t="s">
        <v>206</v>
      </c>
      <c r="C165" s="33">
        <f>2*C164^2+4*C164-3</f>
        <v>3</v>
      </c>
      <c r="D165" s="33">
        <f t="shared" ref="D165:I165" si="8">2*D164^2+4*D164-3</f>
        <v>-3</v>
      </c>
      <c r="E165" s="33">
        <f t="shared" si="8"/>
        <v>-5</v>
      </c>
      <c r="F165" s="33">
        <f t="shared" si="8"/>
        <v>-3</v>
      </c>
      <c r="G165" s="33">
        <f t="shared" si="8"/>
        <v>3</v>
      </c>
      <c r="H165" s="33">
        <f t="shared" si="8"/>
        <v>13</v>
      </c>
      <c r="I165" s="33">
        <f t="shared" si="8"/>
        <v>27</v>
      </c>
    </row>
    <row r="166" spans="1:9" ht="19" x14ac:dyDescent="0.5">
      <c r="A166"/>
      <c r="B166" s="33" t="s">
        <v>207</v>
      </c>
      <c r="C166" s="33">
        <f>-(C164^2)-2*C164</f>
        <v>-3</v>
      </c>
      <c r="D166" s="33">
        <f t="shared" ref="D166:I166" si="9">-(D164^2)-2*D164</f>
        <v>0</v>
      </c>
      <c r="E166" s="33">
        <f t="shared" si="9"/>
        <v>1</v>
      </c>
      <c r="F166" s="33">
        <f t="shared" si="9"/>
        <v>0</v>
      </c>
      <c r="G166" s="33">
        <f t="shared" si="9"/>
        <v>-3</v>
      </c>
      <c r="H166" s="33">
        <f t="shared" si="9"/>
        <v>-8</v>
      </c>
      <c r="I166" s="33">
        <f t="shared" si="9"/>
        <v>-15</v>
      </c>
    </row>
    <row r="167" spans="1:9" ht="19" x14ac:dyDescent="0.5">
      <c r="A167"/>
      <c r="B167" s="33" t="s">
        <v>208</v>
      </c>
      <c r="C167" s="33">
        <f>-(C164^2)+2.25</f>
        <v>-6.75</v>
      </c>
      <c r="D167" s="33">
        <f t="shared" ref="D167:I167" si="10">-(D164^2)+2.25</f>
        <v>-1.75</v>
      </c>
      <c r="E167" s="33">
        <f t="shared" si="10"/>
        <v>1.25</v>
      </c>
      <c r="F167" s="33">
        <f t="shared" si="10"/>
        <v>2.25</v>
      </c>
      <c r="G167" s="33">
        <f t="shared" si="10"/>
        <v>1.25</v>
      </c>
      <c r="H167" s="33">
        <f t="shared" si="10"/>
        <v>-1.75</v>
      </c>
      <c r="I167" s="33">
        <f t="shared" si="10"/>
        <v>-6.75</v>
      </c>
    </row>
    <row r="168" spans="1:9" ht="17" x14ac:dyDescent="0.5">
      <c r="A168" s="1"/>
    </row>
    <row r="169" spans="1:9" ht="17" x14ac:dyDescent="0.5">
      <c r="A169" s="1"/>
    </row>
    <row r="170" spans="1:9" ht="17" x14ac:dyDescent="0.5">
      <c r="A170" s="1"/>
    </row>
    <row r="171" spans="1:9" ht="17" x14ac:dyDescent="0.5">
      <c r="A171" s="1"/>
    </row>
    <row r="172" spans="1:9" ht="17" x14ac:dyDescent="0.5">
      <c r="A172" s="1"/>
    </row>
    <row r="173" spans="1:9" ht="17" x14ac:dyDescent="0.5">
      <c r="A173" s="1"/>
    </row>
    <row r="174" spans="1:9" ht="17" x14ac:dyDescent="0.5">
      <c r="A174" s="1"/>
    </row>
    <row r="175" spans="1:9" ht="17" x14ac:dyDescent="0.5">
      <c r="A175" s="1"/>
    </row>
    <row r="176" spans="1:9" ht="17" x14ac:dyDescent="0.5">
      <c r="A176" s="1"/>
    </row>
    <row r="177" spans="1:1" ht="17" x14ac:dyDescent="0.5">
      <c r="A177" s="1"/>
    </row>
    <row r="178" spans="1:1" ht="17" x14ac:dyDescent="0.5">
      <c r="A178" s="1"/>
    </row>
    <row r="179" spans="1:1" ht="17" x14ac:dyDescent="0.5">
      <c r="A179" s="1"/>
    </row>
    <row r="180" spans="1:1" ht="17" x14ac:dyDescent="0.5">
      <c r="A180" s="1"/>
    </row>
    <row r="181" spans="1:1" ht="17" x14ac:dyDescent="0.5">
      <c r="A181" s="1"/>
    </row>
    <row r="182" spans="1:1" ht="17" x14ac:dyDescent="0.5">
      <c r="A182" s="1"/>
    </row>
    <row r="183" spans="1:1" ht="17" x14ac:dyDescent="0.5">
      <c r="A183" s="1"/>
    </row>
    <row r="184" spans="1:1" ht="17" x14ac:dyDescent="0.5">
      <c r="A184" s="1"/>
    </row>
    <row r="185" spans="1:1" ht="17" x14ac:dyDescent="0.5">
      <c r="A185" s="1"/>
    </row>
    <row r="186" spans="1:1" ht="17" x14ac:dyDescent="0.5">
      <c r="A186" s="1"/>
    </row>
    <row r="187" spans="1:1" ht="17" x14ac:dyDescent="0.5">
      <c r="A187" s="1"/>
    </row>
    <row r="188" spans="1:1" ht="17" x14ac:dyDescent="0.5">
      <c r="A188" s="1"/>
    </row>
    <row r="189" spans="1:1" ht="17" x14ac:dyDescent="0.5">
      <c r="A189" s="1"/>
    </row>
    <row r="190" spans="1:1" ht="17" x14ac:dyDescent="0.5">
      <c r="A190" s="1"/>
    </row>
    <row r="191" spans="1:1" ht="17" x14ac:dyDescent="0.5">
      <c r="A191" s="1"/>
    </row>
    <row r="192" spans="1:1" ht="17" x14ac:dyDescent="0.5">
      <c r="A192" s="1"/>
    </row>
    <row r="193" spans="1:10" ht="17" x14ac:dyDescent="0.5">
      <c r="A193" s="1"/>
    </row>
    <row r="194" spans="1:10" ht="17" x14ac:dyDescent="0.5">
      <c r="A194" s="1"/>
    </row>
    <row r="196" spans="1:10" ht="17" x14ac:dyDescent="0.5">
      <c r="A196" s="1" t="s">
        <v>98</v>
      </c>
      <c r="B196" s="2" t="s">
        <v>99</v>
      </c>
    </row>
    <row r="197" spans="1:10" x14ac:dyDescent="0.45">
      <c r="A197"/>
      <c r="B197" s="2" t="s">
        <v>100</v>
      </c>
    </row>
    <row r="198" spans="1:10" x14ac:dyDescent="0.45">
      <c r="A198"/>
      <c r="B198" s="2" t="s">
        <v>101</v>
      </c>
    </row>
    <row r="199" spans="1:10" x14ac:dyDescent="0.45">
      <c r="A199"/>
      <c r="B199" s="2"/>
    </row>
    <row r="200" spans="1:10" ht="17" x14ac:dyDescent="0.5">
      <c r="B200" s="55"/>
      <c r="C200" s="55"/>
      <c r="D200" s="55"/>
      <c r="E200" s="55"/>
      <c r="F200" s="55"/>
      <c r="G200" s="55"/>
      <c r="H200" s="55"/>
      <c r="I200" s="55"/>
    </row>
    <row r="201" spans="1:10" ht="21.5" x14ac:dyDescent="0.5">
      <c r="A201" s="55" t="s">
        <v>9</v>
      </c>
      <c r="B201" s="6"/>
      <c r="C201" s="6"/>
      <c r="D201" s="6"/>
      <c r="E201" s="6"/>
      <c r="F201" s="6"/>
      <c r="G201" s="6"/>
      <c r="H201" s="6"/>
      <c r="I201" s="6"/>
    </row>
    <row r="202" spans="1:10" ht="17" x14ac:dyDescent="0.5">
      <c r="A202" s="1" t="s">
        <v>19</v>
      </c>
    </row>
    <row r="203" spans="1:10" ht="17" x14ac:dyDescent="0.45">
      <c r="A203"/>
      <c r="B203" s="20" t="s">
        <v>95</v>
      </c>
      <c r="C203" s="20" t="s">
        <v>96</v>
      </c>
      <c r="D203" s="20" t="s">
        <v>97</v>
      </c>
    </row>
    <row r="204" spans="1:10" ht="17" x14ac:dyDescent="0.45">
      <c r="A204"/>
      <c r="B204" s="20">
        <v>1</v>
      </c>
      <c r="C204" s="20">
        <v>1</v>
      </c>
      <c r="D204" s="20">
        <v>1</v>
      </c>
      <c r="J204" s="34"/>
    </row>
    <row r="205" spans="1:10" x14ac:dyDescent="0.45">
      <c r="A205"/>
    </row>
    <row r="206" spans="1:10" ht="17" x14ac:dyDescent="0.5">
      <c r="A206" s="1" t="s">
        <v>20</v>
      </c>
      <c r="B206" s="2" t="s">
        <v>234</v>
      </c>
    </row>
    <row r="207" spans="1:10" x14ac:dyDescent="0.45">
      <c r="A207"/>
      <c r="B207" s="2" t="s">
        <v>111</v>
      </c>
    </row>
    <row r="208" spans="1:10" x14ac:dyDescent="0.45">
      <c r="A208"/>
    </row>
    <row r="209" spans="1:23" ht="17" x14ac:dyDescent="0.5">
      <c r="A209" s="1" t="s">
        <v>21</v>
      </c>
      <c r="B209" s="2" t="s">
        <v>112</v>
      </c>
    </row>
    <row r="210" spans="1:23" x14ac:dyDescent="0.45">
      <c r="A210"/>
    </row>
    <row r="211" spans="1:23" ht="17" x14ac:dyDescent="0.5">
      <c r="A211" s="1" t="s">
        <v>22</v>
      </c>
      <c r="B211" s="2" t="s">
        <v>113</v>
      </c>
    </row>
    <row r="212" spans="1:23" x14ac:dyDescent="0.45">
      <c r="B212" s="2"/>
    </row>
    <row r="213" spans="1:23" ht="17" x14ac:dyDescent="0.5">
      <c r="A213" s="1" t="s">
        <v>105</v>
      </c>
      <c r="B213" s="2" t="s">
        <v>114</v>
      </c>
    </row>
    <row r="214" spans="1:23" x14ac:dyDescent="0.45">
      <c r="B214" s="2"/>
    </row>
    <row r="215" spans="1:23" ht="17" x14ac:dyDescent="0.5">
      <c r="A215" s="1" t="s">
        <v>107</v>
      </c>
      <c r="B215" s="2" t="s">
        <v>115</v>
      </c>
    </row>
    <row r="216" spans="1:23" x14ac:dyDescent="0.45">
      <c r="B216" s="2"/>
    </row>
    <row r="217" spans="1:23" ht="17" x14ac:dyDescent="0.5">
      <c r="A217" s="1" t="s">
        <v>108</v>
      </c>
      <c r="B217" s="2" t="s">
        <v>116</v>
      </c>
    </row>
    <row r="218" spans="1:23" ht="17" x14ac:dyDescent="0.5">
      <c r="A218" s="1"/>
      <c r="B218" s="2"/>
    </row>
    <row r="219" spans="1:23" x14ac:dyDescent="0.45">
      <c r="A219"/>
      <c r="B219" s="2"/>
    </row>
    <row r="220" spans="1:23" ht="17" x14ac:dyDescent="0.5">
      <c r="A220" s="55" t="s">
        <v>29</v>
      </c>
      <c r="B220" s="55"/>
      <c r="C220" s="55"/>
      <c r="D220" s="55"/>
      <c r="E220" s="55"/>
      <c r="F220" s="55"/>
      <c r="G220" s="55"/>
      <c r="H220" s="55"/>
      <c r="I220" s="55"/>
    </row>
    <row r="221" spans="1:23" ht="17" x14ac:dyDescent="0.5">
      <c r="A221" s="1" t="s">
        <v>31</v>
      </c>
      <c r="B221" s="42" t="s">
        <v>122</v>
      </c>
      <c r="C221" s="20">
        <v>0</v>
      </c>
      <c r="D221" s="41">
        <v>5</v>
      </c>
      <c r="E221" s="41">
        <v>10</v>
      </c>
      <c r="F221" s="41">
        <v>15</v>
      </c>
      <c r="G221" s="41">
        <v>20</v>
      </c>
      <c r="H221" s="41">
        <v>25</v>
      </c>
      <c r="I221" s="41">
        <v>30</v>
      </c>
      <c r="J221" s="41">
        <v>35</v>
      </c>
      <c r="K221" s="41">
        <v>40</v>
      </c>
      <c r="L221" s="41">
        <v>45</v>
      </c>
      <c r="M221" s="41">
        <v>50</v>
      </c>
      <c r="N221" s="41">
        <v>55</v>
      </c>
      <c r="O221" s="41">
        <v>60</v>
      </c>
      <c r="P221" s="41">
        <v>65</v>
      </c>
      <c r="Q221" s="41">
        <v>70</v>
      </c>
      <c r="R221" s="41">
        <v>75</v>
      </c>
      <c r="S221" s="41">
        <v>80</v>
      </c>
      <c r="T221" s="41">
        <v>85</v>
      </c>
      <c r="U221" s="41">
        <v>90</v>
      </c>
      <c r="V221" s="41">
        <v>95</v>
      </c>
      <c r="W221" s="41">
        <v>100</v>
      </c>
    </row>
    <row r="222" spans="1:23" ht="36" x14ac:dyDescent="0.45">
      <c r="A222"/>
      <c r="B222" s="42" t="s">
        <v>121</v>
      </c>
      <c r="C222" s="16">
        <f>0.2*C221^0.5</f>
        <v>0</v>
      </c>
      <c r="D222" s="16">
        <f t="shared" ref="D222:W222" si="11">0.2*D221^0.5</f>
        <v>0.44721359549995798</v>
      </c>
      <c r="E222" s="16">
        <f t="shared" si="11"/>
        <v>0.63245553203367599</v>
      </c>
      <c r="F222" s="16">
        <f t="shared" si="11"/>
        <v>0.7745966692414834</v>
      </c>
      <c r="G222" s="16">
        <f t="shared" si="11"/>
        <v>0.89442719099991597</v>
      </c>
      <c r="H222" s="16">
        <f t="shared" si="11"/>
        <v>1</v>
      </c>
      <c r="I222" s="16">
        <f t="shared" si="11"/>
        <v>1.0954451150103324</v>
      </c>
      <c r="J222" s="16">
        <f t="shared" si="11"/>
        <v>1.1832159566199232</v>
      </c>
      <c r="K222" s="16">
        <f t="shared" si="11"/>
        <v>1.264911064067352</v>
      </c>
      <c r="L222" s="16">
        <f t="shared" si="11"/>
        <v>1.3416407864998741</v>
      </c>
      <c r="M222" s="16">
        <f t="shared" si="11"/>
        <v>1.4142135623730951</v>
      </c>
      <c r="N222" s="16">
        <f t="shared" si="11"/>
        <v>1.4832396974191326</v>
      </c>
      <c r="O222" s="16">
        <f t="shared" si="11"/>
        <v>1.5491933384829668</v>
      </c>
      <c r="P222" s="16">
        <f t="shared" si="11"/>
        <v>1.6124515496597098</v>
      </c>
      <c r="Q222" s="16">
        <f t="shared" si="11"/>
        <v>1.6733200530681511</v>
      </c>
      <c r="R222" s="16">
        <f t="shared" si="11"/>
        <v>1.7320508075688776</v>
      </c>
      <c r="S222" s="16">
        <f t="shared" si="11"/>
        <v>1.7888543819998319</v>
      </c>
      <c r="T222" s="16">
        <f t="shared" si="11"/>
        <v>1.8439088914585775</v>
      </c>
      <c r="U222" s="16">
        <f t="shared" si="11"/>
        <v>1.8973665961010278</v>
      </c>
      <c r="V222" s="16">
        <f t="shared" si="11"/>
        <v>1.9493588689617927</v>
      </c>
      <c r="W222" s="16">
        <f t="shared" si="11"/>
        <v>2</v>
      </c>
    </row>
    <row r="223" spans="1:23" x14ac:dyDescent="0.45">
      <c r="A223"/>
    </row>
    <row r="224" spans="1:23" ht="17" x14ac:dyDescent="0.5">
      <c r="A224" s="1" t="s">
        <v>32</v>
      </c>
    </row>
    <row r="225" spans="1:7" ht="17" x14ac:dyDescent="0.5">
      <c r="A225" s="1"/>
    </row>
    <row r="226" spans="1:7" ht="17" x14ac:dyDescent="0.5">
      <c r="A226" s="1"/>
    </row>
    <row r="227" spans="1:7" ht="17" x14ac:dyDescent="0.5">
      <c r="A227" s="1"/>
    </row>
    <row r="228" spans="1:7" ht="17" x14ac:dyDescent="0.5">
      <c r="A228" s="1"/>
    </row>
    <row r="229" spans="1:7" ht="17" x14ac:dyDescent="0.5">
      <c r="A229" s="1"/>
    </row>
    <row r="230" spans="1:7" ht="17" x14ac:dyDescent="0.5">
      <c r="A230" s="1"/>
    </row>
    <row r="231" spans="1:7" ht="17" x14ac:dyDescent="0.5">
      <c r="A231" s="1"/>
    </row>
    <row r="232" spans="1:7" ht="17" x14ac:dyDescent="0.5">
      <c r="A232" s="1"/>
    </row>
    <row r="233" spans="1:7" ht="17" x14ac:dyDescent="0.5">
      <c r="A233" s="1"/>
    </row>
    <row r="234" spans="1:7" ht="17" x14ac:dyDescent="0.5">
      <c r="A234" s="1"/>
    </row>
    <row r="235" spans="1:7" ht="17" x14ac:dyDescent="0.5">
      <c r="A235" s="1"/>
    </row>
    <row r="236" spans="1:7" ht="17" x14ac:dyDescent="0.5">
      <c r="A236" s="1"/>
    </row>
    <row r="237" spans="1:7" ht="17" x14ac:dyDescent="0.5">
      <c r="A237" s="1"/>
    </row>
    <row r="238" spans="1:7" ht="17" x14ac:dyDescent="0.5">
      <c r="A238" s="1"/>
    </row>
    <row r="239" spans="1:7" ht="17" x14ac:dyDescent="0.5">
      <c r="A239" s="1"/>
    </row>
    <row r="240" spans="1:7" x14ac:dyDescent="0.45">
      <c r="A240"/>
      <c r="G240" s="46"/>
    </row>
    <row r="241" spans="1:23" x14ac:dyDescent="0.45">
      <c r="A241"/>
    </row>
    <row r="242" spans="1:23" x14ac:dyDescent="0.45">
      <c r="A242"/>
    </row>
    <row r="243" spans="1:23" x14ac:dyDescent="0.45">
      <c r="C243" s="27"/>
      <c r="D243" s="27"/>
      <c r="E243" s="27"/>
      <c r="F243" s="27"/>
      <c r="G243" s="27"/>
      <c r="H243" s="36"/>
      <c r="I243" s="27"/>
    </row>
    <row r="244" spans="1:23" x14ac:dyDescent="0.45">
      <c r="A244"/>
    </row>
    <row r="245" spans="1:23" ht="17" x14ac:dyDescent="0.5">
      <c r="A245" s="1" t="s">
        <v>33</v>
      </c>
      <c r="B245" s="2" t="s">
        <v>126</v>
      </c>
      <c r="C245" s="1"/>
    </row>
    <row r="246" spans="1:23" x14ac:dyDescent="0.45">
      <c r="A246"/>
      <c r="B246" s="2"/>
      <c r="I246" s="37"/>
    </row>
    <row r="247" spans="1:23" ht="17" x14ac:dyDescent="0.5">
      <c r="A247" s="1" t="s">
        <v>34</v>
      </c>
      <c r="B247" s="2" t="s">
        <v>125</v>
      </c>
      <c r="I247" s="40"/>
    </row>
    <row r="248" spans="1:23" x14ac:dyDescent="0.45">
      <c r="A248"/>
      <c r="B248" s="2"/>
      <c r="I248" s="39"/>
    </row>
    <row r="249" spans="1:23" ht="17" x14ac:dyDescent="0.5">
      <c r="A249" s="1" t="s">
        <v>61</v>
      </c>
      <c r="B249" s="2" t="s">
        <v>127</v>
      </c>
      <c r="I249" s="37"/>
    </row>
    <row r="250" spans="1:23" x14ac:dyDescent="0.45">
      <c r="A250"/>
      <c r="B250" s="2"/>
    </row>
    <row r="253" spans="1:23" ht="17" x14ac:dyDescent="0.5">
      <c r="A253" s="55" t="s">
        <v>30</v>
      </c>
    </row>
    <row r="254" spans="1:23" ht="17" x14ac:dyDescent="0.5">
      <c r="A254" s="1" t="s">
        <v>35</v>
      </c>
      <c r="B254" s="42" t="s">
        <v>39</v>
      </c>
      <c r="C254" s="20">
        <v>0</v>
      </c>
      <c r="D254" s="41">
        <v>50</v>
      </c>
      <c r="E254" s="20">
        <v>100</v>
      </c>
      <c r="F254" s="41">
        <v>150</v>
      </c>
      <c r="G254" s="20">
        <v>200</v>
      </c>
      <c r="H254" s="41">
        <v>250</v>
      </c>
      <c r="I254" s="20">
        <v>300</v>
      </c>
      <c r="J254" s="41">
        <v>350</v>
      </c>
      <c r="K254" s="20">
        <v>400</v>
      </c>
      <c r="L254" s="41">
        <v>450</v>
      </c>
      <c r="M254" s="20">
        <v>500</v>
      </c>
      <c r="N254" s="41">
        <v>550</v>
      </c>
      <c r="O254" s="20">
        <v>600</v>
      </c>
      <c r="P254" s="41">
        <v>650</v>
      </c>
      <c r="Q254" s="20">
        <v>700</v>
      </c>
      <c r="R254" s="41">
        <v>750</v>
      </c>
      <c r="S254" s="20">
        <v>800</v>
      </c>
      <c r="T254" s="41">
        <v>850</v>
      </c>
      <c r="U254" s="20">
        <v>900</v>
      </c>
      <c r="V254" s="41">
        <v>950</v>
      </c>
      <c r="W254" s="20">
        <v>1000</v>
      </c>
    </row>
    <row r="255" spans="1:23" ht="19" x14ac:dyDescent="0.45">
      <c r="A255"/>
      <c r="B255" s="42" t="s">
        <v>128</v>
      </c>
      <c r="C255" s="45">
        <f>C254^(1/3)</f>
        <v>0</v>
      </c>
      <c r="D255" s="45">
        <f t="shared" ref="D255:W255" si="12">D254^(1/3)</f>
        <v>3.6840314986403864</v>
      </c>
      <c r="E255" s="45">
        <f t="shared" si="12"/>
        <v>4.6415888336127793</v>
      </c>
      <c r="F255" s="45">
        <f t="shared" si="12"/>
        <v>5.3132928459130548</v>
      </c>
      <c r="G255" s="45">
        <f t="shared" si="12"/>
        <v>5.8480354764257312</v>
      </c>
      <c r="H255" s="45">
        <f t="shared" si="12"/>
        <v>6.2996052494743653</v>
      </c>
      <c r="I255" s="45">
        <f t="shared" si="12"/>
        <v>6.6943295008216941</v>
      </c>
      <c r="J255" s="45">
        <f t="shared" si="12"/>
        <v>7.047298732064891</v>
      </c>
      <c r="K255" s="45">
        <f t="shared" si="12"/>
        <v>7.3680629972807719</v>
      </c>
      <c r="L255" s="45">
        <f t="shared" si="12"/>
        <v>7.6630943239355291</v>
      </c>
      <c r="M255" s="45">
        <f t="shared" si="12"/>
        <v>7.9370052598409941</v>
      </c>
      <c r="N255" s="45">
        <f t="shared" si="12"/>
        <v>8.1932127060064577</v>
      </c>
      <c r="O255" s="45">
        <f t="shared" si="12"/>
        <v>8.434326653017493</v>
      </c>
      <c r="P255" s="45">
        <f t="shared" si="12"/>
        <v>8.6623910534090243</v>
      </c>
      <c r="Q255" s="45">
        <f t="shared" si="12"/>
        <v>8.8790400174260036</v>
      </c>
      <c r="R255" s="45">
        <f t="shared" si="12"/>
        <v>9.0856029641606977</v>
      </c>
      <c r="S255" s="45">
        <f t="shared" si="12"/>
        <v>9.283177667225555</v>
      </c>
      <c r="T255" s="45">
        <f t="shared" si="12"/>
        <v>9.4726823718590936</v>
      </c>
      <c r="U255" s="45">
        <f t="shared" si="12"/>
        <v>9.6548938460562965</v>
      </c>
      <c r="V255" s="45">
        <f t="shared" si="12"/>
        <v>9.8304757249155852</v>
      </c>
      <c r="W255" s="45">
        <f t="shared" si="12"/>
        <v>9.9999999999999982</v>
      </c>
    </row>
    <row r="256" spans="1:23" x14ac:dyDescent="0.45">
      <c r="A256"/>
    </row>
    <row r="257" spans="1:1" ht="17" x14ac:dyDescent="0.5">
      <c r="A257" s="1" t="s">
        <v>36</v>
      </c>
    </row>
    <row r="258" spans="1:1" x14ac:dyDescent="0.45">
      <c r="A258"/>
    </row>
    <row r="259" spans="1:1" x14ac:dyDescent="0.45">
      <c r="A259"/>
    </row>
    <row r="260" spans="1:1" x14ac:dyDescent="0.45">
      <c r="A260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ht="17" x14ac:dyDescent="0.5">
      <c r="A272" s="1"/>
    </row>
    <row r="273" spans="1:23" x14ac:dyDescent="0.45">
      <c r="A273"/>
    </row>
    <row r="274" spans="1:23" ht="17" x14ac:dyDescent="0.5">
      <c r="A274" s="1" t="s">
        <v>37</v>
      </c>
      <c r="B274" s="2" t="s">
        <v>130</v>
      </c>
    </row>
    <row r="275" spans="1:23" x14ac:dyDescent="0.45">
      <c r="A275"/>
      <c r="B275" s="2"/>
    </row>
    <row r="276" spans="1:23" ht="17" x14ac:dyDescent="0.5">
      <c r="A276" s="1" t="s">
        <v>38</v>
      </c>
      <c r="B276" s="2" t="s">
        <v>131</v>
      </c>
    </row>
    <row r="277" spans="1:23" ht="17" x14ac:dyDescent="0.5">
      <c r="A277" s="1"/>
      <c r="B277" s="2"/>
    </row>
    <row r="278" spans="1:23" ht="17" x14ac:dyDescent="0.5">
      <c r="B278" s="55"/>
      <c r="C278" s="55"/>
      <c r="D278" s="55"/>
      <c r="E278" s="55"/>
      <c r="F278" s="55"/>
      <c r="G278" s="55"/>
      <c r="H278" s="55"/>
      <c r="I278" s="55"/>
    </row>
    <row r="279" spans="1:23" ht="17" x14ac:dyDescent="0.5">
      <c r="A279" s="55" t="s">
        <v>44</v>
      </c>
    </row>
    <row r="280" spans="1:23" ht="17" x14ac:dyDescent="0.5">
      <c r="A280" s="1" t="s">
        <v>40</v>
      </c>
      <c r="B280" s="2" t="s">
        <v>139</v>
      </c>
    </row>
    <row r="281" spans="1:23" x14ac:dyDescent="0.45">
      <c r="A281"/>
    </row>
    <row r="282" spans="1:23" ht="17" x14ac:dyDescent="0.5">
      <c r="A282" s="1" t="s">
        <v>41</v>
      </c>
      <c r="B282" s="2" t="s">
        <v>138</v>
      </c>
    </row>
    <row r="283" spans="1:23" x14ac:dyDescent="0.45">
      <c r="A283"/>
    </row>
    <row r="284" spans="1:23" ht="16.5" customHeight="1" x14ac:dyDescent="0.5">
      <c r="A284" s="1" t="s">
        <v>42</v>
      </c>
      <c r="B284" s="23" t="s">
        <v>39</v>
      </c>
      <c r="C284" s="24">
        <v>0</v>
      </c>
      <c r="D284" s="24">
        <v>2</v>
      </c>
      <c r="E284" s="24">
        <v>4</v>
      </c>
      <c r="F284" s="24">
        <v>6</v>
      </c>
      <c r="G284" s="24">
        <v>8</v>
      </c>
      <c r="H284" s="24">
        <v>10</v>
      </c>
      <c r="I284" s="24">
        <v>12</v>
      </c>
      <c r="J284" s="24">
        <v>14</v>
      </c>
      <c r="K284" s="24">
        <v>16</v>
      </c>
      <c r="L284" s="24">
        <v>18</v>
      </c>
      <c r="M284" s="24">
        <v>20</v>
      </c>
      <c r="N284" s="24">
        <v>22</v>
      </c>
      <c r="O284" s="24">
        <v>24</v>
      </c>
      <c r="P284" s="24">
        <v>26</v>
      </c>
      <c r="Q284" s="24">
        <v>28</v>
      </c>
      <c r="R284" s="24">
        <v>30</v>
      </c>
      <c r="S284" s="24">
        <v>32</v>
      </c>
      <c r="T284" s="24">
        <v>34</v>
      </c>
      <c r="U284" s="24">
        <v>36</v>
      </c>
    </row>
    <row r="285" spans="1:23" ht="16.5" customHeight="1" x14ac:dyDescent="0.45">
      <c r="A285"/>
      <c r="B285" s="25" t="s">
        <v>217</v>
      </c>
      <c r="C285" s="48">
        <f>1000*1.05^C284</f>
        <v>1000</v>
      </c>
      <c r="D285" s="48">
        <f t="shared" ref="D285:U285" si="13">1000*1.05^D284</f>
        <v>1102.5</v>
      </c>
      <c r="E285" s="48">
        <f t="shared" si="13"/>
        <v>1215.5062499999999</v>
      </c>
      <c r="F285" s="48">
        <f t="shared" si="13"/>
        <v>1340.095640625</v>
      </c>
      <c r="G285" s="48">
        <f t="shared" si="13"/>
        <v>1477.4554437890627</v>
      </c>
      <c r="H285" s="48">
        <f t="shared" si="13"/>
        <v>1628.8946267774415</v>
      </c>
      <c r="I285" s="48">
        <f t="shared" si="13"/>
        <v>1795.8563260221292</v>
      </c>
      <c r="J285" s="48">
        <f t="shared" si="13"/>
        <v>1979.9315994393974</v>
      </c>
      <c r="K285" s="48">
        <f t="shared" si="13"/>
        <v>2182.8745883819361</v>
      </c>
      <c r="L285" s="48">
        <f t="shared" si="13"/>
        <v>2406.6192336910849</v>
      </c>
      <c r="M285" s="48">
        <f t="shared" si="13"/>
        <v>2653.2977051444209</v>
      </c>
      <c r="N285" s="48">
        <f t="shared" si="13"/>
        <v>2925.2607199217236</v>
      </c>
      <c r="O285" s="48">
        <f t="shared" si="13"/>
        <v>3225.0999437137007</v>
      </c>
      <c r="P285" s="48">
        <f t="shared" si="13"/>
        <v>3555.6726879443554</v>
      </c>
      <c r="Q285" s="48">
        <f t="shared" si="13"/>
        <v>3920.1291384586516</v>
      </c>
      <c r="R285" s="48">
        <f t="shared" si="13"/>
        <v>4321.9423751506629</v>
      </c>
      <c r="S285" s="48">
        <f t="shared" si="13"/>
        <v>4764.9414686036071</v>
      </c>
      <c r="T285" s="48">
        <f t="shared" si="13"/>
        <v>5253.3479691354769</v>
      </c>
      <c r="U285" s="48">
        <f t="shared" si="13"/>
        <v>5791.8161359718633</v>
      </c>
    </row>
    <row r="286" spans="1:23" ht="16.5" customHeight="1" x14ac:dyDescent="0.45">
      <c r="A286"/>
      <c r="B286" s="25" t="s">
        <v>218</v>
      </c>
      <c r="C286" s="48">
        <f>1500*1.03^C284</f>
        <v>1500</v>
      </c>
      <c r="D286" s="48">
        <f t="shared" ref="D286:U286" si="14">1500*1.03^D284</f>
        <v>1591.35</v>
      </c>
      <c r="E286" s="48">
        <f t="shared" si="14"/>
        <v>1688.2632149999999</v>
      </c>
      <c r="F286" s="48">
        <f t="shared" si="14"/>
        <v>1791.0784447934998</v>
      </c>
      <c r="G286" s="48">
        <f t="shared" si="14"/>
        <v>1900.155122081424</v>
      </c>
      <c r="H286" s="48">
        <f t="shared" si="14"/>
        <v>2015.8745690161827</v>
      </c>
      <c r="I286" s="48">
        <f t="shared" si="14"/>
        <v>2138.6413302692681</v>
      </c>
      <c r="J286" s="48">
        <f t="shared" si="14"/>
        <v>2268.8845872826664</v>
      </c>
      <c r="K286" s="48">
        <f t="shared" si="14"/>
        <v>2407.0596586481806</v>
      </c>
      <c r="L286" s="48">
        <f t="shared" si="14"/>
        <v>2553.6495918598548</v>
      </c>
      <c r="M286" s="48">
        <f t="shared" si="14"/>
        <v>2709.1668520041198</v>
      </c>
      <c r="N286" s="48">
        <f t="shared" si="14"/>
        <v>2874.1551132911709</v>
      </c>
      <c r="O286" s="48">
        <f t="shared" si="14"/>
        <v>3049.1911596906029</v>
      </c>
      <c r="P286" s="48">
        <f t="shared" si="14"/>
        <v>3234.886901315761</v>
      </c>
      <c r="Q286" s="48">
        <f t="shared" si="14"/>
        <v>3431.8915136058904</v>
      </c>
      <c r="R286" s="48">
        <f t="shared" si="14"/>
        <v>3640.8937067844886</v>
      </c>
      <c r="S286" s="48">
        <f t="shared" si="14"/>
        <v>3862.6241335276641</v>
      </c>
      <c r="T286" s="48">
        <f t="shared" si="14"/>
        <v>4097.8579432594979</v>
      </c>
      <c r="U286" s="48">
        <f t="shared" si="14"/>
        <v>4347.4174920040023</v>
      </c>
    </row>
    <row r="287" spans="1:23" x14ac:dyDescent="0.45">
      <c r="A287"/>
      <c r="F287" s="21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 spans="1:23" ht="17" x14ac:dyDescent="0.5">
      <c r="A288" s="1" t="s">
        <v>43</v>
      </c>
    </row>
    <row r="289" spans="1:1" ht="17" x14ac:dyDescent="0.5">
      <c r="A289" s="1"/>
    </row>
    <row r="290" spans="1:1" ht="17" x14ac:dyDescent="0.5">
      <c r="A290" s="1"/>
    </row>
    <row r="291" spans="1:1" ht="17" x14ac:dyDescent="0.5">
      <c r="A291" s="1"/>
    </row>
    <row r="292" spans="1:1" ht="17" x14ac:dyDescent="0.5">
      <c r="A292" s="1"/>
    </row>
    <row r="293" spans="1:1" ht="17" x14ac:dyDescent="0.5">
      <c r="A293" s="1"/>
    </row>
    <row r="294" spans="1:1" ht="17" x14ac:dyDescent="0.5">
      <c r="A294" s="1"/>
    </row>
    <row r="295" spans="1:1" ht="17" x14ac:dyDescent="0.5">
      <c r="A295" s="1"/>
    </row>
    <row r="296" spans="1:1" ht="17" x14ac:dyDescent="0.5">
      <c r="A296" s="1"/>
    </row>
    <row r="297" spans="1:1" ht="17" x14ac:dyDescent="0.5">
      <c r="A297" s="1"/>
    </row>
    <row r="298" spans="1:1" ht="17" x14ac:dyDescent="0.5">
      <c r="A298" s="1"/>
    </row>
    <row r="299" spans="1:1" ht="17" x14ac:dyDescent="0.5">
      <c r="A299" s="1"/>
    </row>
    <row r="300" spans="1:1" ht="17" x14ac:dyDescent="0.5">
      <c r="A300" s="1"/>
    </row>
    <row r="301" spans="1:1" ht="17" x14ac:dyDescent="0.5">
      <c r="A301" s="1"/>
    </row>
    <row r="302" spans="1:1" ht="17" x14ac:dyDescent="0.5">
      <c r="A302" s="1"/>
    </row>
    <row r="303" spans="1:1" ht="17" x14ac:dyDescent="0.5">
      <c r="A303" s="1"/>
    </row>
    <row r="304" spans="1:1" x14ac:dyDescent="0.45">
      <c r="A304"/>
    </row>
    <row r="305" spans="1:15" ht="17" x14ac:dyDescent="0.5">
      <c r="A305" s="1" t="s">
        <v>64</v>
      </c>
      <c r="B305" s="2" t="s">
        <v>136</v>
      </c>
    </row>
    <row r="307" spans="1:15" ht="17" x14ac:dyDescent="0.5">
      <c r="A307" s="1" t="s">
        <v>137</v>
      </c>
      <c r="B307" s="2" t="s">
        <v>140</v>
      </c>
      <c r="E307" s="2" t="s">
        <v>144</v>
      </c>
      <c r="F307" s="57">
        <f>1.05^14</f>
        <v>1.9799315994393973</v>
      </c>
    </row>
    <row r="308" spans="1:15" x14ac:dyDescent="0.45">
      <c r="A308"/>
      <c r="E308" s="2" t="s">
        <v>144</v>
      </c>
      <c r="F308" s="57">
        <f>1.03^23</f>
        <v>1.973586511126604</v>
      </c>
    </row>
    <row r="309" spans="1:15" ht="17" x14ac:dyDescent="0.5">
      <c r="A309" s="1" t="s">
        <v>236</v>
      </c>
      <c r="B309" s="2" t="s">
        <v>146</v>
      </c>
      <c r="E309" s="2"/>
      <c r="F309" s="57"/>
    </row>
    <row r="310" spans="1:15" x14ac:dyDescent="0.45">
      <c r="A310"/>
      <c r="B310" s="2" t="s">
        <v>145</v>
      </c>
      <c r="E310" s="2"/>
      <c r="F310" s="57"/>
    </row>
    <row r="311" spans="1:15" x14ac:dyDescent="0.45">
      <c r="A311"/>
    </row>
    <row r="312" spans="1:15" ht="17" x14ac:dyDescent="0.5">
      <c r="B312" s="55"/>
      <c r="C312" s="55"/>
      <c r="D312" s="55"/>
      <c r="E312" s="55"/>
      <c r="F312" s="55"/>
      <c r="G312" s="55"/>
      <c r="H312" s="55"/>
      <c r="I312" s="55"/>
    </row>
    <row r="313" spans="1:15" ht="17" x14ac:dyDescent="0.5">
      <c r="A313" s="55" t="s">
        <v>45</v>
      </c>
    </row>
    <row r="314" spans="1:15" ht="17" x14ac:dyDescent="0.5">
      <c r="A314" s="1" t="s">
        <v>46</v>
      </c>
    </row>
    <row r="315" spans="1:15" x14ac:dyDescent="0.45">
      <c r="A315"/>
    </row>
    <row r="316" spans="1:15" ht="17" x14ac:dyDescent="0.45">
      <c r="A316" s="8" t="s">
        <v>47</v>
      </c>
      <c r="B316" s="25" t="s">
        <v>151</v>
      </c>
      <c r="C316" s="20">
        <v>0</v>
      </c>
      <c r="D316" s="20">
        <v>1</v>
      </c>
      <c r="E316" s="20">
        <v>2</v>
      </c>
      <c r="F316" s="20">
        <v>3</v>
      </c>
      <c r="G316" s="20">
        <v>4</v>
      </c>
      <c r="H316" s="20">
        <v>5</v>
      </c>
      <c r="I316" s="20">
        <v>6</v>
      </c>
      <c r="J316" s="20">
        <v>7</v>
      </c>
      <c r="K316" s="20">
        <v>8</v>
      </c>
      <c r="L316" s="20">
        <v>9</v>
      </c>
      <c r="M316" s="20">
        <v>10</v>
      </c>
      <c r="N316" s="20">
        <v>11</v>
      </c>
      <c r="O316" s="20">
        <v>12</v>
      </c>
    </row>
    <row r="317" spans="1:15" ht="17" x14ac:dyDescent="0.45">
      <c r="A317"/>
      <c r="B317" s="25" t="s">
        <v>149</v>
      </c>
      <c r="C317" s="47">
        <f>800*0.955^C316</f>
        <v>800</v>
      </c>
      <c r="D317" s="47">
        <f t="shared" ref="D317:O317" si="15">800*0.955^D316</f>
        <v>764</v>
      </c>
      <c r="E317" s="47">
        <f t="shared" si="15"/>
        <v>729.62</v>
      </c>
      <c r="F317" s="47">
        <f t="shared" si="15"/>
        <v>696.78710000000001</v>
      </c>
      <c r="G317" s="47">
        <f t="shared" si="15"/>
        <v>665.43168049999997</v>
      </c>
      <c r="H317" s="47">
        <f t="shared" si="15"/>
        <v>635.48725487749994</v>
      </c>
      <c r="I317" s="47">
        <f t="shared" si="15"/>
        <v>606.89032840801246</v>
      </c>
      <c r="J317" s="47">
        <f t="shared" si="15"/>
        <v>579.58026362965188</v>
      </c>
      <c r="K317" s="47">
        <f t="shared" si="15"/>
        <v>553.49915176631748</v>
      </c>
      <c r="L317" s="47">
        <f t="shared" si="15"/>
        <v>528.59168993683318</v>
      </c>
      <c r="M317" s="47">
        <f t="shared" si="15"/>
        <v>504.80506388967575</v>
      </c>
      <c r="N317" s="47">
        <f t="shared" si="15"/>
        <v>482.08883601464032</v>
      </c>
      <c r="O317" s="47">
        <f t="shared" si="15"/>
        <v>460.3948383939815</v>
      </c>
    </row>
    <row r="318" spans="1:15" x14ac:dyDescent="0.45">
      <c r="A318"/>
    </row>
    <row r="319" spans="1:15" ht="17" x14ac:dyDescent="0.45">
      <c r="A319" s="8" t="s">
        <v>48</v>
      </c>
    </row>
    <row r="320" spans="1:15" x14ac:dyDescent="0.45">
      <c r="A320"/>
    </row>
    <row r="321" spans="1:25" s="2" customFormat="1" x14ac:dyDescent="0.4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</row>
    <row r="322" spans="1:25" x14ac:dyDescent="0.45">
      <c r="A322"/>
    </row>
    <row r="329" spans="1:25" x14ac:dyDescent="0.45">
      <c r="A329"/>
      <c r="B329" s="2"/>
    </row>
    <row r="330" spans="1:25" x14ac:dyDescent="0.45">
      <c r="A330"/>
    </row>
    <row r="331" spans="1:25" ht="17" x14ac:dyDescent="0.45">
      <c r="A331"/>
      <c r="X331" s="20">
        <v>1050</v>
      </c>
      <c r="Y331" s="20">
        <v>1100</v>
      </c>
    </row>
    <row r="332" spans="1:25" x14ac:dyDescent="0.45">
      <c r="X332" s="18">
        <f t="shared" ref="X332:Y332" si="16">-0.05*X331+55</f>
        <v>2.5</v>
      </c>
      <c r="Y332" s="18">
        <f t="shared" si="16"/>
        <v>0</v>
      </c>
    </row>
    <row r="333" spans="1:25" x14ac:dyDescent="0.45">
      <c r="A333"/>
      <c r="B333" s="2"/>
      <c r="X333" s="18"/>
      <c r="Y333" s="18"/>
    </row>
    <row r="340" spans="1:2" x14ac:dyDescent="0.45">
      <c r="A340"/>
    </row>
    <row r="341" spans="1:2" ht="17" x14ac:dyDescent="0.5">
      <c r="A341" s="1" t="s">
        <v>49</v>
      </c>
      <c r="B341" s="2" t="s">
        <v>153</v>
      </c>
    </row>
    <row r="342" spans="1:2" x14ac:dyDescent="0.45">
      <c r="B342" s="2"/>
    </row>
    <row r="343" spans="1:2" ht="17" x14ac:dyDescent="0.5">
      <c r="A343" s="1" t="s">
        <v>51</v>
      </c>
      <c r="B343" s="2" t="s">
        <v>155</v>
      </c>
    </row>
    <row r="344" spans="1:2" x14ac:dyDescent="0.45">
      <c r="A344"/>
    </row>
    <row r="345" spans="1:2" x14ac:dyDescent="0.45">
      <c r="A345"/>
    </row>
    <row r="346" spans="1:2" x14ac:dyDescent="0.45">
      <c r="A346"/>
    </row>
    <row r="347" spans="1:2" x14ac:dyDescent="0.45">
      <c r="A347"/>
    </row>
    <row r="348" spans="1:2" x14ac:dyDescent="0.45">
      <c r="A348"/>
    </row>
    <row r="349" spans="1:2" x14ac:dyDescent="0.45">
      <c r="A349"/>
    </row>
    <row r="350" spans="1:2" x14ac:dyDescent="0.45">
      <c r="A350"/>
    </row>
    <row r="351" spans="1:2" x14ac:dyDescent="0.45">
      <c r="A351"/>
    </row>
    <row r="352" spans="1:2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ht="16.5" customHeight="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ht="16.5" customHeight="1" x14ac:dyDescent="0.45">
      <c r="A371"/>
    </row>
    <row r="372" spans="1:1" ht="36.75" customHeight="1" x14ac:dyDescent="0.45">
      <c r="A372"/>
    </row>
    <row r="373" spans="1:1" ht="40.5" customHeight="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topLeftCell="A22" workbookViewId="0">
      <selection activeCell="A29" sqref="A29"/>
    </sheetView>
  </sheetViews>
  <sheetFormatPr defaultRowHeight="16.5" x14ac:dyDescent="0.45"/>
  <cols>
    <col min="1" max="1" width="10" bestFit="1" customWidth="1"/>
    <col min="2" max="2" width="15.84375" customWidth="1"/>
    <col min="3" max="3" width="8.84375" customWidth="1"/>
    <col min="4" max="4" width="10.3046875" customWidth="1"/>
    <col min="5" max="5" width="9.765625" customWidth="1"/>
  </cols>
  <sheetData>
    <row r="1" spans="1:9" ht="21.5" x14ac:dyDescent="0.6">
      <c r="A1" s="60" t="s">
        <v>8</v>
      </c>
      <c r="B1" s="60"/>
      <c r="C1" s="60"/>
      <c r="D1" s="60"/>
      <c r="E1" s="60"/>
      <c r="F1" s="60"/>
      <c r="G1" s="60"/>
      <c r="H1" s="60"/>
      <c r="I1" s="60"/>
    </row>
    <row r="2" spans="1:9" ht="16.5" customHeight="1" x14ac:dyDescent="0.45">
      <c r="A2" s="61" t="s">
        <v>94</v>
      </c>
      <c r="B2" s="61"/>
      <c r="C2" s="61"/>
      <c r="D2" s="61"/>
      <c r="E2" s="61"/>
      <c r="F2" s="61"/>
      <c r="G2" s="61"/>
      <c r="H2" s="61"/>
      <c r="I2" s="61"/>
    </row>
    <row r="3" spans="1:9" ht="16.5" customHeight="1" x14ac:dyDescent="0.45">
      <c r="C3" s="15"/>
    </row>
    <row r="4" spans="1:9" ht="16.5" customHeight="1" x14ac:dyDescent="0.5">
      <c r="A4" s="1"/>
    </row>
    <row r="5" spans="1:9" ht="17" x14ac:dyDescent="0.5">
      <c r="A5" s="1"/>
    </row>
    <row r="6" spans="1:9" x14ac:dyDescent="0.45">
      <c r="B6" t="s">
        <v>242</v>
      </c>
    </row>
    <row r="8" spans="1:9" ht="17" x14ac:dyDescent="0.5">
      <c r="A8" s="1" t="s">
        <v>57</v>
      </c>
      <c r="B8" t="s">
        <v>243</v>
      </c>
    </row>
    <row r="9" spans="1:9" x14ac:dyDescent="0.45">
      <c r="B9" t="s">
        <v>263</v>
      </c>
    </row>
    <row r="10" spans="1:9" ht="16.5" customHeight="1" x14ac:dyDescent="0.45"/>
    <row r="12" spans="1:9" ht="17" x14ac:dyDescent="0.5">
      <c r="A12" s="1" t="s">
        <v>58</v>
      </c>
      <c r="B12" t="s">
        <v>243</v>
      </c>
    </row>
    <row r="14" spans="1:9" x14ac:dyDescent="0.45">
      <c r="B14" t="s">
        <v>264</v>
      </c>
    </row>
    <row r="16" spans="1:9" ht="17" x14ac:dyDescent="0.5">
      <c r="A16" s="1" t="s">
        <v>59</v>
      </c>
      <c r="B16" t="s">
        <v>243</v>
      </c>
    </row>
    <row r="18" spans="1:9" x14ac:dyDescent="0.45">
      <c r="B18" t="s">
        <v>265</v>
      </c>
    </row>
    <row r="20" spans="1:9" ht="17" x14ac:dyDescent="0.5">
      <c r="A20" s="1" t="s">
        <v>60</v>
      </c>
      <c r="B20" t="s">
        <v>205</v>
      </c>
    </row>
    <row r="22" spans="1:9" ht="17" x14ac:dyDescent="0.5">
      <c r="B22" s="33" t="s">
        <v>39</v>
      </c>
      <c r="C22" s="33">
        <v>-3</v>
      </c>
      <c r="D22" s="33">
        <v>-2</v>
      </c>
      <c r="E22" s="33">
        <v>-1</v>
      </c>
      <c r="F22" s="33">
        <v>0</v>
      </c>
      <c r="G22" s="33">
        <v>1</v>
      </c>
      <c r="H22" s="33">
        <v>2</v>
      </c>
      <c r="I22" s="33">
        <v>3</v>
      </c>
    </row>
    <row r="23" spans="1:9" ht="19" x14ac:dyDescent="0.5">
      <c r="B23" s="33" t="s">
        <v>206</v>
      </c>
      <c r="C23" s="33">
        <f>(2*C22^2)+(4*C22)-3</f>
        <v>3</v>
      </c>
      <c r="D23" s="33">
        <f t="shared" ref="D23:I23" si="0">(2*D22^2)+(4*D22)-3</f>
        <v>-3</v>
      </c>
      <c r="E23" s="33">
        <f t="shared" si="0"/>
        <v>-5</v>
      </c>
      <c r="F23" s="33">
        <f t="shared" si="0"/>
        <v>-3</v>
      </c>
      <c r="G23" s="33">
        <f t="shared" si="0"/>
        <v>3</v>
      </c>
      <c r="H23" s="33">
        <f t="shared" si="0"/>
        <v>13</v>
      </c>
      <c r="I23" s="33">
        <f t="shared" si="0"/>
        <v>27</v>
      </c>
    </row>
    <row r="24" spans="1:9" ht="19" x14ac:dyDescent="0.5">
      <c r="B24" s="33" t="s">
        <v>207</v>
      </c>
      <c r="C24" s="33">
        <f>-(C22^2)-(2*C22)</f>
        <v>-3</v>
      </c>
      <c r="D24" s="33">
        <f t="shared" ref="D24:I24" si="1">-(D22^2)-(2*D22)</f>
        <v>0</v>
      </c>
      <c r="E24" s="33">
        <f t="shared" si="1"/>
        <v>1</v>
      </c>
      <c r="F24" s="33">
        <f t="shared" si="1"/>
        <v>0</v>
      </c>
      <c r="G24" s="33">
        <f t="shared" si="1"/>
        <v>-3</v>
      </c>
      <c r="H24" s="33">
        <f t="shared" si="1"/>
        <v>-8</v>
      </c>
      <c r="I24" s="33">
        <f t="shared" si="1"/>
        <v>-15</v>
      </c>
    </row>
    <row r="25" spans="1:9" ht="19" x14ac:dyDescent="0.5">
      <c r="B25" s="33" t="s">
        <v>208</v>
      </c>
      <c r="C25" s="33">
        <f>-(C22^2)+2.25</f>
        <v>-6.75</v>
      </c>
      <c r="D25" s="33">
        <f t="shared" ref="D25:I25" si="2">-(D22^2)+2.25</f>
        <v>-1.75</v>
      </c>
      <c r="E25" s="33">
        <f t="shared" si="2"/>
        <v>1.25</v>
      </c>
      <c r="F25" s="33">
        <f t="shared" si="2"/>
        <v>2.25</v>
      </c>
      <c r="G25" s="33">
        <f t="shared" si="2"/>
        <v>1.25</v>
      </c>
      <c r="H25" s="33">
        <f t="shared" si="2"/>
        <v>-1.75</v>
      </c>
      <c r="I25" s="33">
        <f t="shared" si="2"/>
        <v>-6.75</v>
      </c>
    </row>
    <row r="26" spans="1:9" ht="17" x14ac:dyDescent="0.5">
      <c r="A26" s="1"/>
    </row>
    <row r="27" spans="1:9" ht="17" x14ac:dyDescent="0.5">
      <c r="A27" s="1" t="s">
        <v>98</v>
      </c>
      <c r="B27" t="s">
        <v>209</v>
      </c>
    </row>
    <row r="29" spans="1:9" x14ac:dyDescent="0.45">
      <c r="A29" t="s">
        <v>266</v>
      </c>
    </row>
    <row r="32" spans="1:9" ht="36" customHeight="1" x14ac:dyDescent="0.45"/>
    <row r="43" spans="1:2" ht="17" x14ac:dyDescent="0.5">
      <c r="A43" s="1"/>
      <c r="B43" s="3"/>
    </row>
    <row r="47" spans="1:2" ht="17" x14ac:dyDescent="0.5">
      <c r="A47" s="1"/>
      <c r="B47" s="3"/>
    </row>
  </sheetData>
  <mergeCells count="2">
    <mergeCell ref="A1:I1"/>
    <mergeCell ref="A2:I2"/>
  </mergeCells>
  <pageMargins left="0.7" right="0.7" top="0.75" bottom="0.75" header="0.3" footer="0.3"/>
  <pageSetup paperSize="9" orientation="portrait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5"/>
  <sheetViews>
    <sheetView tabSelected="1" topLeftCell="A34" zoomScale="80" workbookViewId="0">
      <selection activeCell="D8" sqref="D8"/>
    </sheetView>
  </sheetViews>
  <sheetFormatPr defaultRowHeight="16.5" x14ac:dyDescent="0.45"/>
  <cols>
    <col min="1" max="1" width="15.07421875" customWidth="1"/>
    <col min="2" max="23" width="6.765625" customWidth="1"/>
  </cols>
  <sheetData>
    <row r="1" spans="1:10" ht="21.5" x14ac:dyDescent="0.6">
      <c r="A1" s="60" t="s">
        <v>9</v>
      </c>
      <c r="B1" s="60"/>
      <c r="C1" s="60"/>
      <c r="D1" s="60"/>
      <c r="E1" s="60"/>
      <c r="F1" s="60"/>
      <c r="G1" s="60"/>
      <c r="H1" s="60"/>
      <c r="I1" s="60"/>
    </row>
    <row r="2" spans="1:10" ht="21.5" x14ac:dyDescent="0.45">
      <c r="A2" s="61" t="s">
        <v>102</v>
      </c>
      <c r="B2" s="61"/>
      <c r="C2" s="61"/>
      <c r="D2" s="61"/>
      <c r="E2" s="61"/>
      <c r="F2" s="61"/>
      <c r="G2" s="61"/>
      <c r="H2" s="61"/>
      <c r="I2" s="61"/>
    </row>
    <row r="3" spans="1:10" ht="21.5" x14ac:dyDescent="0.5">
      <c r="A3" s="1" t="s">
        <v>103</v>
      </c>
      <c r="C3" s="15"/>
    </row>
    <row r="4" spans="1:10" ht="17" x14ac:dyDescent="0.5">
      <c r="A4" s="1"/>
    </row>
    <row r="5" spans="1:10" ht="17" x14ac:dyDescent="0.5">
      <c r="A5" s="1" t="s">
        <v>19</v>
      </c>
      <c r="B5" t="s">
        <v>110</v>
      </c>
    </row>
    <row r="6" spans="1:10" ht="17" x14ac:dyDescent="0.45">
      <c r="B6" s="20" t="s">
        <v>95</v>
      </c>
      <c r="C6" s="20" t="s">
        <v>96</v>
      </c>
      <c r="D6" s="20" t="s">
        <v>97</v>
      </c>
    </row>
    <row r="7" spans="1:10" ht="17" x14ac:dyDescent="0.45">
      <c r="B7" s="35">
        <v>1</v>
      </c>
      <c r="C7" s="35">
        <v>0</v>
      </c>
      <c r="D7" s="35">
        <v>0</v>
      </c>
      <c r="J7" s="34"/>
    </row>
    <row r="24" spans="1:1" ht="17" x14ac:dyDescent="0.5">
      <c r="A24" s="1"/>
    </row>
    <row r="42" spans="1:22" ht="17" x14ac:dyDescent="0.5">
      <c r="A42" s="52" t="s">
        <v>39</v>
      </c>
      <c r="B42" s="14">
        <v>-10</v>
      </c>
      <c r="C42" s="14">
        <v>-9</v>
      </c>
      <c r="D42" s="14">
        <v>-8</v>
      </c>
      <c r="E42" s="14">
        <v>-7</v>
      </c>
      <c r="F42" s="14">
        <v>-6</v>
      </c>
      <c r="G42" s="14">
        <v>-5</v>
      </c>
      <c r="H42" s="14">
        <v>-4</v>
      </c>
      <c r="I42" s="14">
        <v>-3</v>
      </c>
      <c r="J42" s="14">
        <v>-2</v>
      </c>
      <c r="K42" s="14">
        <v>-1</v>
      </c>
      <c r="L42" s="14">
        <v>0</v>
      </c>
      <c r="M42" s="14">
        <v>1</v>
      </c>
      <c r="N42" s="14">
        <v>2</v>
      </c>
      <c r="O42" s="14">
        <v>3</v>
      </c>
      <c r="P42" s="14">
        <v>4</v>
      </c>
      <c r="Q42" s="14">
        <v>5</v>
      </c>
      <c r="R42" s="14">
        <v>6</v>
      </c>
      <c r="S42" s="14">
        <v>7</v>
      </c>
      <c r="T42" s="14">
        <v>8</v>
      </c>
      <c r="U42" s="14">
        <v>9</v>
      </c>
      <c r="V42" s="14">
        <v>10</v>
      </c>
    </row>
    <row r="43" spans="1:22" ht="19" x14ac:dyDescent="0.5">
      <c r="A43" s="52" t="s">
        <v>210</v>
      </c>
      <c r="B43" s="14">
        <f t="shared" ref="B43:V43" si="0">$B$7*B42^2+$C$7*B42+$D$7</f>
        <v>100</v>
      </c>
      <c r="C43" s="14">
        <f t="shared" si="0"/>
        <v>81</v>
      </c>
      <c r="D43" s="14">
        <f t="shared" si="0"/>
        <v>64</v>
      </c>
      <c r="E43" s="14">
        <f t="shared" si="0"/>
        <v>49</v>
      </c>
      <c r="F43" s="14">
        <f t="shared" si="0"/>
        <v>36</v>
      </c>
      <c r="G43" s="14">
        <f t="shared" si="0"/>
        <v>25</v>
      </c>
      <c r="H43" s="14">
        <f t="shared" si="0"/>
        <v>16</v>
      </c>
      <c r="I43" s="14">
        <f t="shared" si="0"/>
        <v>9</v>
      </c>
      <c r="J43" s="14">
        <f t="shared" si="0"/>
        <v>4</v>
      </c>
      <c r="K43" s="14">
        <f t="shared" si="0"/>
        <v>1</v>
      </c>
      <c r="L43" s="14">
        <f t="shared" si="0"/>
        <v>0</v>
      </c>
      <c r="M43" s="14">
        <f t="shared" si="0"/>
        <v>1</v>
      </c>
      <c r="N43" s="14">
        <f t="shared" si="0"/>
        <v>4</v>
      </c>
      <c r="O43" s="14">
        <f t="shared" si="0"/>
        <v>9</v>
      </c>
      <c r="P43" s="14">
        <f t="shared" si="0"/>
        <v>16</v>
      </c>
      <c r="Q43" s="14">
        <f t="shared" si="0"/>
        <v>25</v>
      </c>
      <c r="R43" s="14">
        <f t="shared" si="0"/>
        <v>36</v>
      </c>
      <c r="S43" s="14">
        <f t="shared" si="0"/>
        <v>49</v>
      </c>
      <c r="T43" s="14">
        <f t="shared" si="0"/>
        <v>64</v>
      </c>
      <c r="U43" s="14">
        <f t="shared" si="0"/>
        <v>81</v>
      </c>
      <c r="V43" s="14">
        <f t="shared" si="0"/>
        <v>100</v>
      </c>
    </row>
    <row r="45" spans="1:22" ht="17" x14ac:dyDescent="0.5">
      <c r="A45" s="1" t="s">
        <v>20</v>
      </c>
      <c r="B45" t="s">
        <v>211</v>
      </c>
    </row>
    <row r="49" spans="1:2" ht="17" x14ac:dyDescent="0.5">
      <c r="A49" s="1" t="s">
        <v>21</v>
      </c>
      <c r="B49" t="s">
        <v>212</v>
      </c>
    </row>
    <row r="53" spans="1:2" ht="17" x14ac:dyDescent="0.5">
      <c r="A53" s="1" t="s">
        <v>22</v>
      </c>
      <c r="B53" t="s">
        <v>213</v>
      </c>
    </row>
    <row r="57" spans="1:2" ht="17" x14ac:dyDescent="0.5">
      <c r="A57" s="1" t="s">
        <v>105</v>
      </c>
      <c r="B57" t="s">
        <v>104</v>
      </c>
    </row>
    <row r="61" spans="1:2" ht="17" x14ac:dyDescent="0.5">
      <c r="A61" s="1" t="s">
        <v>107</v>
      </c>
      <c r="B61" t="s">
        <v>106</v>
      </c>
    </row>
    <row r="65" spans="1:2" ht="17" x14ac:dyDescent="0.5">
      <c r="A65" s="1" t="s">
        <v>108</v>
      </c>
      <c r="B65" t="s">
        <v>109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19FF5B96460D4C947F4D7D6E09239F" ma:contentTypeVersion="0" ma:contentTypeDescription="Opret et nyt dokument." ma:contentTypeScope="" ma:versionID="46a9c47fbd1a95f29e346424c7aa54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f60a2fe46c19e5b5ceda9fcd2f277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B7AB90-3885-4AE0-BCDE-2262F242E8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4C4B04-1009-4F05-9E34-F1EE6D023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A78F98-D2E9-4953-81CA-BF3A2FC4614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Eksempel</vt:lpstr>
      <vt:lpstr>Opgave 1</vt:lpstr>
      <vt:lpstr>Opgave 2</vt:lpstr>
      <vt:lpstr>Opgave 3</vt:lpstr>
      <vt:lpstr>Opgave 4</vt:lpstr>
      <vt:lpstr>Facitliste </vt:lpstr>
      <vt:lpstr>Opgave 5</vt:lpstr>
      <vt:lpstr>Opgave 6</vt:lpstr>
      <vt:lpstr>Opgave 7</vt:lpstr>
      <vt:lpstr>Opgave 8</vt:lpstr>
      <vt:lpstr>Opgave 9</vt:lpstr>
      <vt:lpstr>Opgave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 Flemming Larsen</dc:creator>
  <cp:lastModifiedBy>Mariusz Matyja</cp:lastModifiedBy>
  <cp:lastPrinted>2013-06-04T06:30:15Z</cp:lastPrinted>
  <dcterms:created xsi:type="dcterms:W3CDTF">2013-05-06T15:21:24Z</dcterms:created>
  <dcterms:modified xsi:type="dcterms:W3CDTF">2018-11-07T15:32:08Z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0x010100B219FF5B96460D4C947F4D7D6E09239F</vt:lpwstr>
  </property>
</Properties>
</file>