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yj\Desktop\"/>
    </mc:Choice>
  </mc:AlternateContent>
  <xr:revisionPtr revIDLastSave="0" documentId="10_ncr:100000_{457C2555-1481-42E7-901E-DF3299A9DDB1}" xr6:coauthVersionLast="31" xr6:coauthVersionMax="31" xr10:uidLastSave="{00000000-0000-0000-0000-000000000000}"/>
  <bookViews>
    <workbookView xWindow="0" yWindow="0" windowWidth="19200" windowHeight="6960" firstSheet="4" activeTab="10" xr2:uid="{00000000-000D-0000-FFFF-FFFF00000000}"/>
  </bookViews>
  <sheets>
    <sheet name="Eksempel" sheetId="18" r:id="rId1"/>
    <sheet name="Opgave 1" sheetId="2" r:id="rId2"/>
    <sheet name="Opgave 2" sheetId="1" r:id="rId3"/>
    <sheet name="Opgave 3" sheetId="5" r:id="rId4"/>
    <sheet name="Opgave 4" sheetId="7" r:id="rId5"/>
    <sheet name="Opgave 5" sheetId="8" r:id="rId6"/>
    <sheet name="Opgave 6" sheetId="6" r:id="rId7"/>
    <sheet name="opgave 7" sheetId="9" r:id="rId8"/>
    <sheet name="Opgave 8" sheetId="10" r:id="rId9"/>
    <sheet name="Opgave 9" sheetId="16" r:id="rId10"/>
    <sheet name="Opgave 10" sheetId="12" r:id="rId11"/>
    <sheet name="Facitliste" sheetId="17" r:id="rId1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2" l="1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H11" i="16"/>
  <c r="H7" i="16"/>
  <c r="H8" i="16"/>
  <c r="H9" i="16"/>
  <c r="H10" i="16"/>
  <c r="H6" i="16"/>
  <c r="I11" i="16"/>
  <c r="I7" i="16"/>
  <c r="I8" i="16"/>
  <c r="I9" i="16"/>
  <c r="I10" i="16"/>
  <c r="I6" i="16"/>
  <c r="F7" i="16"/>
  <c r="F8" i="16"/>
  <c r="F9" i="16"/>
  <c r="F10" i="16"/>
  <c r="F11" i="16"/>
  <c r="F6" i="16"/>
  <c r="D7" i="16"/>
  <c r="D8" i="16"/>
  <c r="D9" i="16"/>
  <c r="D10" i="16"/>
  <c r="D11" i="16"/>
  <c r="D6" i="16"/>
  <c r="F8" i="10"/>
  <c r="F9" i="10"/>
  <c r="F10" i="10"/>
  <c r="F11" i="10"/>
  <c r="F12" i="10"/>
  <c r="F13" i="10"/>
  <c r="F14" i="10"/>
  <c r="F7" i="10"/>
  <c r="E8" i="10"/>
  <c r="E9" i="10"/>
  <c r="E10" i="10"/>
  <c r="E11" i="10"/>
  <c r="E12" i="10"/>
  <c r="E13" i="10"/>
  <c r="E14" i="10"/>
  <c r="E7" i="10"/>
  <c r="E11" i="9"/>
  <c r="D11" i="9"/>
  <c r="D10" i="9"/>
  <c r="D8" i="9"/>
  <c r="F9" i="9"/>
  <c r="F10" i="9"/>
  <c r="E9" i="9"/>
  <c r="C11" i="9"/>
  <c r="C10" i="9"/>
  <c r="F8" i="9"/>
  <c r="D16" i="6"/>
  <c r="D15" i="6"/>
  <c r="D14" i="6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F8" i="8"/>
  <c r="E8" i="8"/>
  <c r="D8" i="8"/>
  <c r="D8" i="7"/>
  <c r="E8" i="9" l="1"/>
  <c r="D22" i="6"/>
  <c r="D21" i="6"/>
  <c r="D20" i="6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C9" i="5"/>
  <c r="C10" i="5"/>
  <c r="C11" i="5"/>
  <c r="C12" i="5"/>
  <c r="C8" i="5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5" i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6" i="2"/>
  <c r="C33" i="18"/>
  <c r="C34" i="18"/>
  <c r="C35" i="18"/>
  <c r="C36" i="18"/>
  <c r="C32" i="18"/>
  <c r="D19" i="18"/>
  <c r="D14" i="18"/>
  <c r="D179" i="17"/>
  <c r="E179" i="17"/>
  <c r="D180" i="17"/>
  <c r="E180" i="17"/>
  <c r="D181" i="17"/>
  <c r="E181" i="17"/>
  <c r="D182" i="17"/>
  <c r="E182" i="17"/>
  <c r="D183" i="17"/>
  <c r="E183" i="17"/>
  <c r="D184" i="17"/>
  <c r="E184" i="17"/>
  <c r="D185" i="17"/>
  <c r="E185" i="17"/>
  <c r="D186" i="17"/>
  <c r="E186" i="17"/>
  <c r="D187" i="17"/>
  <c r="E187" i="17"/>
  <c r="D188" i="17"/>
  <c r="E188" i="17"/>
  <c r="D189" i="17"/>
  <c r="E189" i="17"/>
  <c r="D190" i="17"/>
  <c r="E190" i="17"/>
  <c r="D191" i="17"/>
  <c r="E191" i="17"/>
  <c r="D192" i="17"/>
  <c r="E192" i="17"/>
  <c r="D178" i="17"/>
  <c r="E178" i="17"/>
  <c r="D8" i="12"/>
  <c r="E8" i="12"/>
  <c r="C9" i="9" l="1"/>
</calcChain>
</file>

<file path=xl/sharedStrings.xml><?xml version="1.0" encoding="utf-8"?>
<sst xmlns="http://schemas.openxmlformats.org/spreadsheetml/2006/main" count="542" uniqueCount="217">
  <si>
    <t>Moms</t>
  </si>
  <si>
    <t>Opgave 2</t>
  </si>
  <si>
    <t>Opgave 3</t>
  </si>
  <si>
    <t>Opgave 1</t>
  </si>
  <si>
    <t>Opgave 5</t>
  </si>
  <si>
    <t>Herunder ser du, hvad hotelpriserne i nogle af danskernes yndlingsbyer er steget med:</t>
  </si>
  <si>
    <t>New York:</t>
  </si>
  <si>
    <t xml:space="preserve">San Francisco: </t>
  </si>
  <si>
    <t xml:space="preserve">Chicago: </t>
  </si>
  <si>
    <t xml:space="preserve">I takt med, at dollarkursen er faldet er antallet af rejsende til USA steget. </t>
  </si>
  <si>
    <t>Det har fået gennemsnitsprisen på et hotelværelse til at stige og især i storbyerne.</t>
  </si>
  <si>
    <t>Stigning</t>
  </si>
  <si>
    <t>Pris nu:</t>
  </si>
  <si>
    <t>Priserne på hotelværelser i USA's storbyer stiger</t>
  </si>
  <si>
    <t>Fald</t>
  </si>
  <si>
    <t>Startværdi</t>
  </si>
  <si>
    <t>Slutværdi</t>
  </si>
  <si>
    <t>Stiger</t>
  </si>
  <si>
    <t>Læg procenten til startværdien</t>
  </si>
  <si>
    <t>Huslejen stiger med 3,5% om 3 måneder.</t>
  </si>
  <si>
    <t>Husleje nu</t>
  </si>
  <si>
    <t>Husleje om 
3 måneder</t>
  </si>
  <si>
    <t>Træk procenten fra startværdien</t>
  </si>
  <si>
    <t>Alfa Romeo</t>
  </si>
  <si>
    <t>Aston Martin</t>
  </si>
  <si>
    <t>Audi A4</t>
  </si>
  <si>
    <t>Nypris</t>
  </si>
  <si>
    <t>BMW</t>
  </si>
  <si>
    <t>Cadillac</t>
  </si>
  <si>
    <t>Chevrolet</t>
  </si>
  <si>
    <t>Chrysler</t>
  </si>
  <si>
    <t>Citroën</t>
  </si>
  <si>
    <t>Dodge</t>
  </si>
  <si>
    <t>Ferrari</t>
  </si>
  <si>
    <t>Ford</t>
  </si>
  <si>
    <t>Honda</t>
  </si>
  <si>
    <t>Hyundai</t>
  </si>
  <si>
    <t>Jaguar</t>
  </si>
  <si>
    <t>Kia</t>
  </si>
  <si>
    <t>Landrover</t>
  </si>
  <si>
    <t>Lexus</t>
  </si>
  <si>
    <t>Mazda</t>
  </si>
  <si>
    <t xml:space="preserve">Mercedes-Benz </t>
  </si>
  <si>
    <t>Mini</t>
  </si>
  <si>
    <t>Mitsubitshi</t>
  </si>
  <si>
    <t>Nissan</t>
  </si>
  <si>
    <t>Opel</t>
  </si>
  <si>
    <t>Peugeot</t>
  </si>
  <si>
    <t>Porche</t>
  </si>
  <si>
    <t>Renault</t>
  </si>
  <si>
    <t>Saab</t>
  </si>
  <si>
    <t>Seat</t>
  </si>
  <si>
    <t>Skoda</t>
  </si>
  <si>
    <t>Smart</t>
  </si>
  <si>
    <t>Subaru</t>
  </si>
  <si>
    <t>Suzuki</t>
  </si>
  <si>
    <t>Toyota</t>
  </si>
  <si>
    <t>Volvo</t>
  </si>
  <si>
    <t>VW</t>
  </si>
  <si>
    <t>Værdi 1 år gammel 
ved fald på 10%</t>
  </si>
  <si>
    <t>Værdi 1 år gammel 
ved fald på 15%</t>
  </si>
  <si>
    <t>Værdi 1 år gammel 
ved fald på 20%</t>
  </si>
  <si>
    <t>Biler bliver mindre værd med tiden</t>
  </si>
  <si>
    <t>Eksempler på bilpriser</t>
  </si>
  <si>
    <t>Bensin</t>
  </si>
  <si>
    <t>Diesel</t>
  </si>
  <si>
    <t>297 500</t>
  </si>
  <si>
    <t>12AR013</t>
  </si>
  <si>
    <t>Giulietta 1.4 M-Air 170 hk Distinctive</t>
  </si>
  <si>
    <t>223 000</t>
  </si>
  <si>
    <t>12AR014</t>
  </si>
  <si>
    <t>Giulietta 1.4 TB 120 hk Distinctive</t>
  </si>
  <si>
    <t>202 000</t>
  </si>
  <si>
    <t>12AR015</t>
  </si>
  <si>
    <t>Giulietta 1.4 TB 120 hk Progression</t>
  </si>
  <si>
    <t>196 000</t>
  </si>
  <si>
    <t>12AR016</t>
  </si>
  <si>
    <t>Giulietta 1.6 JTDm 105 hk Progression</t>
  </si>
  <si>
    <t>226 000</t>
  </si>
  <si>
    <t>12AR017</t>
  </si>
  <si>
    <t>Giulietta 1750 TBi 235 hk QV</t>
  </si>
  <si>
    <t>273 000</t>
  </si>
  <si>
    <t>12AR018</t>
  </si>
  <si>
    <t>Giulietta 2.0 JTDm 140 hk Distinctive</t>
  </si>
  <si>
    <t>243 000</t>
  </si>
  <si>
    <t>12AR019</t>
  </si>
  <si>
    <t>Giulietta 2.0 JTDm 170 hk Distinctive</t>
  </si>
  <si>
    <t>268 000</t>
  </si>
  <si>
    <t>12AR020</t>
  </si>
  <si>
    <t>MiTo S1 1.3 JTDm 95 hk Distinctive</t>
  </si>
  <si>
    <t>182 900</t>
  </si>
  <si>
    <t>12AR021</t>
  </si>
  <si>
    <t>MiTo S1 1.3 JTDm 95 hk Progression</t>
  </si>
  <si>
    <t>167 900</t>
  </si>
  <si>
    <t>12AR022</t>
  </si>
  <si>
    <t>MiTo S1 1.4 M-Air 105 hk Distinctive</t>
  </si>
  <si>
    <t>172 900</t>
  </si>
  <si>
    <t>12AR023</t>
  </si>
  <si>
    <t>MiTo S1 1.4 M-Air 105 hk Progression</t>
  </si>
  <si>
    <t>157 900</t>
  </si>
  <si>
    <t>12AR024</t>
  </si>
  <si>
    <t>MiTo S1 1.4 M-Air 135 hk Distinctive</t>
  </si>
  <si>
    <t>187 900</t>
  </si>
  <si>
    <t>12AR025</t>
  </si>
  <si>
    <t>MiTo S1 1.4 M-Air 170 hk QV</t>
  </si>
  <si>
    <t>214 900</t>
  </si>
  <si>
    <t>12AR026</t>
  </si>
  <si>
    <t>MiTo S1 1.6 JTDm 120 hk Distinctive</t>
  </si>
  <si>
    <t>201 900</t>
  </si>
  <si>
    <t xml:space="preserve"> </t>
  </si>
  <si>
    <t>Pris uden moms</t>
  </si>
  <si>
    <t>Eksempler på bilpriser fra forskellige bilmærker</t>
  </si>
  <si>
    <t>Procent som moms udgør af Nyprisen</t>
  </si>
  <si>
    <t>Moms i Danmark</t>
  </si>
  <si>
    <t>Vi leger med momssatsen</t>
  </si>
  <si>
    <t>CD</t>
  </si>
  <si>
    <t>TV</t>
  </si>
  <si>
    <t>Musikanlæg</t>
  </si>
  <si>
    <t>Priser ved forskellige momssatser</t>
  </si>
  <si>
    <t>Computer</t>
  </si>
  <si>
    <t>Normalpris</t>
  </si>
  <si>
    <t>Tilbudspris</t>
  </si>
  <si>
    <t>Vare</t>
  </si>
  <si>
    <t>Kaffe</t>
  </si>
  <si>
    <t>Cheasy A38</t>
  </si>
  <si>
    <t>Rugbrød</t>
  </si>
  <si>
    <t>Oksefars</t>
  </si>
  <si>
    <t>10 stk. frugt</t>
  </si>
  <si>
    <t>Havregryn</t>
  </si>
  <si>
    <t>Gulerødder</t>
  </si>
  <si>
    <t>Kalkunbacon</t>
  </si>
  <si>
    <t>Prisen sættes først ned med</t>
  </si>
  <si>
    <t>Varen sættes derefter op med</t>
  </si>
  <si>
    <t>Prisen ender med at stige eller falde med</t>
  </si>
  <si>
    <t>Stiger, falder eller er prisen uændret?</t>
  </si>
  <si>
    <t>Forklar hvorfor den sidste opgave ikke giver mening, når det handler om priser som stiger og falder?</t>
  </si>
  <si>
    <t>Vil der være situationer, hvor den sidste opgave giver mening?</t>
  </si>
  <si>
    <t>Hvad koster bilerne uden moms</t>
  </si>
  <si>
    <t>Vi sammenligner priser</t>
  </si>
  <si>
    <t>Hvordan vil det påvirke resultaterne, hvis man først sætter prisen op og derefter ned?</t>
  </si>
  <si>
    <t>Prisen efter prisfaldet</t>
  </si>
  <si>
    <t>Stigning eller fald i procent</t>
  </si>
  <si>
    <t>Varens startpris</t>
  </si>
  <si>
    <t>Varens slutpris</t>
  </si>
  <si>
    <t>Prisen sættes derefter op med</t>
  </si>
  <si>
    <t>Stigning eller fald i kr. i forhold til startprisen</t>
  </si>
  <si>
    <t>a)</t>
  </si>
  <si>
    <t>Beregn den nye husleje</t>
  </si>
  <si>
    <t>Opgave 4</t>
  </si>
  <si>
    <t>Find bilernes værdi, når de er blevet 1 år gamle</t>
  </si>
  <si>
    <t>Hvad kostede hotelpriserne før stigningen?</t>
  </si>
  <si>
    <t>Hvilken by har haft den største stigning i kr.?</t>
  </si>
  <si>
    <t>b)</t>
  </si>
  <si>
    <t>Opgave 6</t>
  </si>
  <si>
    <t>Opgave 7</t>
  </si>
  <si>
    <t>Hvad vil prisen være ved andre momssatser?</t>
  </si>
  <si>
    <t>Udfyld tabellen herunder</t>
  </si>
  <si>
    <t>Opgave 8</t>
  </si>
  <si>
    <r>
      <t xml:space="preserve">Hvor mange procent er normalprisen </t>
    </r>
    <r>
      <rPr>
        <b/>
        <i/>
        <sz val="11"/>
        <color theme="0"/>
        <rFont val="Comic Sans MS"/>
        <family val="4"/>
      </rPr>
      <t>dyrere end tilbudsprisen?</t>
    </r>
  </si>
  <si>
    <r>
      <t xml:space="preserve">Hvor mange procent er tilbudsprisen </t>
    </r>
    <r>
      <rPr>
        <b/>
        <i/>
        <sz val="11"/>
        <color theme="0"/>
        <rFont val="Comic Sans MS"/>
        <family val="4"/>
      </rPr>
      <t>billigere end normalprisen?</t>
    </r>
  </si>
  <si>
    <t>Slutpris divideret med startpris</t>
  </si>
  <si>
    <t>Opgave 9</t>
  </si>
  <si>
    <t>Samlede fremskrivnings-faktor</t>
  </si>
  <si>
    <t>har haft den største stigning</t>
  </si>
  <si>
    <t>Opgave 10</t>
  </si>
  <si>
    <t>Uændret</t>
  </si>
  <si>
    <t>Nypris 
(incl. moms)</t>
  </si>
  <si>
    <t>Vi sætter priserne ned og op - hvad ender det med?</t>
  </si>
  <si>
    <t>Facitliste</t>
  </si>
  <si>
    <t>Falder</t>
  </si>
  <si>
    <t>Man kan ikke sætte en pris ned med 200 %, men maksimalt med 100 %. Derfor vil opgaven ikke give mening, når det drejer sig om priser, som sættes op og ned.</t>
  </si>
  <si>
    <t>Eksempel 1</t>
  </si>
  <si>
    <t>Kopiere formler:</t>
  </si>
  <si>
    <t>Hold venstre musetast nede og træk musen gennem de celler, hvor du skal have resultaterne.</t>
  </si>
  <si>
    <t>Placer nu musen på resultatet 44 og træk musen ned til celle D18.</t>
  </si>
  <si>
    <t>Nu skulle alle slutværdierne være udregnet.</t>
  </si>
  <si>
    <t>Når tallet i en celle er kroner, så klikker du på ikonet "Regnskabstalformat".</t>
  </si>
  <si>
    <t>Du kan vælge at markere et helt område og tilføje "regnskabstalformat" til alle cellerne på én gang.</t>
  </si>
  <si>
    <t>Eksempel 2</t>
  </si>
  <si>
    <t>Husleje næste måned</t>
  </si>
  <si>
    <t>Regnskabstalformat:</t>
  </si>
  <si>
    <t>Huslejen stiger med 2 % 
i næste måned</t>
  </si>
  <si>
    <t>Lav en formel i celle C32 og kopiere formlen til celle C36 - brug regnskabstalformatet.</t>
  </si>
  <si>
    <t>Du indtaster den første formel og lader musen blive i denne celle. Peg på det nederste højre hjørne  af cellen.</t>
  </si>
  <si>
    <t>Når du skal lave mange af den samme slags udregninger, skal du udnytte regnearkets mulighed for at kopiere formler.</t>
  </si>
  <si>
    <t>Det er vigtigt, at du bruger de tal, som allerede står i regnearket i formlen. Du må kun indtaste tal, som ikke står i regnearket.</t>
  </si>
  <si>
    <t>Får du brug for at fjerne regnskabstalformatet, klikker du på "Ryd formater ", som du finder ved at klikke på pilen ud for "Ryd" på værktøjslinjen.</t>
  </si>
  <si>
    <t>Når du skal udregne slutværdien i celle D14 - ser formlen således ud: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</si>
  <si>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</si>
  <si>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</si>
  <si>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</si>
  <si>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</si>
  <si>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</si>
  <si>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</si>
  <si>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</si>
  <si>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</si>
  <si>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</si>
  <si>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</si>
  <si>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</si>
  <si>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</si>
  <si>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</si>
  <si>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</si>
  <si>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</si>
  <si>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Hvis du synes opgave 11 er svær at forstå - så prøv at forestil dig nedenstående:</t>
  </si>
  <si>
    <t>*Du har en gæld på 20.000 kr., som stiger med 15 %, så ender du med at have 23.000 kr. i gæld</t>
  </si>
  <si>
    <t>*Du har en gæld på 20.000 kr.. som falder med 15 %, derved bliver gælden mindre - nemlig 17.000 kr.</t>
  </si>
  <si>
    <t>Pris før:</t>
  </si>
  <si>
    <t>1238-1164=</t>
  </si>
  <si>
    <t>802-754=</t>
  </si>
  <si>
    <t>903-831=</t>
  </si>
  <si>
    <t>Sv. New York</t>
  </si>
  <si>
    <t>stigning</t>
  </si>
  <si>
    <t>fald</t>
  </si>
  <si>
    <t>det samme pris</t>
  </si>
  <si>
    <t>falder</t>
  </si>
  <si>
    <t>stiger</t>
  </si>
  <si>
    <t>uændret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</si>
</sst>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kr.&quot;_-;\-* #,##0.00\ &quot;kr.&quot;_-;_-* &quot;-&quot;??\ &quot;kr.&quot;_-;_-@_-"/>
    <numFmt numFmtId="43" formatCode="_-* #,##0.00\ _k_r_._-;\-* #,##0.00\ _k_r_._-;_-* &quot;-&quot;??\ _k_r_._-;_-@_-"/>
    <numFmt numFmtId="164" formatCode="_ &quot;kr.&quot;\ * #,##0.00_ ;_ &quot;kr.&quot;\ * \-#,##0.00_ ;_ &quot;kr.&quot;\ * &quot;-&quot;??_ ;_ @_ "/>
    <numFmt numFmtId="165" formatCode="0.0%"/>
    <numFmt numFmtId="166" formatCode="_-* #,##0\ &quot;kr.&quot;_-;\-* #,##0\ &quot;kr.&quot;_-;_-* &quot;-&quot;??\ &quot;kr.&quot;_-;_-@_-"/>
    <numFmt numFmtId="167" formatCode="0.000"/>
    <numFmt numFmtId="168" formatCode="_ [$kr.-406]\ * #,##0.00_ ;_ [$kr.-406]\ * \-#,##0.00_ ;_ [$kr.-406]\ * &quot;-&quot;??_ ;_ @_ "/>
    <numFmt numFmtId="169" formatCode="_-* #,##0.00\ [$kr.-406]_-;\-* #,##0.00\ [$kr.-406]_-;_-* &quot;-&quot;??\ [$kr.-406]_-;_-@_-"/>
    <numFmt numFmtId="170" formatCode="#,##0.00\ &quot;kr.&quot;"/>
  </numFmts>
  <fonts count="18" x14ac:knownFonts="1">
    <font>
      <sz val="11"/>
      <color theme="1"/>
      <name val="Comic Sans MS"/>
      <family val="2"/>
    </font>
    <font>
      <sz val="10"/>
      <color theme="1"/>
      <name val="Verdana"/>
      <family val="2"/>
    </font>
    <font>
      <sz val="11"/>
      <color theme="1"/>
      <name val="Comic Sans MS"/>
      <family val="4"/>
    </font>
    <font>
      <b/>
      <sz val="11"/>
      <color theme="1"/>
      <name val="Comic Sans MS"/>
      <family val="4"/>
    </font>
    <font>
      <sz val="11"/>
      <color theme="1"/>
      <name val="Comic Sans MS"/>
      <family val="2"/>
    </font>
    <font>
      <b/>
      <sz val="14"/>
      <color theme="1"/>
      <name val="Comic Sans MS"/>
      <family val="4"/>
    </font>
    <font>
      <sz val="10"/>
      <color theme="1"/>
      <name val="Verdana"/>
      <family val="2"/>
    </font>
    <font>
      <b/>
      <i/>
      <sz val="11"/>
      <color theme="1"/>
      <name val="Comic Sans MS"/>
      <family val="4"/>
    </font>
    <font>
      <sz val="11"/>
      <color theme="0"/>
      <name val="Comic Sans MS"/>
      <family val="2"/>
    </font>
    <font>
      <sz val="10"/>
      <color theme="1"/>
      <name val="Comic Sans MS"/>
      <family val="4"/>
    </font>
    <font>
      <b/>
      <sz val="14"/>
      <color theme="0"/>
      <name val="Comic Sans MS"/>
      <family val="4"/>
    </font>
    <font>
      <b/>
      <sz val="11"/>
      <color theme="0"/>
      <name val="Comic Sans MS"/>
      <family val="4"/>
    </font>
    <font>
      <b/>
      <i/>
      <sz val="11"/>
      <color theme="0"/>
      <name val="Comic Sans MS"/>
      <family val="4"/>
    </font>
    <font>
      <sz val="11"/>
      <name val="Comic Sans MS"/>
      <family val="2"/>
    </font>
    <font>
      <sz val="11"/>
      <color rgb="FFFF0000"/>
      <name val="Comic Sans MS"/>
      <family val="4"/>
    </font>
    <font>
      <sz val="11"/>
      <color rgb="FFFF0000"/>
      <name val="Comic Sans MS"/>
      <family val="2"/>
    </font>
    <font>
      <u/>
      <sz val="11"/>
      <color theme="10"/>
      <name val="Comic Sans MS"/>
      <family val="2"/>
    </font>
    <font>
      <u/>
      <sz val="11"/>
      <color theme="11"/>
      <name val="Comic Sans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5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25">
    <xf numFmtId="0" fontId="0" fillId="0" borderId="0" xfId="0"/>
    <xf numFmtId="0" fontId="3" fillId="0" borderId="0" xfId="0" applyFont="1"/>
    <xf numFmtId="2" fontId="0" fillId="0" borderId="0" xfId="0" applyNumberFormat="1"/>
    <xf numFmtId="0" fontId="2" fillId="0" borderId="0" xfId="3" applyFont="1"/>
    <xf numFmtId="0" fontId="3" fillId="0" borderId="0" xfId="0" applyFont="1" applyAlignment="1">
      <alignment horizontal="right"/>
    </xf>
    <xf numFmtId="165" fontId="2" fillId="0" borderId="0" xfId="4" applyNumberFormat="1" applyFont="1"/>
    <xf numFmtId="0" fontId="3" fillId="0" borderId="0" xfId="3" applyFont="1" applyAlignment="1">
      <alignment horizontal="right"/>
    </xf>
    <xf numFmtId="0" fontId="1" fillId="0" borderId="0" xfId="5"/>
    <xf numFmtId="0" fontId="2" fillId="0" borderId="0" xfId="0" applyFont="1" applyAlignment="1">
      <alignment vertical="center"/>
    </xf>
    <xf numFmtId="9" fontId="2" fillId="0" borderId="0" xfId="3" applyNumberFormat="1" applyFont="1"/>
    <xf numFmtId="166" fontId="2" fillId="0" borderId="0" xfId="2" applyNumberFormat="1" applyFont="1"/>
    <xf numFmtId="0" fontId="0" fillId="0" borderId="1" xfId="0" applyBorder="1"/>
    <xf numFmtId="9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0" borderId="0" xfId="0" applyAlignment="1">
      <alignment wrapText="1"/>
    </xf>
    <xf numFmtId="44" fontId="0" fillId="0" borderId="1" xfId="2" applyFont="1" applyBorder="1"/>
    <xf numFmtId="166" fontId="0" fillId="0" borderId="1" xfId="2" applyNumberFormat="1" applyFont="1" applyBorder="1"/>
    <xf numFmtId="166" fontId="0" fillId="0" borderId="0" xfId="0" applyNumberFormat="1"/>
    <xf numFmtId="9" fontId="0" fillId="0" borderId="1" xfId="1" applyFont="1" applyBorder="1"/>
    <xf numFmtId="165" fontId="0" fillId="0" borderId="1" xfId="1" applyNumberFormat="1" applyFont="1" applyBorder="1"/>
    <xf numFmtId="164" fontId="0" fillId="0" borderId="0" xfId="0" applyNumberFormat="1"/>
    <xf numFmtId="165" fontId="0" fillId="0" borderId="0" xfId="1" applyNumberFormat="1" applyFont="1"/>
    <xf numFmtId="9" fontId="7" fillId="0" borderId="1" xfId="0" applyNumberFormat="1" applyFont="1" applyBorder="1"/>
    <xf numFmtId="0" fontId="0" fillId="0" borderId="1" xfId="0" applyBorder="1" applyAlignment="1">
      <alignment horizontal="center"/>
    </xf>
    <xf numFmtId="9" fontId="0" fillId="0" borderId="3" xfId="1" applyFont="1" applyBorder="1"/>
    <xf numFmtId="0" fontId="0" fillId="0" borderId="0" xfId="0"/>
    <xf numFmtId="165" fontId="0" fillId="0" borderId="3" xfId="1" applyNumberFormat="1" applyFont="1" applyBorder="1"/>
    <xf numFmtId="167" fontId="0" fillId="0" borderId="1" xfId="0" applyNumberFormat="1" applyBorder="1"/>
    <xf numFmtId="10" fontId="0" fillId="0" borderId="3" xfId="1" applyNumberFormat="1" applyFont="1" applyBorder="1"/>
    <xf numFmtId="0" fontId="0" fillId="0" borderId="1" xfId="0" applyNumberFormat="1" applyBorder="1"/>
    <xf numFmtId="0" fontId="2" fillId="0" borderId="0" xfId="3" applyFont="1" applyAlignment="1"/>
    <xf numFmtId="0" fontId="0" fillId="0" borderId="0" xfId="0" applyAlignment="1">
      <alignment horizontal="right"/>
    </xf>
    <xf numFmtId="0" fontId="2" fillId="0" borderId="0" xfId="0" applyFont="1" applyAlignment="1">
      <alignment horizontal="left" vertical="center"/>
    </xf>
    <xf numFmtId="0" fontId="2" fillId="0" borderId="0" xfId="3" applyFont="1" applyBorder="1" applyAlignment="1"/>
    <xf numFmtId="0" fontId="2" fillId="0" borderId="0" xfId="3" applyFont="1" applyAlignment="1">
      <alignment horizontal="right"/>
    </xf>
    <xf numFmtId="9" fontId="2" fillId="0" borderId="0" xfId="3" applyNumberFormat="1" applyFont="1" applyAlignment="1">
      <alignment horizontal="left"/>
    </xf>
    <xf numFmtId="0" fontId="2" fillId="0" borderId="0" xfId="3" applyFont="1" applyBorder="1" applyAlignment="1">
      <alignment wrapText="1"/>
    </xf>
    <xf numFmtId="0" fontId="2" fillId="0" borderId="0" xfId="0" applyFont="1"/>
    <xf numFmtId="0" fontId="9" fillId="0" borderId="0" xfId="5" applyFont="1"/>
    <xf numFmtId="0" fontId="2" fillId="0" borderId="0" xfId="0" applyFont="1" applyBorder="1" applyAlignment="1"/>
    <xf numFmtId="166" fontId="2" fillId="0" borderId="1" xfId="2" applyNumberFormat="1" applyFont="1" applyBorder="1" applyAlignment="1">
      <alignment vertical="center"/>
    </xf>
    <xf numFmtId="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0" fontId="11" fillId="2" borderId="1" xfId="5" applyFont="1" applyFill="1" applyBorder="1" applyAlignment="1">
      <alignment vertical="center"/>
    </xf>
    <xf numFmtId="0" fontId="0" fillId="0" borderId="0" xfId="0" applyFont="1" applyBorder="1" applyAlignment="1"/>
    <xf numFmtId="0" fontId="5" fillId="0" borderId="0" xfId="5" applyFont="1" applyBorder="1" applyAlignment="1">
      <alignment horizontal="center"/>
    </xf>
    <xf numFmtId="0" fontId="11" fillId="2" borderId="1" xfId="0" applyFont="1" applyFill="1" applyBorder="1"/>
    <xf numFmtId="166" fontId="11" fillId="2" borderId="1" xfId="2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/>
    <xf numFmtId="0" fontId="0" fillId="0" borderId="0" xfId="0" applyBorder="1"/>
    <xf numFmtId="44" fontId="0" fillId="0" borderId="0" xfId="2" applyFont="1"/>
    <xf numFmtId="0" fontId="13" fillId="0" borderId="0" xfId="0" applyFont="1" applyBorder="1"/>
    <xf numFmtId="166" fontId="13" fillId="0" borderId="0" xfId="2" applyNumberFormat="1" applyFont="1" applyBorder="1"/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44" fontId="2" fillId="0" borderId="0" xfId="2" applyFont="1"/>
    <xf numFmtId="0" fontId="14" fillId="0" borderId="0" xfId="0" applyFont="1" applyAlignment="1">
      <alignment vertical="center"/>
    </xf>
    <xf numFmtId="44" fontId="14" fillId="0" borderId="0" xfId="2" applyFont="1"/>
    <xf numFmtId="0" fontId="14" fillId="0" borderId="0" xfId="3" applyFont="1"/>
    <xf numFmtId="0" fontId="0" fillId="0" borderId="0" xfId="0" applyNumberFormat="1"/>
    <xf numFmtId="0" fontId="0" fillId="0" borderId="0" xfId="1" applyNumberFormat="1" applyFont="1"/>
    <xf numFmtId="166" fontId="3" fillId="0" borderId="1" xfId="2" applyNumberFormat="1" applyFont="1" applyBorder="1" applyAlignment="1">
      <alignment vertical="center"/>
    </xf>
    <xf numFmtId="0" fontId="0" fillId="0" borderId="0" xfId="0" applyNumberFormat="1" applyFill="1" applyBorder="1"/>
    <xf numFmtId="0" fontId="11" fillId="0" borderId="0" xfId="0" applyNumberFormat="1" applyFont="1" applyFill="1" applyBorder="1" applyAlignment="1">
      <alignment horizontal="center" vertical="center"/>
    </xf>
    <xf numFmtId="0" fontId="2" fillId="0" borderId="0" xfId="2" applyNumberFormat="1" applyFont="1" applyFill="1" applyBorder="1" applyAlignment="1">
      <alignment vertical="center"/>
    </xf>
    <xf numFmtId="0" fontId="3" fillId="0" borderId="0" xfId="0" applyFont="1" applyAlignment="1">
      <alignment horizontal="right" wrapText="1"/>
    </xf>
    <xf numFmtId="0" fontId="0" fillId="0" borderId="0" xfId="0" applyNumberFormat="1" applyBorder="1"/>
    <xf numFmtId="164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Fill="1" applyBorder="1"/>
    <xf numFmtId="165" fontId="0" fillId="0" borderId="0" xfId="1" applyNumberFormat="1" applyFont="1" applyFill="1" applyBorder="1"/>
    <xf numFmtId="167" fontId="0" fillId="0" borderId="0" xfId="0" applyNumberFormat="1" applyFill="1" applyBorder="1"/>
    <xf numFmtId="0" fontId="0" fillId="0" borderId="3" xfId="1" applyNumberFormat="1" applyFont="1" applyBorder="1"/>
    <xf numFmtId="2" fontId="0" fillId="0" borderId="1" xfId="0" applyNumberFormat="1" applyBorder="1"/>
    <xf numFmtId="0" fontId="0" fillId="0" borderId="0" xfId="0" quotePrefix="1"/>
    <xf numFmtId="0" fontId="5" fillId="0" borderId="0" xfId="0" applyFont="1"/>
    <xf numFmtId="0" fontId="0" fillId="0" borderId="1" xfId="0" applyFill="1" applyBorder="1" applyAlignment="1">
      <alignment vertical="center"/>
    </xf>
    <xf numFmtId="0" fontId="15" fillId="0" borderId="0" xfId="0" applyFont="1"/>
    <xf numFmtId="2" fontId="8" fillId="2" borderId="1" xfId="0" quotePrefix="1" applyNumberFormat="1" applyFont="1" applyFill="1" applyBorder="1" applyAlignment="1">
      <alignment horizontal="right"/>
    </xf>
    <xf numFmtId="0" fontId="11" fillId="2" borderId="8" xfId="0" applyFont="1" applyFill="1" applyBorder="1" applyAlignment="1"/>
    <xf numFmtId="169" fontId="0" fillId="0" borderId="1" xfId="0" applyNumberFormat="1" applyBorder="1"/>
    <xf numFmtId="170" fontId="13" fillId="0" borderId="1" xfId="2" applyNumberFormat="1" applyFont="1" applyBorder="1"/>
    <xf numFmtId="166" fontId="2" fillId="0" borderId="0" xfId="3" applyNumberFormat="1" applyFont="1"/>
    <xf numFmtId="0" fontId="3" fillId="0" borderId="0" xfId="3" applyFont="1"/>
    <xf numFmtId="0" fontId="2" fillId="0" borderId="0" xfId="3" applyFont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11" fillId="2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0" fontId="11" fillId="2" borderId="7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10" fillId="2" borderId="1" xfId="0" applyFont="1" applyFill="1" applyBorder="1" applyAlignment="1">
      <alignment horizontal="center" vertical="center"/>
    </xf>
    <xf numFmtId="0" fontId="5" fillId="0" borderId="0" xfId="5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4" fontId="2" fillId="0" borderId="0" xfId="3" applyNumberFormat="1" applyFont="1"/>
    <xf numFmtId="166" fontId="0" fillId="0" borderId="0" xfId="2" applyNumberFormat="1" applyFont="1" applyAlignment="1">
      <alignment wrapText="1"/>
    </xf>
    <xf numFmtId="10" fontId="0" fillId="0" borderId="1" xfId="1" applyNumberFormat="1" applyFont="1" applyBorder="1"/>
    <xf numFmtId="44" fontId="0" fillId="0" borderId="1" xfId="0" applyNumberFormat="1" applyBorder="1"/>
    <xf numFmtId="44" fontId="0" fillId="0" borderId="1" xfId="2" applyNumberFormat="1" applyFont="1" applyBorder="1"/>
    <xf numFmtId="166" fontId="5" fillId="0" borderId="0" xfId="0" applyNumberFormat="1" applyFont="1" applyBorder="1" applyAlignment="1">
      <alignment horizontal="center"/>
    </xf>
    <xf numFmtId="10" fontId="0" fillId="0" borderId="0" xfId="1" applyNumberFormat="1" applyFont="1"/>
  </cellXfs>
  <cellStyles count="15"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Komma 2" xfId="6" xr:uid="{00000000-0005-0000-0000-000008000000}"/>
    <cellStyle name="Link" xfId="7" builtinId="8" hidden="1"/>
    <cellStyle name="Link" xfId="9" builtinId="8" hidden="1"/>
    <cellStyle name="Link" xfId="11" builtinId="8" hidden="1"/>
    <cellStyle name="Link" xfId="13" builtinId="8" hidden="1"/>
    <cellStyle name="Normal" xfId="0" builtinId="0"/>
    <cellStyle name="Normal 2" xfId="3" xr:uid="{00000000-0005-0000-0000-00000A000000}"/>
    <cellStyle name="Normal 3" xfId="5" xr:uid="{00000000-0005-0000-0000-00000B000000}"/>
    <cellStyle name="Procent" xfId="1" builtinId="5"/>
    <cellStyle name="Procent 2" xfId="4" xr:uid="{00000000-0005-0000-0000-00000D000000}"/>
    <cellStyle name="Valuta" xfId="2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104776</xdr:colOff>
      <xdr:row>22</xdr:row>
      <xdr:rowOff>218591</xdr:rowOff>
    </xdr:from>
    <xdr:to>
      <xdr:col>7</xdr:col>
      <xdr:colOff>542926</xdr:colOff>
      <xdr:row>24</xdr:row>
      <xdr:rowOff>9525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3829" t="18965" r="11997" b="27847"/>
        <a:stretch>
          <a:fillRect/>
        </a:stretch>
      </xdr:blipFill>
      <xdr:spPr bwMode="auto">
        <a:xfrm>
          <a:off x="6572251" y="5000141"/>
          <a:ext cx="438150" cy="2290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104775</xdr:colOff>
      <xdr:row>7</xdr:row>
      <xdr:rowOff>9525</xdr:rowOff>
    </xdr:from>
    <xdr:to>
      <xdr:col>1</xdr:col>
      <xdr:colOff>1170375</xdr:colOff>
      <xdr:row>8</xdr:row>
      <xdr:rowOff>19050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70" t="25132" r="12201" b="30132"/>
        <a:stretch/>
      </xdr:blipFill>
      <xdr:spPr>
        <a:xfrm>
          <a:off x="1228725" y="1571625"/>
          <a:ext cx="1065600" cy="219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opLeftCell="A21" workbookViewId="0">
      <selection activeCell="D32" sqref="D32"/>
    </sheetView>
  </sheetViews>
  <sheetFormatPr defaultColWidth="8.69140625" defaultRowHeight="16.5" x14ac:dyDescent="0.45"/>
  <cols>
    <col min="1" max="1" width="13.15234375" customWidth="1"/>
    <col min="2" max="2" width="17.53515625" customWidth="1"/>
    <col min="3" max="3" width="11.765625" bestFit="1" customWidth="1"/>
  </cols>
  <sheetData>
    <row r="1" spans="1:7" ht="21.5" x14ac:dyDescent="0.6">
      <c r="A1" s="80" t="s">
        <v>171</v>
      </c>
    </row>
    <row r="2" spans="1:7" ht="17" x14ac:dyDescent="0.5">
      <c r="A2" s="28"/>
      <c r="B2" s="1" t="s">
        <v>172</v>
      </c>
      <c r="E2" s="28"/>
    </row>
    <row r="3" spans="1:7" x14ac:dyDescent="0.45">
      <c r="B3" s="28" t="s">
        <v>184</v>
      </c>
      <c r="E3" s="28"/>
    </row>
    <row r="4" spans="1:7" x14ac:dyDescent="0.45">
      <c r="B4" s="28" t="s">
        <v>183</v>
      </c>
      <c r="E4" s="79"/>
    </row>
    <row r="5" spans="1:7" s="28" customFormat="1" x14ac:dyDescent="0.45">
      <c r="B5" s="28" t="s">
        <v>173</v>
      </c>
      <c r="E5" s="79"/>
    </row>
    <row r="6" spans="1:7" s="28" customFormat="1" x14ac:dyDescent="0.45">
      <c r="B6" s="28" t="s">
        <v>185</v>
      </c>
      <c r="E6" s="79"/>
    </row>
    <row r="7" spans="1:7" x14ac:dyDescent="0.45">
      <c r="B7" s="28" t="s">
        <v>187</v>
      </c>
    </row>
    <row r="8" spans="1:7" x14ac:dyDescent="0.45">
      <c r="G8" s="82"/>
    </row>
    <row r="9" spans="1:7" s="28" customFormat="1" x14ac:dyDescent="0.45">
      <c r="B9" s="28" t="s">
        <v>174</v>
      </c>
      <c r="G9" s="82"/>
    </row>
    <row r="10" spans="1:7" s="28" customFormat="1" x14ac:dyDescent="0.45">
      <c r="B10" s="28" t="s">
        <v>175</v>
      </c>
    </row>
    <row r="11" spans="1:7" s="28" customFormat="1" x14ac:dyDescent="0.45"/>
    <row r="12" spans="1:7" x14ac:dyDescent="0.45">
      <c r="B12" s="90" t="s">
        <v>15</v>
      </c>
      <c r="C12" s="90" t="s">
        <v>17</v>
      </c>
      <c r="D12" s="91" t="s">
        <v>16</v>
      </c>
    </row>
    <row r="13" spans="1:7" x14ac:dyDescent="0.45">
      <c r="B13" s="90"/>
      <c r="C13" s="90"/>
      <c r="D13" s="91"/>
    </row>
    <row r="14" spans="1:7" x14ac:dyDescent="0.45">
      <c r="B14" s="14">
        <v>40</v>
      </c>
      <c r="C14" s="15">
        <v>0.1</v>
      </c>
      <c r="D14" s="11">
        <f>B14*1.1</f>
        <v>44</v>
      </c>
    </row>
    <row r="15" spans="1:7" x14ac:dyDescent="0.45">
      <c r="B15" s="14">
        <v>50</v>
      </c>
      <c r="C15" s="15">
        <v>0.05</v>
      </c>
      <c r="D15" s="11"/>
    </row>
    <row r="16" spans="1:7" x14ac:dyDescent="0.45">
      <c r="B16" s="14">
        <v>10</v>
      </c>
      <c r="C16" s="15">
        <v>0.1</v>
      </c>
      <c r="D16" s="11"/>
    </row>
    <row r="17" spans="1:9" x14ac:dyDescent="0.45">
      <c r="B17" s="14">
        <v>3</v>
      </c>
      <c r="C17" s="15">
        <v>0.08</v>
      </c>
      <c r="D17" s="11"/>
    </row>
    <row r="18" spans="1:9" x14ac:dyDescent="0.45">
      <c r="B18" s="81">
        <v>9</v>
      </c>
      <c r="C18" s="12">
        <v>0.02</v>
      </c>
      <c r="D18" s="11"/>
    </row>
    <row r="19" spans="1:9" x14ac:dyDescent="0.45">
      <c r="B19" s="81">
        <v>-20</v>
      </c>
      <c r="C19" s="12">
        <v>0.15</v>
      </c>
      <c r="D19" s="11">
        <f>B19*1.15</f>
        <v>-23</v>
      </c>
    </row>
    <row r="20" spans="1:9" x14ac:dyDescent="0.45">
      <c r="I20" s="28"/>
    </row>
    <row r="22" spans="1:9" ht="21.5" x14ac:dyDescent="0.6">
      <c r="A22" s="80" t="s">
        <v>178</v>
      </c>
    </row>
    <row r="23" spans="1:9" ht="17" x14ac:dyDescent="0.5">
      <c r="B23" s="1" t="s">
        <v>180</v>
      </c>
    </row>
    <row r="24" spans="1:9" x14ac:dyDescent="0.45">
      <c r="B24" s="28" t="s">
        <v>176</v>
      </c>
    </row>
    <row r="25" spans="1:9" x14ac:dyDescent="0.45">
      <c r="B25" s="28" t="s">
        <v>177</v>
      </c>
    </row>
    <row r="26" spans="1:9" s="28" customFormat="1" x14ac:dyDescent="0.45">
      <c r="B26" s="28" t="s">
        <v>186</v>
      </c>
    </row>
    <row r="27" spans="1:9" s="28" customFormat="1" x14ac:dyDescent="0.45">
      <c r="B27" s="28" t="s">
        <v>182</v>
      </c>
    </row>
    <row r="29" spans="1:9" s="28" customFormat="1" ht="35.25" customHeight="1" x14ac:dyDescent="0.45">
      <c r="B29" s="96" t="s">
        <v>181</v>
      </c>
      <c r="C29" s="96"/>
    </row>
    <row r="30" spans="1:9" x14ac:dyDescent="0.45">
      <c r="B30" s="94" t="s">
        <v>20</v>
      </c>
      <c r="C30" s="92" t="s">
        <v>179</v>
      </c>
    </row>
    <row r="31" spans="1:9" ht="37.5" customHeight="1" x14ac:dyDescent="0.45">
      <c r="B31" s="95"/>
      <c r="C31" s="93"/>
    </row>
    <row r="32" spans="1:9" x14ac:dyDescent="0.45">
      <c r="B32" s="19">
        <v>3200</v>
      </c>
      <c r="C32" s="85">
        <f>B32*1.002</f>
        <v>3206.4</v>
      </c>
    </row>
    <row r="33" spans="2:3" x14ac:dyDescent="0.45">
      <c r="B33" s="19">
        <v>4200</v>
      </c>
      <c r="C33" s="85">
        <f t="shared" ref="C33:C36" si="0">B33*1.002</f>
        <v>4208.3999999999996</v>
      </c>
    </row>
    <row r="34" spans="2:3" x14ac:dyDescent="0.45">
      <c r="B34" s="19">
        <v>5600</v>
      </c>
      <c r="C34" s="85">
        <f t="shared" si="0"/>
        <v>5611.2</v>
      </c>
    </row>
    <row r="35" spans="2:3" x14ac:dyDescent="0.45">
      <c r="B35" s="19">
        <v>6200</v>
      </c>
      <c r="C35" s="85">
        <f t="shared" si="0"/>
        <v>6212.4</v>
      </c>
    </row>
    <row r="36" spans="2:3" x14ac:dyDescent="0.45">
      <c r="B36" s="19">
        <v>6900</v>
      </c>
      <c r="C36" s="85">
        <f t="shared" si="0"/>
        <v>6913.8</v>
      </c>
    </row>
  </sheetData>
  <mergeCells count="6">
    <mergeCell ref="B12:B13"/>
    <mergeCell ref="C12:C13"/>
    <mergeCell ref="D12:D13"/>
    <mergeCell ref="C30:C31"/>
    <mergeCell ref="B30:B31"/>
    <mergeCell ref="B29:C29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3"/>
  <sheetViews>
    <sheetView topLeftCell="A4" workbookViewId="0">
      <selection activeCell="B15" sqref="B15"/>
    </sheetView>
  </sheetViews>
  <sheetFormatPr defaultColWidth="8.69140625" defaultRowHeight="16.5" x14ac:dyDescent="0.45"/>
  <cols>
    <col min="2" max="9" width="14.69140625" customWidth="1"/>
  </cols>
  <sheetData>
    <row r="1" spans="1:9" ht="21.5" x14ac:dyDescent="0.6">
      <c r="A1" s="117" t="s">
        <v>161</v>
      </c>
      <c r="B1" s="117"/>
      <c r="C1" s="117"/>
      <c r="D1" s="117"/>
      <c r="E1" s="117"/>
      <c r="F1" s="117"/>
      <c r="G1" s="117"/>
      <c r="H1" s="117"/>
      <c r="I1" s="117"/>
    </row>
    <row r="2" spans="1:9" s="28" customFormat="1" ht="21.5" x14ac:dyDescent="0.6">
      <c r="A2" s="51"/>
      <c r="B2" s="51"/>
      <c r="C2" s="51"/>
      <c r="D2" s="51"/>
      <c r="E2" s="51"/>
      <c r="F2" s="51"/>
      <c r="G2" s="51"/>
      <c r="H2" s="123"/>
      <c r="I2" s="51"/>
    </row>
    <row r="3" spans="1:9" s="28" customFormat="1" ht="21" customHeight="1" x14ac:dyDescent="0.5">
      <c r="A3" s="4" t="s">
        <v>146</v>
      </c>
      <c r="B3" s="91" t="s">
        <v>142</v>
      </c>
      <c r="C3" s="91" t="s">
        <v>131</v>
      </c>
      <c r="D3" s="91" t="s">
        <v>140</v>
      </c>
      <c r="E3" s="91" t="s">
        <v>144</v>
      </c>
      <c r="F3" s="91" t="s">
        <v>143</v>
      </c>
      <c r="G3" s="91" t="s">
        <v>145</v>
      </c>
      <c r="H3" s="91" t="s">
        <v>141</v>
      </c>
      <c r="I3" s="91" t="s">
        <v>160</v>
      </c>
    </row>
    <row r="4" spans="1:9" s="28" customFormat="1" ht="16.5" customHeight="1" x14ac:dyDescent="0.45">
      <c r="B4" s="91"/>
      <c r="C4" s="91"/>
      <c r="D4" s="91"/>
      <c r="E4" s="91"/>
      <c r="F4" s="91"/>
      <c r="G4" s="91"/>
      <c r="H4" s="91"/>
      <c r="I4" s="91"/>
    </row>
    <row r="5" spans="1:9" ht="36.75" customHeight="1" x14ac:dyDescent="0.45">
      <c r="B5" s="91"/>
      <c r="C5" s="91"/>
      <c r="D5" s="91"/>
      <c r="E5" s="91"/>
      <c r="F5" s="91"/>
      <c r="G5" s="91"/>
      <c r="H5" s="91"/>
      <c r="I5" s="91"/>
    </row>
    <row r="6" spans="1:9" ht="17" x14ac:dyDescent="0.5">
      <c r="B6" s="50">
        <v>75</v>
      </c>
      <c r="C6" s="12">
        <v>0.05</v>
      </c>
      <c r="D6" s="121">
        <f>B6-C6*B6</f>
        <v>71.25</v>
      </c>
      <c r="E6" s="12">
        <v>0.1</v>
      </c>
      <c r="F6" s="122">
        <f>D6+E6*D6</f>
        <v>78.375</v>
      </c>
      <c r="G6" s="121" t="s">
        <v>211</v>
      </c>
      <c r="H6" s="124">
        <f>(F6-B6)/B6</f>
        <v>4.4999999999999998E-2</v>
      </c>
      <c r="I6" s="77">
        <f>F6/B6</f>
        <v>1.0449999999999999</v>
      </c>
    </row>
    <row r="7" spans="1:9" ht="17" x14ac:dyDescent="0.5">
      <c r="B7" s="50">
        <v>100</v>
      </c>
      <c r="C7" s="12">
        <v>0.2</v>
      </c>
      <c r="D7" s="121">
        <f t="shared" ref="D7:D11" si="0">B7-C7*B7</f>
        <v>80</v>
      </c>
      <c r="E7" s="12">
        <v>0.3</v>
      </c>
      <c r="F7" s="122">
        <f t="shared" ref="F7:F11" si="1">D7+E7*D7</f>
        <v>104</v>
      </c>
      <c r="G7" s="121" t="s">
        <v>211</v>
      </c>
      <c r="H7" s="124">
        <f t="shared" ref="H7:H12" si="2">(F7-B7)/B7</f>
        <v>0.04</v>
      </c>
      <c r="I7" s="77">
        <f t="shared" ref="I7:I10" si="3">F7/B7</f>
        <v>1.04</v>
      </c>
    </row>
    <row r="8" spans="1:9" ht="17" x14ac:dyDescent="0.5">
      <c r="B8" s="50">
        <v>2699</v>
      </c>
      <c r="C8" s="12">
        <v>0.5</v>
      </c>
      <c r="D8" s="121">
        <f t="shared" si="0"/>
        <v>1349.5</v>
      </c>
      <c r="E8" s="12">
        <v>0.6</v>
      </c>
      <c r="F8" s="122">
        <f t="shared" si="1"/>
        <v>2159.1999999999998</v>
      </c>
      <c r="G8" s="121" t="s">
        <v>212</v>
      </c>
      <c r="H8" s="124">
        <f t="shared" si="2"/>
        <v>-0.20000000000000007</v>
      </c>
      <c r="I8" s="77">
        <f t="shared" si="3"/>
        <v>0.79999999999999993</v>
      </c>
    </row>
    <row r="9" spans="1:9" ht="17" x14ac:dyDescent="0.5">
      <c r="B9" s="50">
        <v>1499</v>
      </c>
      <c r="C9" s="12">
        <v>0.9</v>
      </c>
      <c r="D9" s="121">
        <f t="shared" si="0"/>
        <v>149.89999999999986</v>
      </c>
      <c r="E9" s="12">
        <v>2</v>
      </c>
      <c r="F9" s="122">
        <f t="shared" si="1"/>
        <v>449.69999999999959</v>
      </c>
      <c r="G9" s="121" t="s">
        <v>212</v>
      </c>
      <c r="H9" s="124">
        <f t="shared" si="2"/>
        <v>-0.70000000000000029</v>
      </c>
      <c r="I9" s="77">
        <f t="shared" si="3"/>
        <v>0.29999999999999971</v>
      </c>
    </row>
    <row r="10" spans="1:9" ht="17" x14ac:dyDescent="0.5">
      <c r="B10" s="50">
        <v>10000</v>
      </c>
      <c r="C10" s="12">
        <v>0.5</v>
      </c>
      <c r="D10" s="121">
        <f t="shared" si="0"/>
        <v>5000</v>
      </c>
      <c r="E10" s="12">
        <v>1.5</v>
      </c>
      <c r="F10" s="122">
        <f t="shared" si="1"/>
        <v>12500</v>
      </c>
      <c r="G10" s="121" t="s">
        <v>211</v>
      </c>
      <c r="H10" s="124">
        <f t="shared" si="2"/>
        <v>0.25</v>
      </c>
      <c r="I10" s="77">
        <f t="shared" si="3"/>
        <v>1.25</v>
      </c>
    </row>
    <row r="11" spans="1:9" ht="17" x14ac:dyDescent="0.5">
      <c r="B11" s="50">
        <v>140</v>
      </c>
      <c r="C11" s="13">
        <v>0.2</v>
      </c>
      <c r="D11" s="121">
        <f t="shared" si="0"/>
        <v>112</v>
      </c>
      <c r="E11" s="12">
        <v>0.25</v>
      </c>
      <c r="F11" s="122">
        <f t="shared" si="1"/>
        <v>140</v>
      </c>
      <c r="G11" s="121" t="s">
        <v>213</v>
      </c>
      <c r="H11" s="124">
        <f>(F11-B11)/B11</f>
        <v>0</v>
      </c>
      <c r="I11" s="77">
        <f>F11/B11</f>
        <v>1</v>
      </c>
    </row>
    <row r="13" spans="1:9" x14ac:dyDescent="0.45">
      <c r="B13" t="s">
        <v>139</v>
      </c>
    </row>
  </sheetData>
  <mergeCells count="9">
    <mergeCell ref="H3:H5"/>
    <mergeCell ref="I3:I5"/>
    <mergeCell ref="A1:I1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5"/>
  <sheetViews>
    <sheetView tabSelected="1" topLeftCell="A7" workbookViewId="0">
      <selection activeCell="E25" sqref="E25"/>
    </sheetView>
  </sheetViews>
  <sheetFormatPr defaultColWidth="8.69140625" defaultRowHeight="16.5" x14ac:dyDescent="0.45"/>
  <cols>
    <col min="1" max="1" width="10.15234375" bestFit="1" customWidth="1"/>
    <col min="2" max="6" width="14.69140625" customWidth="1"/>
  </cols>
  <sheetData>
    <row r="1" spans="1:9" ht="21.5" x14ac:dyDescent="0.6">
      <c r="A1" s="117" t="s">
        <v>164</v>
      </c>
      <c r="B1" s="117"/>
      <c r="C1" s="117"/>
      <c r="D1" s="117"/>
      <c r="E1" s="117"/>
      <c r="F1" s="117"/>
      <c r="G1" s="117"/>
      <c r="H1" s="52"/>
      <c r="I1" s="52"/>
    </row>
    <row r="2" spans="1:9" x14ac:dyDescent="0.45">
      <c r="B2" s="47" t="s">
        <v>167</v>
      </c>
      <c r="C2" s="53"/>
      <c r="D2" s="53"/>
      <c r="E2" s="53"/>
      <c r="F2" s="53"/>
    </row>
    <row r="3" spans="1:9" s="28" customFormat="1" x14ac:dyDescent="0.45">
      <c r="B3" s="47"/>
      <c r="C3" s="53"/>
      <c r="D3" s="53"/>
      <c r="E3" s="53"/>
      <c r="F3" s="53"/>
    </row>
    <row r="4" spans="1:9" s="28" customFormat="1" x14ac:dyDescent="0.45">
      <c r="B4" s="110" t="s">
        <v>131</v>
      </c>
      <c r="C4" s="110" t="s">
        <v>132</v>
      </c>
      <c r="D4" s="110" t="s">
        <v>162</v>
      </c>
      <c r="E4" s="110" t="s">
        <v>133</v>
      </c>
      <c r="F4" s="110" t="s">
        <v>134</v>
      </c>
    </row>
    <row r="5" spans="1:9" s="28" customFormat="1" ht="16.5" customHeight="1" x14ac:dyDescent="0.45">
      <c r="B5" s="110"/>
      <c r="C5" s="110"/>
      <c r="D5" s="110"/>
      <c r="E5" s="110"/>
      <c r="F5" s="110"/>
    </row>
    <row r="6" spans="1:9" s="28" customFormat="1" ht="16.5" customHeight="1" x14ac:dyDescent="0.45">
      <c r="B6" s="110"/>
      <c r="C6" s="110"/>
      <c r="D6" s="110"/>
      <c r="E6" s="110"/>
      <c r="F6" s="110"/>
    </row>
    <row r="7" spans="1:9" ht="16.5" customHeight="1" x14ac:dyDescent="0.45">
      <c r="B7" s="111"/>
      <c r="C7" s="111"/>
      <c r="D7" s="111"/>
      <c r="E7" s="111"/>
      <c r="F7" s="111"/>
    </row>
    <row r="8" spans="1:9" x14ac:dyDescent="0.45">
      <c r="B8" s="12">
        <v>0.1</v>
      </c>
      <c r="C8" s="12">
        <v>0.2</v>
      </c>
      <c r="D8" s="11">
        <f>(1-B8)*(1+C8)</f>
        <v>1.08</v>
      </c>
      <c r="E8" s="27">
        <f>D8-1</f>
        <v>8.0000000000000071E-2</v>
      </c>
      <c r="F8" s="26" t="s">
        <v>17</v>
      </c>
    </row>
    <row r="9" spans="1:9" x14ac:dyDescent="0.45">
      <c r="B9" s="12">
        <v>0.2</v>
      </c>
      <c r="C9" s="12">
        <v>0.2</v>
      </c>
      <c r="D9" s="11">
        <f t="shared" ref="D9:D22" si="0">(1-B9)*(1+C9)</f>
        <v>0.96</v>
      </c>
      <c r="E9" s="27">
        <f t="shared" ref="E9:E22" si="1">D9-1</f>
        <v>-4.0000000000000036E-2</v>
      </c>
      <c r="F9" s="32" t="s">
        <v>214</v>
      </c>
    </row>
    <row r="10" spans="1:9" x14ac:dyDescent="0.45">
      <c r="B10" s="12">
        <v>0.5</v>
      </c>
      <c r="C10" s="12">
        <v>1</v>
      </c>
      <c r="D10" s="11">
        <f t="shared" si="0"/>
        <v>1</v>
      </c>
      <c r="E10" s="27">
        <f t="shared" si="1"/>
        <v>0</v>
      </c>
      <c r="F10" s="32" t="s">
        <v>216</v>
      </c>
    </row>
    <row r="11" spans="1:9" x14ac:dyDescent="0.45">
      <c r="B11" s="12">
        <v>0.9</v>
      </c>
      <c r="C11" s="12">
        <v>1.5</v>
      </c>
      <c r="D11" s="11">
        <f t="shared" si="0"/>
        <v>0.24999999999999994</v>
      </c>
      <c r="E11" s="27">
        <f t="shared" si="1"/>
        <v>-0.75</v>
      </c>
      <c r="F11" s="32" t="s">
        <v>214</v>
      </c>
    </row>
    <row r="12" spans="1:9" x14ac:dyDescent="0.45">
      <c r="B12" s="12">
        <v>0.5</v>
      </c>
      <c r="C12" s="12">
        <v>2</v>
      </c>
      <c r="D12" s="11">
        <f t="shared" si="0"/>
        <v>1.5</v>
      </c>
      <c r="E12" s="27">
        <f t="shared" si="1"/>
        <v>0.5</v>
      </c>
      <c r="F12" s="32" t="s">
        <v>215</v>
      </c>
    </row>
    <row r="13" spans="1:9" x14ac:dyDescent="0.45">
      <c r="B13" s="13">
        <v>0.125</v>
      </c>
      <c r="C13" s="12">
        <v>0.25</v>
      </c>
      <c r="D13" s="11">
        <f t="shared" si="0"/>
        <v>1.09375</v>
      </c>
      <c r="E13" s="27">
        <f t="shared" si="1"/>
        <v>9.375E-2</v>
      </c>
      <c r="F13" s="32" t="s">
        <v>215</v>
      </c>
    </row>
    <row r="14" spans="1:9" x14ac:dyDescent="0.45">
      <c r="B14" s="12">
        <v>0.25</v>
      </c>
      <c r="C14" s="13">
        <v>0.125</v>
      </c>
      <c r="D14" s="11">
        <f t="shared" si="0"/>
        <v>0.84375</v>
      </c>
      <c r="E14" s="27">
        <f t="shared" si="1"/>
        <v>-0.15625</v>
      </c>
      <c r="F14" s="32" t="s">
        <v>214</v>
      </c>
    </row>
    <row r="15" spans="1:9" x14ac:dyDescent="0.45">
      <c r="B15" s="12">
        <v>1</v>
      </c>
      <c r="C15" s="12">
        <v>1</v>
      </c>
      <c r="D15" s="11">
        <f t="shared" si="0"/>
        <v>0</v>
      </c>
      <c r="E15" s="27">
        <f t="shared" si="1"/>
        <v>-1</v>
      </c>
      <c r="F15" s="32" t="s">
        <v>214</v>
      </c>
    </row>
    <row r="16" spans="1:9" x14ac:dyDescent="0.45">
      <c r="B16" s="12">
        <v>4.4999999999999998E-2</v>
      </c>
      <c r="C16" s="13">
        <v>4.4999999999999998E-2</v>
      </c>
      <c r="D16" s="11">
        <f t="shared" si="0"/>
        <v>0.99797499999999995</v>
      </c>
      <c r="E16" s="27">
        <f t="shared" si="1"/>
        <v>-2.0250000000000545E-3</v>
      </c>
      <c r="F16" s="32" t="s">
        <v>216</v>
      </c>
    </row>
    <row r="17" spans="2:6" x14ac:dyDescent="0.45">
      <c r="B17" s="13">
        <v>5.0000000000000001E-3</v>
      </c>
      <c r="C17" s="12">
        <v>0.01</v>
      </c>
      <c r="D17" s="11">
        <f t="shared" si="0"/>
        <v>1.00495</v>
      </c>
      <c r="E17" s="27">
        <f t="shared" si="1"/>
        <v>4.9500000000000099E-3</v>
      </c>
      <c r="F17" s="32" t="s">
        <v>216</v>
      </c>
    </row>
    <row r="18" spans="2:6" x14ac:dyDescent="0.45">
      <c r="B18" s="12">
        <v>0.3</v>
      </c>
      <c r="C18" s="12">
        <v>0.3</v>
      </c>
      <c r="D18" s="11">
        <f t="shared" si="0"/>
        <v>0.90999999999999992</v>
      </c>
      <c r="E18" s="27">
        <f t="shared" si="1"/>
        <v>-9.000000000000008E-2</v>
      </c>
      <c r="F18" s="32" t="s">
        <v>214</v>
      </c>
    </row>
    <row r="19" spans="2:6" x14ac:dyDescent="0.45">
      <c r="B19" s="12">
        <v>0.2</v>
      </c>
      <c r="C19" s="12">
        <v>0.25</v>
      </c>
      <c r="D19" s="11">
        <f t="shared" si="0"/>
        <v>1</v>
      </c>
      <c r="E19" s="27">
        <f t="shared" si="1"/>
        <v>0</v>
      </c>
      <c r="F19" s="32" t="s">
        <v>216</v>
      </c>
    </row>
    <row r="20" spans="2:6" x14ac:dyDescent="0.45">
      <c r="B20" s="12">
        <v>0</v>
      </c>
      <c r="C20" s="12">
        <v>0.15</v>
      </c>
      <c r="D20" s="11">
        <f t="shared" si="0"/>
        <v>1.1499999999999999</v>
      </c>
      <c r="E20" s="27">
        <f t="shared" si="1"/>
        <v>0.14999999999999991</v>
      </c>
      <c r="F20" s="32" t="s">
        <v>215</v>
      </c>
    </row>
    <row r="21" spans="2:6" x14ac:dyDescent="0.45">
      <c r="B21" s="12">
        <v>0.15</v>
      </c>
      <c r="C21" s="12">
        <v>0</v>
      </c>
      <c r="D21" s="11">
        <f t="shared" si="0"/>
        <v>0.85</v>
      </c>
      <c r="E21" s="27">
        <f t="shared" si="1"/>
        <v>-0.15000000000000002</v>
      </c>
      <c r="F21" s="32" t="s">
        <v>214</v>
      </c>
    </row>
    <row r="22" spans="2:6" ht="18" x14ac:dyDescent="0.55000000000000004">
      <c r="B22" s="25">
        <v>2</v>
      </c>
      <c r="C22" s="25">
        <v>1</v>
      </c>
      <c r="D22" s="11">
        <f t="shared" si="0"/>
        <v>-2</v>
      </c>
      <c r="E22" s="27">
        <f t="shared" si="1"/>
        <v>-3</v>
      </c>
      <c r="F22" s="32" t="s">
        <v>214</v>
      </c>
    </row>
    <row r="24" spans="2:6" x14ac:dyDescent="0.45">
      <c r="B24" t="s">
        <v>135</v>
      </c>
    </row>
    <row r="25" spans="2:6" x14ac:dyDescent="0.45">
      <c r="B25" t="s">
        <v>136</v>
      </c>
    </row>
  </sheetData>
  <mergeCells count="6">
    <mergeCell ref="A1:G1"/>
    <mergeCell ref="B4:B7"/>
    <mergeCell ref="C4:C7"/>
    <mergeCell ref="D4:D7"/>
    <mergeCell ref="E4:E7"/>
    <mergeCell ref="F4:F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95"/>
  <sheetViews>
    <sheetView topLeftCell="A196" workbookViewId="0">
      <selection activeCell="G214" sqref="G214"/>
    </sheetView>
  </sheetViews>
  <sheetFormatPr defaultColWidth="8.69140625" defaultRowHeight="16.5" x14ac:dyDescent="0.45"/>
  <cols>
    <col min="1" max="1" width="9.69140625" customWidth="1"/>
    <col min="2" max="7" width="14.69140625" customWidth="1"/>
    <col min="8" max="8" width="11.3046875" bestFit="1" customWidth="1"/>
    <col min="9" max="9" width="10.69140625" bestFit="1" customWidth="1"/>
  </cols>
  <sheetData>
    <row r="1" spans="1:8" s="28" customFormat="1" ht="21.5" x14ac:dyDescent="0.6">
      <c r="A1" s="100" t="s">
        <v>168</v>
      </c>
      <c r="B1" s="100"/>
      <c r="C1" s="100"/>
      <c r="D1" s="100"/>
      <c r="E1" s="100"/>
      <c r="F1" s="100"/>
      <c r="G1" s="100"/>
      <c r="H1" s="100"/>
    </row>
    <row r="2" spans="1:8" ht="17" x14ac:dyDescent="0.5">
      <c r="A2" s="1" t="s">
        <v>3</v>
      </c>
    </row>
    <row r="3" spans="1:8" ht="17" x14ac:dyDescent="0.5">
      <c r="A3" s="4" t="s">
        <v>146</v>
      </c>
      <c r="B3" s="90" t="s">
        <v>15</v>
      </c>
      <c r="C3" s="90" t="s">
        <v>17</v>
      </c>
      <c r="D3" s="91" t="s">
        <v>16</v>
      </c>
    </row>
    <row r="4" spans="1:8" x14ac:dyDescent="0.45">
      <c r="B4" s="90"/>
      <c r="C4" s="90"/>
      <c r="D4" s="91"/>
    </row>
    <row r="5" spans="1:8" x14ac:dyDescent="0.45">
      <c r="B5" s="14">
        <v>100</v>
      </c>
      <c r="C5" s="15">
        <v>0.15</v>
      </c>
      <c r="D5" s="11">
        <v>115</v>
      </c>
    </row>
    <row r="6" spans="1:8" x14ac:dyDescent="0.45">
      <c r="B6" s="14">
        <v>50</v>
      </c>
      <c r="C6" s="15">
        <v>0.05</v>
      </c>
      <c r="D6" s="11">
        <v>52.5</v>
      </c>
      <c r="F6" s="28"/>
    </row>
    <row r="7" spans="1:8" x14ac:dyDescent="0.45">
      <c r="B7" s="14">
        <v>25</v>
      </c>
      <c r="C7" s="15">
        <v>0.1</v>
      </c>
      <c r="D7" s="11">
        <v>27.5</v>
      </c>
      <c r="F7" s="28"/>
    </row>
    <row r="8" spans="1:8" x14ac:dyDescent="0.45">
      <c r="B8" s="14">
        <v>3</v>
      </c>
      <c r="C8" s="15">
        <v>0.08</v>
      </c>
      <c r="D8" s="11">
        <v>3.24</v>
      </c>
      <c r="F8" s="28"/>
    </row>
    <row r="9" spans="1:8" x14ac:dyDescent="0.45">
      <c r="B9" s="14">
        <v>8</v>
      </c>
      <c r="C9" s="16">
        <v>2.5000000000000001E-2</v>
      </c>
      <c r="D9" s="11">
        <v>8.1999999999999993</v>
      </c>
      <c r="F9" s="28"/>
    </row>
    <row r="10" spans="1:8" x14ac:dyDescent="0.45">
      <c r="B10" s="14">
        <v>12</v>
      </c>
      <c r="C10" s="15">
        <v>0.75</v>
      </c>
      <c r="D10" s="11">
        <v>21</v>
      </c>
      <c r="F10" s="28"/>
    </row>
    <row r="11" spans="1:8" x14ac:dyDescent="0.45">
      <c r="B11" s="14">
        <v>56.8</v>
      </c>
      <c r="C11" s="16">
        <v>1.4999999999999999E-2</v>
      </c>
      <c r="D11" s="11">
        <v>57.651999999999994</v>
      </c>
      <c r="F11" s="28"/>
    </row>
    <row r="12" spans="1:8" x14ac:dyDescent="0.45">
      <c r="B12" s="14">
        <v>34.9</v>
      </c>
      <c r="C12" s="15">
        <v>0.85</v>
      </c>
      <c r="D12" s="11">
        <v>64.564999999999998</v>
      </c>
      <c r="F12" s="28"/>
    </row>
    <row r="13" spans="1:8" x14ac:dyDescent="0.45">
      <c r="B13" s="14">
        <v>0.25</v>
      </c>
      <c r="C13" s="15">
        <v>1</v>
      </c>
      <c r="D13" s="11">
        <v>0.5</v>
      </c>
      <c r="F13" s="28"/>
    </row>
    <row r="14" spans="1:8" x14ac:dyDescent="0.45">
      <c r="B14" s="14">
        <v>1000000</v>
      </c>
      <c r="C14" s="16">
        <v>1E-3</v>
      </c>
      <c r="D14" s="11">
        <v>1001000</v>
      </c>
      <c r="F14" s="28"/>
    </row>
    <row r="15" spans="1:8" x14ac:dyDescent="0.45">
      <c r="B15" s="14">
        <v>-75</v>
      </c>
      <c r="C15" s="15">
        <v>0.2</v>
      </c>
      <c r="D15" s="11">
        <v>-90</v>
      </c>
      <c r="F15" s="28"/>
    </row>
    <row r="16" spans="1:8" x14ac:dyDescent="0.45">
      <c r="B16" s="14">
        <v>23.75</v>
      </c>
      <c r="C16" s="15">
        <v>2.5</v>
      </c>
      <c r="D16" s="11">
        <v>83.125</v>
      </c>
      <c r="F16" s="28"/>
    </row>
    <row r="17" spans="1:6" x14ac:dyDescent="0.45">
      <c r="B17" s="14">
        <v>0</v>
      </c>
      <c r="C17" s="15">
        <v>0.02</v>
      </c>
      <c r="D17" s="11">
        <v>0</v>
      </c>
      <c r="F17" s="28"/>
    </row>
    <row r="18" spans="1:6" x14ac:dyDescent="0.45">
      <c r="B18" s="14">
        <v>12.55</v>
      </c>
      <c r="C18" s="15">
        <v>1</v>
      </c>
      <c r="D18" s="11">
        <v>25.1</v>
      </c>
      <c r="F18" s="28"/>
    </row>
    <row r="19" spans="1:6" x14ac:dyDescent="0.45">
      <c r="B19" s="14">
        <v>0.04</v>
      </c>
      <c r="C19" s="15">
        <v>5</v>
      </c>
      <c r="D19" s="11">
        <v>0.24000000000000002</v>
      </c>
      <c r="F19" s="28"/>
    </row>
    <row r="21" spans="1:6" ht="17" x14ac:dyDescent="0.5">
      <c r="A21" s="1" t="s">
        <v>1</v>
      </c>
    </row>
    <row r="22" spans="1:6" ht="17" x14ac:dyDescent="0.5">
      <c r="A22" s="4" t="s">
        <v>146</v>
      </c>
      <c r="B22" s="57" t="s">
        <v>15</v>
      </c>
      <c r="C22" s="57" t="s">
        <v>14</v>
      </c>
      <c r="D22" s="58" t="s">
        <v>16</v>
      </c>
    </row>
    <row r="23" spans="1:6" x14ac:dyDescent="0.45">
      <c r="A23" s="28"/>
      <c r="B23" s="14">
        <v>100</v>
      </c>
      <c r="C23" s="15">
        <v>0.15</v>
      </c>
      <c r="D23" s="11">
        <v>85</v>
      </c>
    </row>
    <row r="24" spans="1:6" x14ac:dyDescent="0.45">
      <c r="A24" s="28"/>
      <c r="B24" s="14">
        <v>50</v>
      </c>
      <c r="C24" s="15">
        <v>0.05</v>
      </c>
      <c r="D24" s="11">
        <v>47.5</v>
      </c>
      <c r="F24" s="28"/>
    </row>
    <row r="25" spans="1:6" x14ac:dyDescent="0.45">
      <c r="A25" s="28"/>
      <c r="B25" s="14">
        <v>25</v>
      </c>
      <c r="C25" s="15">
        <v>0.1</v>
      </c>
      <c r="D25" s="11">
        <v>22.5</v>
      </c>
      <c r="F25" s="28"/>
    </row>
    <row r="26" spans="1:6" x14ac:dyDescent="0.45">
      <c r="A26" s="28"/>
      <c r="B26" s="14">
        <v>3</v>
      </c>
      <c r="C26" s="15">
        <v>0.08</v>
      </c>
      <c r="D26" s="11">
        <v>2.76</v>
      </c>
      <c r="F26" s="28"/>
    </row>
    <row r="27" spans="1:6" x14ac:dyDescent="0.45">
      <c r="A27" s="28"/>
      <c r="B27" s="14">
        <v>8</v>
      </c>
      <c r="C27" s="16">
        <v>2.5000000000000001E-2</v>
      </c>
      <c r="D27" s="11">
        <v>7.8</v>
      </c>
      <c r="F27" s="28"/>
    </row>
    <row r="28" spans="1:6" x14ac:dyDescent="0.45">
      <c r="A28" s="28"/>
      <c r="B28" s="14">
        <v>12</v>
      </c>
      <c r="C28" s="15">
        <v>0.75</v>
      </c>
      <c r="D28" s="11">
        <v>3</v>
      </c>
      <c r="F28" s="28"/>
    </row>
    <row r="29" spans="1:6" x14ac:dyDescent="0.45">
      <c r="A29" s="28"/>
      <c r="B29" s="14">
        <v>56.8</v>
      </c>
      <c r="C29" s="16">
        <v>1.4999999999999999E-2</v>
      </c>
      <c r="D29" s="11">
        <v>55.948</v>
      </c>
      <c r="F29" s="28"/>
    </row>
    <row r="30" spans="1:6" x14ac:dyDescent="0.45">
      <c r="A30" s="28"/>
      <c r="B30" s="14">
        <v>34.9</v>
      </c>
      <c r="C30" s="15">
        <v>0.85</v>
      </c>
      <c r="D30" s="11">
        <v>5.2349999999999994</v>
      </c>
      <c r="F30" s="28"/>
    </row>
    <row r="31" spans="1:6" x14ac:dyDescent="0.45">
      <c r="A31" s="28"/>
      <c r="B31" s="14">
        <v>0.25</v>
      </c>
      <c r="C31" s="15">
        <v>1</v>
      </c>
      <c r="D31" s="11">
        <v>0</v>
      </c>
      <c r="F31" s="28"/>
    </row>
    <row r="32" spans="1:6" x14ac:dyDescent="0.45">
      <c r="A32" s="28"/>
      <c r="B32" s="14">
        <v>1000000</v>
      </c>
      <c r="C32" s="16">
        <v>1E-3</v>
      </c>
      <c r="D32" s="11">
        <v>999000</v>
      </c>
      <c r="F32" s="28"/>
    </row>
    <row r="33" spans="1:7" x14ac:dyDescent="0.45">
      <c r="A33" s="28"/>
      <c r="B33" s="14">
        <v>-75</v>
      </c>
      <c r="C33" s="15">
        <v>0.2</v>
      </c>
      <c r="D33" s="11">
        <v>-60</v>
      </c>
      <c r="F33" s="28"/>
    </row>
    <row r="34" spans="1:7" x14ac:dyDescent="0.45">
      <c r="A34" s="28"/>
      <c r="B34" s="14">
        <v>23.75</v>
      </c>
      <c r="C34" s="15">
        <v>2.5</v>
      </c>
      <c r="D34" s="11">
        <v>-35.625</v>
      </c>
      <c r="F34" s="28"/>
    </row>
    <row r="35" spans="1:7" x14ac:dyDescent="0.45">
      <c r="A35" s="28"/>
      <c r="B35" s="14">
        <v>0</v>
      </c>
      <c r="C35" s="15">
        <v>0.02</v>
      </c>
      <c r="D35" s="11">
        <v>0</v>
      </c>
      <c r="F35" s="28"/>
    </row>
    <row r="36" spans="1:7" x14ac:dyDescent="0.45">
      <c r="A36" s="28"/>
      <c r="B36" s="14">
        <v>12.55</v>
      </c>
      <c r="C36" s="15">
        <v>1</v>
      </c>
      <c r="D36" s="11">
        <v>0</v>
      </c>
      <c r="F36" s="28"/>
    </row>
    <row r="37" spans="1:7" x14ac:dyDescent="0.45">
      <c r="A37" s="28"/>
      <c r="B37" s="14">
        <v>0.04</v>
      </c>
      <c r="C37" s="15">
        <v>5</v>
      </c>
      <c r="D37" s="11">
        <v>-0.16</v>
      </c>
      <c r="F37" s="28"/>
    </row>
    <row r="39" spans="1:7" ht="17" x14ac:dyDescent="0.5">
      <c r="A39" s="1" t="s">
        <v>2</v>
      </c>
    </row>
    <row r="40" spans="1:7" ht="17" x14ac:dyDescent="0.5">
      <c r="A40" s="4" t="s">
        <v>146</v>
      </c>
      <c r="B40" s="101" t="s">
        <v>20</v>
      </c>
      <c r="C40" s="101" t="s">
        <v>21</v>
      </c>
      <c r="G40" s="55"/>
    </row>
    <row r="41" spans="1:7" x14ac:dyDescent="0.45">
      <c r="B41" s="102"/>
      <c r="C41" s="102"/>
      <c r="G41" s="56"/>
    </row>
    <row r="42" spans="1:7" x14ac:dyDescent="0.45">
      <c r="B42" s="19">
        <v>3550</v>
      </c>
      <c r="C42" s="18">
        <v>3674.2499999999995</v>
      </c>
      <c r="G42" s="56"/>
    </row>
    <row r="43" spans="1:7" x14ac:dyDescent="0.45">
      <c r="B43" s="19">
        <v>4575</v>
      </c>
      <c r="C43" s="18">
        <v>4735.125</v>
      </c>
      <c r="G43" s="56"/>
    </row>
    <row r="44" spans="1:7" x14ac:dyDescent="0.45">
      <c r="B44" s="19">
        <v>5890</v>
      </c>
      <c r="C44" s="18">
        <v>6096.15</v>
      </c>
      <c r="G44" s="56"/>
    </row>
    <row r="45" spans="1:7" x14ac:dyDescent="0.45">
      <c r="B45" s="19">
        <v>6375</v>
      </c>
      <c r="C45" s="18">
        <v>6598.1249999999991</v>
      </c>
      <c r="G45" s="56"/>
    </row>
    <row r="46" spans="1:7" x14ac:dyDescent="0.45">
      <c r="B46" s="19">
        <v>7250</v>
      </c>
      <c r="C46" s="18">
        <v>7503.7499999999991</v>
      </c>
      <c r="G46" s="55"/>
    </row>
    <row r="47" spans="1:7" x14ac:dyDescent="0.45">
      <c r="G47" s="55"/>
    </row>
    <row r="48" spans="1:7" ht="17" x14ac:dyDescent="0.5">
      <c r="A48" s="1" t="s">
        <v>148</v>
      </c>
    </row>
    <row r="49" spans="1:10" s="28" customFormat="1" ht="17" x14ac:dyDescent="0.5">
      <c r="A49" s="4" t="s">
        <v>146</v>
      </c>
      <c r="B49" s="110" t="s">
        <v>63</v>
      </c>
      <c r="C49" s="112" t="s">
        <v>26</v>
      </c>
      <c r="D49" s="110" t="s">
        <v>59</v>
      </c>
      <c r="E49" s="110" t="s">
        <v>60</v>
      </c>
      <c r="F49" s="110" t="s">
        <v>61</v>
      </c>
    </row>
    <row r="50" spans="1:10" ht="21.75" customHeight="1" x14ac:dyDescent="0.45">
      <c r="A50" s="28"/>
      <c r="B50" s="110"/>
      <c r="C50" s="112"/>
      <c r="D50" s="110"/>
      <c r="E50" s="110"/>
      <c r="F50" s="110"/>
    </row>
    <row r="51" spans="1:10" ht="16.5" customHeight="1" x14ac:dyDescent="0.45">
      <c r="A51" s="28"/>
      <c r="B51" s="111"/>
      <c r="C51" s="113"/>
      <c r="D51" s="111"/>
      <c r="E51" s="111"/>
      <c r="F51" s="111"/>
    </row>
    <row r="52" spans="1:10" ht="17" x14ac:dyDescent="0.5">
      <c r="A52" s="3"/>
      <c r="B52" s="49" t="s">
        <v>23</v>
      </c>
      <c r="C52" s="19">
        <v>504204</v>
      </c>
      <c r="D52" s="19">
        <v>453783.60000000003</v>
      </c>
      <c r="E52" s="19">
        <v>428573.39999999997</v>
      </c>
      <c r="F52" s="19">
        <v>403363.2</v>
      </c>
    </row>
    <row r="53" spans="1:10" ht="17" x14ac:dyDescent="0.5">
      <c r="A53" s="3"/>
      <c r="B53" s="49" t="s">
        <v>24</v>
      </c>
      <c r="C53" s="19">
        <v>2499998</v>
      </c>
      <c r="D53" s="19">
        <v>2249998.2000000002</v>
      </c>
      <c r="E53" s="19">
        <v>2124998.2999999998</v>
      </c>
      <c r="F53" s="19">
        <v>1999998.4000000001</v>
      </c>
      <c r="H53" s="28"/>
      <c r="I53" s="28"/>
      <c r="J53" s="28"/>
    </row>
    <row r="54" spans="1:10" ht="17" x14ac:dyDescent="0.5">
      <c r="A54" s="28"/>
      <c r="B54" s="49" t="s">
        <v>25</v>
      </c>
      <c r="C54" s="19">
        <v>410995</v>
      </c>
      <c r="D54" s="19">
        <v>369895.5</v>
      </c>
      <c r="E54" s="19">
        <v>349345.75</v>
      </c>
      <c r="F54" s="19">
        <v>328796</v>
      </c>
      <c r="H54" s="28"/>
      <c r="I54" s="28"/>
      <c r="J54" s="28"/>
    </row>
    <row r="55" spans="1:10" ht="17" x14ac:dyDescent="0.5">
      <c r="A55" s="28"/>
      <c r="B55" s="49" t="s">
        <v>27</v>
      </c>
      <c r="C55" s="19">
        <v>999199</v>
      </c>
      <c r="D55" s="19">
        <v>899279.1</v>
      </c>
      <c r="E55" s="19">
        <v>849319.15</v>
      </c>
      <c r="F55" s="19">
        <v>799359.20000000007</v>
      </c>
      <c r="H55" s="28"/>
      <c r="I55" s="28"/>
      <c r="J55" s="28"/>
    </row>
    <row r="56" spans="1:10" ht="17" x14ac:dyDescent="0.5">
      <c r="A56" s="28"/>
      <c r="B56" s="49" t="s">
        <v>28</v>
      </c>
      <c r="C56" s="19">
        <v>500000</v>
      </c>
      <c r="D56" s="19">
        <v>450000</v>
      </c>
      <c r="E56" s="19">
        <v>425000</v>
      </c>
      <c r="F56" s="19">
        <v>400000</v>
      </c>
      <c r="H56" s="28"/>
      <c r="I56" s="28"/>
      <c r="J56" s="28"/>
    </row>
    <row r="57" spans="1:10" ht="17" x14ac:dyDescent="0.5">
      <c r="A57" s="28"/>
      <c r="B57" s="49" t="s">
        <v>29</v>
      </c>
      <c r="C57" s="19">
        <v>159993</v>
      </c>
      <c r="D57" s="19">
        <v>143993.70000000001</v>
      </c>
      <c r="E57" s="19">
        <v>135994.04999999999</v>
      </c>
      <c r="F57" s="19">
        <v>127994.40000000001</v>
      </c>
      <c r="H57" s="28"/>
      <c r="I57" s="28"/>
      <c r="J57" s="28"/>
    </row>
    <row r="58" spans="1:10" ht="17" x14ac:dyDescent="0.5">
      <c r="A58" s="28"/>
      <c r="B58" s="49" t="s">
        <v>30</v>
      </c>
      <c r="C58" s="19">
        <v>751826</v>
      </c>
      <c r="D58" s="19">
        <v>676643.4</v>
      </c>
      <c r="E58" s="19">
        <v>639052.1</v>
      </c>
      <c r="F58" s="19">
        <v>601460.80000000005</v>
      </c>
      <c r="H58" s="28"/>
      <c r="I58" s="28"/>
      <c r="J58" s="28"/>
    </row>
    <row r="59" spans="1:10" ht="17" x14ac:dyDescent="0.5">
      <c r="A59" s="28"/>
      <c r="B59" s="49" t="s">
        <v>31</v>
      </c>
      <c r="C59" s="19">
        <v>345176</v>
      </c>
      <c r="D59" s="19">
        <v>310658.40000000002</v>
      </c>
      <c r="E59" s="19">
        <v>293399.59999999998</v>
      </c>
      <c r="F59" s="19">
        <v>276140.79999999999</v>
      </c>
      <c r="H59" s="28"/>
      <c r="I59" s="28"/>
      <c r="J59" s="28"/>
    </row>
    <row r="60" spans="1:10" ht="17" x14ac:dyDescent="0.5">
      <c r="A60" s="28"/>
      <c r="B60" s="49" t="s">
        <v>32</v>
      </c>
      <c r="C60" s="19">
        <v>349900</v>
      </c>
      <c r="D60" s="19">
        <v>314910</v>
      </c>
      <c r="E60" s="19">
        <v>297415</v>
      </c>
      <c r="F60" s="19">
        <v>279920</v>
      </c>
      <c r="H60" s="28"/>
      <c r="I60" s="28"/>
      <c r="J60" s="28"/>
    </row>
    <row r="61" spans="1:10" ht="17" x14ac:dyDescent="0.5">
      <c r="A61" s="28"/>
      <c r="B61" s="49" t="s">
        <v>33</v>
      </c>
      <c r="C61" s="19">
        <v>3318452</v>
      </c>
      <c r="D61" s="19">
        <v>2986606.8000000003</v>
      </c>
      <c r="E61" s="19">
        <v>2820684.1999999997</v>
      </c>
      <c r="F61" s="19">
        <v>2654761.6</v>
      </c>
      <c r="H61" s="28"/>
      <c r="I61" s="28"/>
      <c r="J61" s="28"/>
    </row>
    <row r="62" spans="1:10" ht="17" x14ac:dyDescent="0.5">
      <c r="A62" s="28"/>
      <c r="B62" s="49" t="s">
        <v>34</v>
      </c>
      <c r="C62" s="19">
        <v>85990</v>
      </c>
      <c r="D62" s="19">
        <v>77391</v>
      </c>
      <c r="E62" s="19">
        <v>73091.5</v>
      </c>
      <c r="F62" s="19">
        <v>68792</v>
      </c>
      <c r="H62" s="28"/>
      <c r="I62" s="28"/>
      <c r="J62" s="28"/>
    </row>
    <row r="63" spans="1:10" ht="17" x14ac:dyDescent="0.5">
      <c r="A63" s="28"/>
      <c r="B63" s="49" t="s">
        <v>35</v>
      </c>
      <c r="C63" s="19">
        <v>348000</v>
      </c>
      <c r="D63" s="19">
        <v>313200</v>
      </c>
      <c r="E63" s="19">
        <v>295800</v>
      </c>
      <c r="F63" s="19">
        <v>278400</v>
      </c>
      <c r="H63" s="28"/>
      <c r="I63" s="28"/>
      <c r="J63" s="28"/>
    </row>
    <row r="64" spans="1:10" ht="17" x14ac:dyDescent="0.5">
      <c r="A64" s="28"/>
      <c r="B64" s="49" t="s">
        <v>36</v>
      </c>
      <c r="C64" s="19">
        <v>499996</v>
      </c>
      <c r="D64" s="19">
        <v>449996.4</v>
      </c>
      <c r="E64" s="19">
        <v>424996.6</v>
      </c>
      <c r="F64" s="19">
        <v>399996.80000000005</v>
      </c>
      <c r="H64" s="28"/>
      <c r="I64" s="28"/>
      <c r="J64" s="28"/>
    </row>
    <row r="65" spans="1:10" ht="17" x14ac:dyDescent="0.5">
      <c r="A65" s="28"/>
      <c r="B65" s="49" t="s">
        <v>37</v>
      </c>
      <c r="C65" s="19">
        <v>845000</v>
      </c>
      <c r="D65" s="19">
        <v>760500</v>
      </c>
      <c r="E65" s="19">
        <v>718250</v>
      </c>
      <c r="F65" s="19">
        <v>676000</v>
      </c>
      <c r="H65" s="28"/>
      <c r="I65" s="28"/>
      <c r="J65" s="28"/>
    </row>
    <row r="66" spans="1:10" ht="17" x14ac:dyDescent="0.5">
      <c r="A66" s="28"/>
      <c r="B66" s="49" t="s">
        <v>38</v>
      </c>
      <c r="C66" s="19">
        <v>87899</v>
      </c>
      <c r="D66" s="19">
        <v>79109.100000000006</v>
      </c>
      <c r="E66" s="19">
        <v>74714.149999999994</v>
      </c>
      <c r="F66" s="19">
        <v>70319.199999999997</v>
      </c>
      <c r="H66" s="28"/>
      <c r="I66" s="28"/>
      <c r="J66" s="28"/>
    </row>
    <row r="67" spans="1:10" ht="17" x14ac:dyDescent="0.5">
      <c r="A67" s="28"/>
      <c r="B67" s="49" t="s">
        <v>39</v>
      </c>
      <c r="C67" s="19">
        <v>835001</v>
      </c>
      <c r="D67" s="19">
        <v>751500.9</v>
      </c>
      <c r="E67" s="19">
        <v>709750.85</v>
      </c>
      <c r="F67" s="19">
        <v>668000.80000000005</v>
      </c>
      <c r="H67" s="28"/>
      <c r="I67" s="28"/>
      <c r="J67" s="28"/>
    </row>
    <row r="68" spans="1:10" ht="17" x14ac:dyDescent="0.5">
      <c r="A68" s="28"/>
      <c r="B68" s="49" t="s">
        <v>40</v>
      </c>
      <c r="C68" s="19">
        <v>378732</v>
      </c>
      <c r="D68" s="19">
        <v>340858.8</v>
      </c>
      <c r="E68" s="19">
        <v>321922.2</v>
      </c>
      <c r="F68" s="19">
        <v>302985.60000000003</v>
      </c>
      <c r="H68" s="28"/>
      <c r="I68" s="28"/>
      <c r="J68" s="28"/>
    </row>
    <row r="69" spans="1:10" ht="17" x14ac:dyDescent="0.5">
      <c r="A69" s="28"/>
      <c r="B69" s="49" t="s">
        <v>41</v>
      </c>
      <c r="C69" s="19">
        <v>214999</v>
      </c>
      <c r="D69" s="19">
        <v>193499.1</v>
      </c>
      <c r="E69" s="19">
        <v>182749.15</v>
      </c>
      <c r="F69" s="19">
        <v>171999.2</v>
      </c>
      <c r="H69" s="28"/>
      <c r="I69" s="28"/>
      <c r="J69" s="28"/>
    </row>
    <row r="70" spans="1:10" ht="17" x14ac:dyDescent="0.5">
      <c r="A70" s="28"/>
      <c r="B70" s="49" t="s">
        <v>42</v>
      </c>
      <c r="C70" s="19">
        <v>265201</v>
      </c>
      <c r="D70" s="19">
        <v>238680.9</v>
      </c>
      <c r="E70" s="19">
        <v>225420.85</v>
      </c>
      <c r="F70" s="19">
        <v>212160.80000000002</v>
      </c>
      <c r="H70" s="28"/>
      <c r="I70" s="28"/>
      <c r="J70" s="28"/>
    </row>
    <row r="71" spans="1:10" ht="17" x14ac:dyDescent="0.5">
      <c r="A71" s="28"/>
      <c r="B71" s="49" t="s">
        <v>43</v>
      </c>
      <c r="C71" s="19">
        <v>304513</v>
      </c>
      <c r="D71" s="19">
        <v>274061.7</v>
      </c>
      <c r="E71" s="19">
        <v>258836.05</v>
      </c>
      <c r="F71" s="19">
        <v>243610.40000000002</v>
      </c>
      <c r="H71" s="28"/>
      <c r="I71" s="28"/>
      <c r="J71" s="28"/>
    </row>
    <row r="72" spans="1:10" ht="17" x14ac:dyDescent="0.5">
      <c r="A72" s="28"/>
      <c r="B72" s="49" t="s">
        <v>44</v>
      </c>
      <c r="C72" s="19">
        <v>119996</v>
      </c>
      <c r="D72" s="19">
        <v>107996.40000000001</v>
      </c>
      <c r="E72" s="19">
        <v>101996.59999999999</v>
      </c>
      <c r="F72" s="19">
        <v>95996.800000000003</v>
      </c>
      <c r="H72" s="28"/>
      <c r="I72" s="28"/>
      <c r="J72" s="28"/>
    </row>
    <row r="73" spans="1:10" ht="17" x14ac:dyDescent="0.5">
      <c r="A73" s="28"/>
      <c r="B73" s="49" t="s">
        <v>45</v>
      </c>
      <c r="C73" s="19">
        <v>128992</v>
      </c>
      <c r="D73" s="19">
        <v>116092.8</v>
      </c>
      <c r="E73" s="19">
        <v>109643.2</v>
      </c>
      <c r="F73" s="19">
        <v>103193.60000000001</v>
      </c>
      <c r="H73" s="28"/>
      <c r="I73" s="28"/>
      <c r="J73" s="28"/>
    </row>
    <row r="74" spans="1:10" ht="17" x14ac:dyDescent="0.5">
      <c r="A74" s="28"/>
      <c r="B74" s="49" t="s">
        <v>46</v>
      </c>
      <c r="C74" s="19">
        <v>229901</v>
      </c>
      <c r="D74" s="19">
        <v>206910.9</v>
      </c>
      <c r="E74" s="19">
        <v>195415.85</v>
      </c>
      <c r="F74" s="19">
        <v>183920.80000000002</v>
      </c>
      <c r="H74" s="28"/>
      <c r="I74" s="28"/>
      <c r="J74" s="28"/>
    </row>
    <row r="75" spans="1:10" ht="17" x14ac:dyDescent="0.5">
      <c r="A75" s="28"/>
      <c r="B75" s="49" t="s">
        <v>47</v>
      </c>
      <c r="C75" s="19">
        <v>89990</v>
      </c>
      <c r="D75" s="19">
        <v>80991</v>
      </c>
      <c r="E75" s="19">
        <v>76491.5</v>
      </c>
      <c r="F75" s="19">
        <v>71992</v>
      </c>
      <c r="H75" s="28"/>
      <c r="I75" s="28"/>
      <c r="J75" s="28"/>
    </row>
    <row r="76" spans="1:10" ht="17" x14ac:dyDescent="0.5">
      <c r="A76" s="28"/>
      <c r="B76" s="49" t="s">
        <v>48</v>
      </c>
      <c r="C76" s="19">
        <v>2056184</v>
      </c>
      <c r="D76" s="19">
        <v>1850565.6</v>
      </c>
      <c r="E76" s="19">
        <v>1747756.4</v>
      </c>
      <c r="F76" s="19">
        <v>1644947.2000000002</v>
      </c>
      <c r="H76" s="28"/>
      <c r="I76" s="28"/>
      <c r="J76" s="28"/>
    </row>
    <row r="77" spans="1:10" ht="17" x14ac:dyDescent="0.5">
      <c r="A77" s="28"/>
      <c r="B77" s="49" t="s">
        <v>49</v>
      </c>
      <c r="C77" s="19">
        <v>145900</v>
      </c>
      <c r="D77" s="19">
        <v>131310</v>
      </c>
      <c r="E77" s="19">
        <v>124015</v>
      </c>
      <c r="F77" s="19">
        <v>116720</v>
      </c>
      <c r="H77" s="28"/>
      <c r="I77" s="28"/>
      <c r="J77" s="28"/>
    </row>
    <row r="78" spans="1:10" ht="17" x14ac:dyDescent="0.5">
      <c r="A78" s="28"/>
      <c r="B78" s="49" t="s">
        <v>50</v>
      </c>
      <c r="C78" s="19">
        <v>607101</v>
      </c>
      <c r="D78" s="19">
        <v>546390.9</v>
      </c>
      <c r="E78" s="19">
        <v>516035.85</v>
      </c>
      <c r="F78" s="19">
        <v>485680.80000000005</v>
      </c>
      <c r="H78" s="28"/>
      <c r="I78" s="28"/>
      <c r="J78" s="28"/>
    </row>
    <row r="79" spans="1:10" ht="17" x14ac:dyDescent="0.5">
      <c r="A79" s="28"/>
      <c r="B79" s="49" t="s">
        <v>51</v>
      </c>
      <c r="C79" s="19">
        <v>119900</v>
      </c>
      <c r="D79" s="19">
        <v>107910</v>
      </c>
      <c r="E79" s="19">
        <v>101915</v>
      </c>
      <c r="F79" s="19">
        <v>95920</v>
      </c>
      <c r="H79" s="28"/>
      <c r="I79" s="28"/>
      <c r="J79" s="28"/>
    </row>
    <row r="80" spans="1:10" ht="17" x14ac:dyDescent="0.5">
      <c r="A80" s="28"/>
      <c r="B80" s="49" t="s">
        <v>52</v>
      </c>
      <c r="C80" s="19">
        <v>209000</v>
      </c>
      <c r="D80" s="19">
        <v>188100</v>
      </c>
      <c r="E80" s="19">
        <v>177650</v>
      </c>
      <c r="F80" s="19">
        <v>167200</v>
      </c>
      <c r="H80" s="28"/>
      <c r="I80" s="28"/>
      <c r="J80" s="28"/>
    </row>
    <row r="81" spans="1:11" ht="17" x14ac:dyDescent="0.5">
      <c r="A81" s="28"/>
      <c r="B81" s="49" t="s">
        <v>53</v>
      </c>
      <c r="C81" s="19">
        <v>207900</v>
      </c>
      <c r="D81" s="19">
        <v>187110</v>
      </c>
      <c r="E81" s="19">
        <v>176715</v>
      </c>
      <c r="F81" s="19">
        <v>166320</v>
      </c>
      <c r="H81" s="28"/>
      <c r="I81" s="28"/>
      <c r="J81" s="28"/>
    </row>
    <row r="82" spans="1:11" ht="17" x14ac:dyDescent="0.5">
      <c r="A82" s="28"/>
      <c r="B82" s="49" t="s">
        <v>54</v>
      </c>
      <c r="C82" s="19">
        <v>528399</v>
      </c>
      <c r="D82" s="19">
        <v>475559.10000000003</v>
      </c>
      <c r="E82" s="19">
        <v>449139.14999999997</v>
      </c>
      <c r="F82" s="19">
        <v>422719.2</v>
      </c>
      <c r="H82" s="28"/>
      <c r="I82" s="28"/>
      <c r="J82" s="28"/>
    </row>
    <row r="83" spans="1:11" ht="17" x14ac:dyDescent="0.5">
      <c r="A83" s="28"/>
      <c r="B83" s="49" t="s">
        <v>55</v>
      </c>
      <c r="C83" s="19">
        <v>96990</v>
      </c>
      <c r="D83" s="19">
        <v>87291</v>
      </c>
      <c r="E83" s="19">
        <v>82441.5</v>
      </c>
      <c r="F83" s="19">
        <v>77592</v>
      </c>
      <c r="H83" s="28"/>
      <c r="I83" s="28"/>
      <c r="J83" s="28"/>
    </row>
    <row r="84" spans="1:11" ht="17" x14ac:dyDescent="0.5">
      <c r="A84" s="28"/>
      <c r="B84" s="49" t="s">
        <v>56</v>
      </c>
      <c r="C84" s="19">
        <v>79992</v>
      </c>
      <c r="D84" s="19">
        <v>71992.800000000003</v>
      </c>
      <c r="E84" s="19">
        <v>67993.2</v>
      </c>
      <c r="F84" s="19">
        <v>63993.600000000006</v>
      </c>
      <c r="H84" s="28"/>
      <c r="I84" s="28"/>
      <c r="J84" s="28"/>
    </row>
    <row r="85" spans="1:11" ht="17" x14ac:dyDescent="0.5">
      <c r="A85" s="28"/>
      <c r="B85" s="49" t="s">
        <v>57</v>
      </c>
      <c r="C85" s="19">
        <v>287103</v>
      </c>
      <c r="D85" s="19">
        <v>258392.7</v>
      </c>
      <c r="E85" s="19">
        <v>244037.55</v>
      </c>
      <c r="F85" s="19">
        <v>229682.40000000002</v>
      </c>
      <c r="H85" s="28"/>
      <c r="I85" s="28"/>
      <c r="J85" s="28"/>
    </row>
    <row r="86" spans="1:11" ht="17" x14ac:dyDescent="0.5">
      <c r="A86" s="28"/>
      <c r="B86" s="49" t="s">
        <v>58</v>
      </c>
      <c r="C86" s="19">
        <v>399992</v>
      </c>
      <c r="D86" s="19">
        <v>359992.8</v>
      </c>
      <c r="E86" s="19">
        <v>339993.2</v>
      </c>
      <c r="F86" s="19">
        <v>319993.60000000003</v>
      </c>
      <c r="H86" s="28"/>
      <c r="I86" s="28"/>
      <c r="J86" s="28"/>
    </row>
    <row r="88" spans="1:11" ht="17" x14ac:dyDescent="0.5">
      <c r="A88" s="1" t="s">
        <v>4</v>
      </c>
    </row>
    <row r="89" spans="1:11" ht="16.5" customHeight="1" x14ac:dyDescent="0.5">
      <c r="A89" s="4" t="s">
        <v>146</v>
      </c>
      <c r="B89" s="91" t="s">
        <v>111</v>
      </c>
      <c r="C89" s="104" t="s">
        <v>166</v>
      </c>
      <c r="D89" s="91" t="s">
        <v>110</v>
      </c>
      <c r="E89" s="91" t="s">
        <v>0</v>
      </c>
      <c r="F89" s="91" t="s">
        <v>112</v>
      </c>
      <c r="G89" s="63"/>
      <c r="H89" s="63"/>
      <c r="I89" s="63"/>
      <c r="J89" s="63"/>
      <c r="K89" s="63"/>
    </row>
    <row r="90" spans="1:11" ht="16.5" customHeight="1" x14ac:dyDescent="0.45">
      <c r="B90" s="91"/>
      <c r="C90" s="105"/>
      <c r="D90" s="91"/>
      <c r="E90" s="91"/>
      <c r="F90" s="91"/>
      <c r="G90" s="63"/>
      <c r="H90" s="63"/>
      <c r="I90" s="63"/>
      <c r="J90" s="63"/>
      <c r="K90" s="63"/>
    </row>
    <row r="91" spans="1:11" ht="16.5" customHeight="1" x14ac:dyDescent="0.45">
      <c r="B91" s="91"/>
      <c r="C91" s="106"/>
      <c r="D91" s="91"/>
      <c r="E91" s="91"/>
      <c r="F91" s="91"/>
      <c r="G91" s="63"/>
      <c r="H91" s="63"/>
      <c r="I91" s="63"/>
      <c r="J91" s="63"/>
      <c r="K91" s="63"/>
    </row>
    <row r="92" spans="1:11" ht="17" x14ac:dyDescent="0.5">
      <c r="B92" s="49" t="s">
        <v>23</v>
      </c>
      <c r="C92" s="19">
        <v>504204</v>
      </c>
      <c r="D92" s="19">
        <v>403363.2</v>
      </c>
      <c r="E92" s="19">
        <v>100840.79999999999</v>
      </c>
      <c r="F92" s="21">
        <v>0.19999999999999998</v>
      </c>
      <c r="G92" s="63"/>
      <c r="H92" s="63"/>
      <c r="I92" s="63"/>
      <c r="J92" s="64"/>
      <c r="K92" s="63"/>
    </row>
    <row r="93" spans="1:11" ht="17" x14ac:dyDescent="0.5">
      <c r="B93" s="49" t="s">
        <v>24</v>
      </c>
      <c r="C93" s="19">
        <v>2499998</v>
      </c>
      <c r="D93" s="19">
        <v>1999998.4</v>
      </c>
      <c r="E93" s="19">
        <v>499999.60000000009</v>
      </c>
      <c r="F93" s="21">
        <v>0.20000000000000004</v>
      </c>
      <c r="G93" s="63"/>
      <c r="H93" s="63"/>
      <c r="I93" s="63"/>
      <c r="J93" s="64"/>
      <c r="K93" s="63"/>
    </row>
    <row r="94" spans="1:11" ht="17" x14ac:dyDescent="0.5">
      <c r="B94" s="49" t="s">
        <v>25</v>
      </c>
      <c r="C94" s="19">
        <v>410995</v>
      </c>
      <c r="D94" s="19">
        <v>328796</v>
      </c>
      <c r="E94" s="19">
        <v>82199</v>
      </c>
      <c r="F94" s="21">
        <v>0.2</v>
      </c>
      <c r="G94" s="63"/>
      <c r="H94" s="63"/>
      <c r="I94" s="63"/>
      <c r="J94" s="64"/>
      <c r="K94" s="63"/>
    </row>
    <row r="95" spans="1:11" ht="17" x14ac:dyDescent="0.5">
      <c r="B95" s="49" t="s">
        <v>27</v>
      </c>
      <c r="C95" s="19">
        <v>999199</v>
      </c>
      <c r="D95" s="19">
        <v>799359.2</v>
      </c>
      <c r="E95" s="19">
        <v>199839.80000000005</v>
      </c>
      <c r="F95" s="21">
        <v>0.20000000000000004</v>
      </c>
      <c r="G95" s="63"/>
      <c r="H95" s="63"/>
      <c r="I95" s="63"/>
      <c r="J95" s="64"/>
      <c r="K95" s="63"/>
    </row>
    <row r="96" spans="1:11" ht="17" x14ac:dyDescent="0.5">
      <c r="B96" s="49" t="s">
        <v>28</v>
      </c>
      <c r="C96" s="19">
        <v>500000</v>
      </c>
      <c r="D96" s="19">
        <v>400000</v>
      </c>
      <c r="E96" s="19">
        <v>100000</v>
      </c>
      <c r="F96" s="21">
        <v>0.2</v>
      </c>
      <c r="G96" s="63"/>
      <c r="H96" s="63"/>
      <c r="I96" s="63"/>
      <c r="J96" s="64"/>
      <c r="K96" s="63"/>
    </row>
    <row r="97" spans="2:11" ht="17" x14ac:dyDescent="0.5">
      <c r="B97" s="49" t="s">
        <v>29</v>
      </c>
      <c r="C97" s="19">
        <v>159993</v>
      </c>
      <c r="D97" s="19">
        <v>127994.4</v>
      </c>
      <c r="E97" s="19">
        <v>31998.600000000006</v>
      </c>
      <c r="F97" s="21">
        <v>0.20000000000000004</v>
      </c>
      <c r="G97" s="63"/>
      <c r="H97" s="63"/>
      <c r="I97" s="63"/>
      <c r="J97" s="64"/>
      <c r="K97" s="63"/>
    </row>
    <row r="98" spans="2:11" ht="17" x14ac:dyDescent="0.5">
      <c r="B98" s="49" t="s">
        <v>30</v>
      </c>
      <c r="C98" s="19">
        <v>751826</v>
      </c>
      <c r="D98" s="19">
        <v>601460.80000000005</v>
      </c>
      <c r="E98" s="19">
        <v>150365.19999999995</v>
      </c>
      <c r="F98" s="21">
        <v>0.19999999999999993</v>
      </c>
      <c r="G98" s="63"/>
      <c r="H98" s="63"/>
      <c r="I98" s="63"/>
      <c r="J98" s="64"/>
      <c r="K98" s="63"/>
    </row>
    <row r="99" spans="2:11" ht="17" x14ac:dyDescent="0.5">
      <c r="B99" s="49" t="s">
        <v>31</v>
      </c>
      <c r="C99" s="19">
        <v>345176</v>
      </c>
      <c r="D99" s="19">
        <v>276140.79999999999</v>
      </c>
      <c r="E99" s="19">
        <v>69035.200000000012</v>
      </c>
      <c r="F99" s="21">
        <v>0.20000000000000004</v>
      </c>
      <c r="G99" s="63"/>
      <c r="H99" s="63"/>
      <c r="I99" s="63"/>
      <c r="J99" s="64"/>
      <c r="K99" s="63"/>
    </row>
    <row r="100" spans="2:11" ht="17" x14ac:dyDescent="0.5">
      <c r="B100" s="49" t="s">
        <v>32</v>
      </c>
      <c r="C100" s="19">
        <v>349900</v>
      </c>
      <c r="D100" s="19">
        <v>279920</v>
      </c>
      <c r="E100" s="19">
        <v>69980</v>
      </c>
      <c r="F100" s="21">
        <v>0.2</v>
      </c>
      <c r="G100" s="63"/>
      <c r="H100" s="63"/>
      <c r="I100" s="63"/>
      <c r="J100" s="64"/>
      <c r="K100" s="63"/>
    </row>
    <row r="101" spans="2:11" ht="17" x14ac:dyDescent="0.5">
      <c r="B101" s="49" t="s">
        <v>33</v>
      </c>
      <c r="C101" s="19">
        <v>3318452</v>
      </c>
      <c r="D101" s="19">
        <v>2654761.6</v>
      </c>
      <c r="E101" s="19">
        <v>663690.39999999991</v>
      </c>
      <c r="F101" s="21">
        <v>0.19999999999999998</v>
      </c>
      <c r="G101" s="63"/>
      <c r="H101" s="63"/>
      <c r="I101" s="63"/>
      <c r="J101" s="64"/>
      <c r="K101" s="63"/>
    </row>
    <row r="102" spans="2:11" ht="17" x14ac:dyDescent="0.5">
      <c r="B102" s="49" t="s">
        <v>34</v>
      </c>
      <c r="C102" s="19">
        <v>85990</v>
      </c>
      <c r="D102" s="19">
        <v>68792</v>
      </c>
      <c r="E102" s="19">
        <v>17198</v>
      </c>
      <c r="F102" s="21">
        <v>0.2</v>
      </c>
      <c r="G102" s="63"/>
      <c r="H102" s="63"/>
      <c r="I102" s="63"/>
      <c r="J102" s="64"/>
      <c r="K102" s="63"/>
    </row>
    <row r="103" spans="2:11" ht="17" x14ac:dyDescent="0.5">
      <c r="B103" s="49" t="s">
        <v>35</v>
      </c>
      <c r="C103" s="19">
        <v>348000</v>
      </c>
      <c r="D103" s="19">
        <v>278400</v>
      </c>
      <c r="E103" s="19">
        <v>69600</v>
      </c>
      <c r="F103" s="21">
        <v>0.2</v>
      </c>
      <c r="G103" s="63"/>
      <c r="H103" s="63"/>
      <c r="I103" s="63"/>
      <c r="J103" s="64"/>
      <c r="K103" s="63"/>
    </row>
    <row r="104" spans="2:11" ht="17" x14ac:dyDescent="0.5">
      <c r="B104" s="49" t="s">
        <v>36</v>
      </c>
      <c r="C104" s="19">
        <v>499996</v>
      </c>
      <c r="D104" s="19">
        <v>399996.8</v>
      </c>
      <c r="E104" s="19">
        <v>99999.200000000012</v>
      </c>
      <c r="F104" s="21">
        <v>0.2</v>
      </c>
      <c r="G104" s="63"/>
      <c r="H104" s="63"/>
      <c r="I104" s="63"/>
      <c r="J104" s="64"/>
      <c r="K104" s="63"/>
    </row>
    <row r="105" spans="2:11" ht="17" x14ac:dyDescent="0.5">
      <c r="B105" s="49" t="s">
        <v>37</v>
      </c>
      <c r="C105" s="19">
        <v>845000</v>
      </c>
      <c r="D105" s="19">
        <v>676000</v>
      </c>
      <c r="E105" s="19">
        <v>169000</v>
      </c>
      <c r="F105" s="21">
        <v>0.2</v>
      </c>
      <c r="G105" s="63"/>
      <c r="H105" s="63"/>
      <c r="I105" s="63"/>
      <c r="J105" s="64"/>
      <c r="K105" s="63"/>
    </row>
    <row r="106" spans="2:11" ht="17" x14ac:dyDescent="0.5">
      <c r="B106" s="49" t="s">
        <v>38</v>
      </c>
      <c r="C106" s="19">
        <v>87899</v>
      </c>
      <c r="D106" s="19">
        <v>70319.199999999997</v>
      </c>
      <c r="E106" s="19">
        <v>17579.800000000003</v>
      </c>
      <c r="F106" s="21">
        <v>0.20000000000000004</v>
      </c>
      <c r="G106" s="63"/>
      <c r="H106" s="63"/>
      <c r="I106" s="63"/>
      <c r="J106" s="64"/>
      <c r="K106" s="63"/>
    </row>
    <row r="107" spans="2:11" ht="17" x14ac:dyDescent="0.5">
      <c r="B107" s="49" t="s">
        <v>39</v>
      </c>
      <c r="C107" s="19">
        <v>835001</v>
      </c>
      <c r="D107" s="19">
        <v>668000.80000000005</v>
      </c>
      <c r="E107" s="19">
        <v>167000.19999999995</v>
      </c>
      <c r="F107" s="21">
        <v>0.19999999999999996</v>
      </c>
      <c r="G107" s="63"/>
      <c r="H107" s="63"/>
      <c r="I107" s="63"/>
      <c r="J107" s="64"/>
      <c r="K107" s="63"/>
    </row>
    <row r="108" spans="2:11" ht="17" x14ac:dyDescent="0.5">
      <c r="B108" s="49" t="s">
        <v>40</v>
      </c>
      <c r="C108" s="19">
        <v>378732</v>
      </c>
      <c r="D108" s="19">
        <v>302985.59999999998</v>
      </c>
      <c r="E108" s="19">
        <v>75746.400000000023</v>
      </c>
      <c r="F108" s="21">
        <v>0.20000000000000007</v>
      </c>
      <c r="G108" s="63"/>
      <c r="H108" s="63"/>
      <c r="I108" s="63"/>
      <c r="J108" s="64"/>
      <c r="K108" s="63"/>
    </row>
    <row r="109" spans="2:11" ht="17" x14ac:dyDescent="0.5">
      <c r="B109" s="49" t="s">
        <v>41</v>
      </c>
      <c r="C109" s="19">
        <v>214999</v>
      </c>
      <c r="D109" s="19">
        <v>171999.2</v>
      </c>
      <c r="E109" s="19">
        <v>42999.799999999988</v>
      </c>
      <c r="F109" s="21">
        <v>0.19999999999999996</v>
      </c>
      <c r="G109" s="63"/>
      <c r="H109" s="63"/>
      <c r="I109" s="63"/>
      <c r="J109" s="64"/>
      <c r="K109" s="63"/>
    </row>
    <row r="110" spans="2:11" ht="17" x14ac:dyDescent="0.5">
      <c r="B110" s="49" t="s">
        <v>42</v>
      </c>
      <c r="C110" s="19">
        <v>265201</v>
      </c>
      <c r="D110" s="19">
        <v>212160.8</v>
      </c>
      <c r="E110" s="19">
        <v>53040.200000000012</v>
      </c>
      <c r="F110" s="21">
        <v>0.20000000000000004</v>
      </c>
      <c r="G110" s="63"/>
      <c r="H110" s="63"/>
      <c r="I110" s="63"/>
      <c r="J110" s="64"/>
      <c r="K110" s="63"/>
    </row>
    <row r="111" spans="2:11" ht="17" x14ac:dyDescent="0.5">
      <c r="B111" s="49" t="s">
        <v>43</v>
      </c>
      <c r="C111" s="19">
        <v>304513</v>
      </c>
      <c r="D111" s="19">
        <v>243610.4</v>
      </c>
      <c r="E111" s="19">
        <v>60902.600000000006</v>
      </c>
      <c r="F111" s="21">
        <v>0.2</v>
      </c>
      <c r="G111" s="63"/>
      <c r="H111" s="63"/>
      <c r="I111" s="63"/>
      <c r="J111" s="64"/>
      <c r="K111" s="63"/>
    </row>
    <row r="112" spans="2:11" ht="17" x14ac:dyDescent="0.5">
      <c r="B112" s="49" t="s">
        <v>44</v>
      </c>
      <c r="C112" s="19">
        <v>119996</v>
      </c>
      <c r="D112" s="19">
        <v>95996.800000000003</v>
      </c>
      <c r="E112" s="19">
        <v>23999.199999999997</v>
      </c>
      <c r="F112" s="21">
        <v>0.19999999999999998</v>
      </c>
      <c r="G112" s="63"/>
      <c r="H112" s="63"/>
      <c r="I112" s="63"/>
      <c r="J112" s="64"/>
      <c r="K112" s="63"/>
    </row>
    <row r="113" spans="1:11" ht="17" x14ac:dyDescent="0.5">
      <c r="B113" s="49" t="s">
        <v>45</v>
      </c>
      <c r="C113" s="19">
        <v>128992</v>
      </c>
      <c r="D113" s="19">
        <v>103193.60000000001</v>
      </c>
      <c r="E113" s="19">
        <v>25798.399999999994</v>
      </c>
      <c r="F113" s="21">
        <v>0.19999999999999996</v>
      </c>
      <c r="G113" s="63"/>
      <c r="H113" s="63"/>
      <c r="I113" s="63"/>
      <c r="J113" s="64"/>
      <c r="K113" s="63"/>
    </row>
    <row r="114" spans="1:11" ht="17" x14ac:dyDescent="0.5">
      <c r="B114" s="49" t="s">
        <v>46</v>
      </c>
      <c r="C114" s="19">
        <v>229901</v>
      </c>
      <c r="D114" s="19">
        <v>183920.8</v>
      </c>
      <c r="E114" s="19">
        <v>45980.200000000012</v>
      </c>
      <c r="F114" s="21">
        <v>0.20000000000000004</v>
      </c>
      <c r="G114" s="63"/>
      <c r="H114" s="63"/>
      <c r="I114" s="63"/>
      <c r="J114" s="64"/>
      <c r="K114" s="63"/>
    </row>
    <row r="115" spans="1:11" ht="17" x14ac:dyDescent="0.5">
      <c r="B115" s="49" t="s">
        <v>47</v>
      </c>
      <c r="C115" s="19">
        <v>89990</v>
      </c>
      <c r="D115" s="19">
        <v>71992</v>
      </c>
      <c r="E115" s="19">
        <v>17998</v>
      </c>
      <c r="F115" s="21">
        <v>0.2</v>
      </c>
      <c r="G115" s="63"/>
      <c r="H115" s="63"/>
      <c r="I115" s="63"/>
      <c r="J115" s="64"/>
      <c r="K115" s="63"/>
    </row>
    <row r="116" spans="1:11" ht="17" x14ac:dyDescent="0.5">
      <c r="B116" s="49" t="s">
        <v>48</v>
      </c>
      <c r="C116" s="19">
        <v>2056184</v>
      </c>
      <c r="D116" s="19">
        <v>1644947.2</v>
      </c>
      <c r="E116" s="19">
        <v>411236.80000000005</v>
      </c>
      <c r="F116" s="21">
        <v>0.2</v>
      </c>
      <c r="G116" s="63"/>
      <c r="H116" s="63"/>
      <c r="I116" s="63"/>
      <c r="J116" s="64"/>
      <c r="K116" s="63"/>
    </row>
    <row r="117" spans="1:11" ht="17" x14ac:dyDescent="0.5">
      <c r="B117" s="49" t="s">
        <v>49</v>
      </c>
      <c r="C117" s="19">
        <v>145900</v>
      </c>
      <c r="D117" s="19">
        <v>116720</v>
      </c>
      <c r="E117" s="19">
        <v>29180</v>
      </c>
      <c r="F117" s="21">
        <v>0.2</v>
      </c>
      <c r="G117" s="63"/>
      <c r="H117" s="63"/>
      <c r="I117" s="63"/>
      <c r="J117" s="64"/>
      <c r="K117" s="63"/>
    </row>
    <row r="118" spans="1:11" ht="17" x14ac:dyDescent="0.5">
      <c r="B118" s="49" t="s">
        <v>50</v>
      </c>
      <c r="C118" s="19">
        <v>607101</v>
      </c>
      <c r="D118" s="19">
        <v>485680.8</v>
      </c>
      <c r="E118" s="19">
        <v>121420.20000000001</v>
      </c>
      <c r="F118" s="21">
        <v>0.2</v>
      </c>
      <c r="G118" s="63"/>
      <c r="H118" s="63"/>
      <c r="I118" s="63"/>
      <c r="J118" s="64"/>
      <c r="K118" s="63"/>
    </row>
    <row r="119" spans="1:11" ht="17" x14ac:dyDescent="0.5">
      <c r="B119" s="49" t="s">
        <v>51</v>
      </c>
      <c r="C119" s="19">
        <v>119900</v>
      </c>
      <c r="D119" s="19">
        <v>95920</v>
      </c>
      <c r="E119" s="19">
        <v>23980</v>
      </c>
      <c r="F119" s="21">
        <v>0.2</v>
      </c>
      <c r="G119" s="63"/>
      <c r="H119" s="63"/>
      <c r="I119" s="63"/>
      <c r="J119" s="64"/>
      <c r="K119" s="63"/>
    </row>
    <row r="120" spans="1:11" ht="17" x14ac:dyDescent="0.5">
      <c r="B120" s="49" t="s">
        <v>52</v>
      </c>
      <c r="C120" s="19">
        <v>209000</v>
      </c>
      <c r="D120" s="19">
        <v>167200</v>
      </c>
      <c r="E120" s="19">
        <v>41800</v>
      </c>
      <c r="F120" s="21">
        <v>0.2</v>
      </c>
      <c r="G120" s="63"/>
      <c r="H120" s="63"/>
      <c r="I120" s="63"/>
      <c r="J120" s="64"/>
      <c r="K120" s="63"/>
    </row>
    <row r="121" spans="1:11" ht="17" x14ac:dyDescent="0.5">
      <c r="B121" s="49" t="s">
        <v>53</v>
      </c>
      <c r="C121" s="19">
        <v>207900</v>
      </c>
      <c r="D121" s="19">
        <v>166320</v>
      </c>
      <c r="E121" s="19">
        <v>41580</v>
      </c>
      <c r="F121" s="21">
        <v>0.2</v>
      </c>
      <c r="G121" s="63"/>
      <c r="H121" s="63"/>
      <c r="I121" s="63"/>
      <c r="J121" s="64"/>
      <c r="K121" s="63"/>
    </row>
    <row r="122" spans="1:11" ht="17" x14ac:dyDescent="0.5">
      <c r="B122" s="49" t="s">
        <v>54</v>
      </c>
      <c r="C122" s="19">
        <v>528399</v>
      </c>
      <c r="D122" s="19">
        <v>422719.2</v>
      </c>
      <c r="E122" s="19">
        <v>105679.79999999999</v>
      </c>
      <c r="F122" s="21">
        <v>0.19999999999999998</v>
      </c>
      <c r="G122" s="63"/>
      <c r="H122" s="63"/>
      <c r="I122" s="63"/>
      <c r="J122" s="64"/>
      <c r="K122" s="63"/>
    </row>
    <row r="123" spans="1:11" ht="17" x14ac:dyDescent="0.5">
      <c r="B123" s="49" t="s">
        <v>55</v>
      </c>
      <c r="C123" s="19">
        <v>96990</v>
      </c>
      <c r="D123" s="19">
        <v>77592</v>
      </c>
      <c r="E123" s="19">
        <v>19398</v>
      </c>
      <c r="F123" s="21">
        <v>0.2</v>
      </c>
      <c r="G123" s="63"/>
      <c r="H123" s="63"/>
      <c r="I123" s="63"/>
      <c r="J123" s="64"/>
      <c r="K123" s="63"/>
    </row>
    <row r="124" spans="1:11" ht="17" x14ac:dyDescent="0.5">
      <c r="B124" s="49" t="s">
        <v>56</v>
      </c>
      <c r="C124" s="19">
        <v>79992</v>
      </c>
      <c r="D124" s="19">
        <v>63993.599999999999</v>
      </c>
      <c r="E124" s="19">
        <v>15998.400000000001</v>
      </c>
      <c r="F124" s="21">
        <v>0.2</v>
      </c>
      <c r="G124" s="63"/>
      <c r="H124" s="63"/>
      <c r="I124" s="63"/>
      <c r="J124" s="64"/>
      <c r="K124" s="63"/>
    </row>
    <row r="125" spans="1:11" ht="17" x14ac:dyDescent="0.5">
      <c r="B125" s="49" t="s">
        <v>57</v>
      </c>
      <c r="C125" s="19">
        <v>287103</v>
      </c>
      <c r="D125" s="19">
        <v>229682.4</v>
      </c>
      <c r="E125" s="19">
        <v>57420.600000000006</v>
      </c>
      <c r="F125" s="21">
        <v>0.2</v>
      </c>
      <c r="G125" s="63"/>
      <c r="H125" s="63"/>
      <c r="I125" s="63"/>
      <c r="J125" s="64"/>
      <c r="K125" s="63"/>
    </row>
    <row r="126" spans="1:11" ht="17" x14ac:dyDescent="0.5">
      <c r="B126" s="49" t="s">
        <v>58</v>
      </c>
      <c r="C126" s="19">
        <v>399992</v>
      </c>
      <c r="D126" s="19">
        <v>319993.59999999998</v>
      </c>
      <c r="E126" s="19">
        <v>79998.400000000023</v>
      </c>
      <c r="F126" s="21">
        <v>0.20000000000000007</v>
      </c>
      <c r="G126" s="63"/>
      <c r="H126" s="63"/>
      <c r="I126" s="63"/>
      <c r="J126" s="64"/>
      <c r="K126" s="63"/>
    </row>
    <row r="127" spans="1:11" x14ac:dyDescent="0.45">
      <c r="G127" s="63"/>
      <c r="H127" s="63"/>
      <c r="I127" s="63"/>
      <c r="J127" s="63"/>
      <c r="K127" s="63"/>
    </row>
    <row r="128" spans="1:11" ht="17" x14ac:dyDescent="0.5">
      <c r="A128" s="1" t="s">
        <v>153</v>
      </c>
      <c r="B128" s="3"/>
      <c r="C128" s="3"/>
      <c r="D128" s="3"/>
      <c r="E128" s="3"/>
    </row>
    <row r="129" spans="1:6" ht="17" x14ac:dyDescent="0.5">
      <c r="A129" s="6" t="s">
        <v>146</v>
      </c>
      <c r="B129" s="8" t="s">
        <v>6</v>
      </c>
      <c r="C129" s="59">
        <v>1167.9245283018899</v>
      </c>
      <c r="D129" s="3"/>
      <c r="E129" s="3"/>
    </row>
    <row r="130" spans="1:6" ht="17" x14ac:dyDescent="0.5">
      <c r="A130" s="6"/>
      <c r="B130" s="8" t="s">
        <v>7</v>
      </c>
      <c r="C130" s="59">
        <v>756.60377358490564</v>
      </c>
      <c r="D130" s="3"/>
      <c r="E130" s="3"/>
    </row>
    <row r="131" spans="1:6" ht="17" x14ac:dyDescent="0.5">
      <c r="A131" s="6"/>
      <c r="B131" s="8" t="s">
        <v>8</v>
      </c>
      <c r="C131" s="59">
        <v>836.11111111111109</v>
      </c>
      <c r="D131" s="3"/>
      <c r="E131" s="3"/>
    </row>
    <row r="132" spans="1:6" ht="17" x14ac:dyDescent="0.5">
      <c r="A132" s="6"/>
      <c r="B132" s="3"/>
      <c r="C132" s="3"/>
      <c r="D132" s="3"/>
      <c r="E132" s="3"/>
    </row>
    <row r="133" spans="1:6" ht="17" x14ac:dyDescent="0.5">
      <c r="A133" s="6" t="s">
        <v>152</v>
      </c>
      <c r="B133" s="60" t="s">
        <v>6</v>
      </c>
      <c r="C133" s="61">
        <v>70.075471698113233</v>
      </c>
      <c r="D133" s="62" t="s">
        <v>163</v>
      </c>
      <c r="E133" s="62"/>
    </row>
    <row r="134" spans="1:6" x14ac:dyDescent="0.45">
      <c r="B134" s="8" t="s">
        <v>7</v>
      </c>
      <c r="C134" s="54">
        <v>45.396226415094361</v>
      </c>
    </row>
    <row r="135" spans="1:6" x14ac:dyDescent="0.45">
      <c r="B135" s="8" t="s">
        <v>8</v>
      </c>
      <c r="C135" s="54">
        <v>66.888888888888914</v>
      </c>
    </row>
    <row r="136" spans="1:6" s="28" customFormat="1" x14ac:dyDescent="0.45">
      <c r="B136" s="8"/>
      <c r="C136" s="54"/>
    </row>
    <row r="137" spans="1:6" ht="17" x14ac:dyDescent="0.5">
      <c r="A137" s="1" t="s">
        <v>154</v>
      </c>
    </row>
    <row r="138" spans="1:6" ht="21.5" x14ac:dyDescent="0.5">
      <c r="A138" s="4" t="s">
        <v>146</v>
      </c>
      <c r="B138" s="107" t="s">
        <v>118</v>
      </c>
      <c r="C138" s="108"/>
      <c r="D138" s="108"/>
      <c r="E138" s="108"/>
      <c r="F138" s="109"/>
    </row>
    <row r="139" spans="1:6" ht="17" x14ac:dyDescent="0.45">
      <c r="A139" s="40"/>
      <c r="B139" s="46"/>
      <c r="C139" s="44">
        <v>0.25</v>
      </c>
      <c r="D139" s="44">
        <v>0.2</v>
      </c>
      <c r="E139" s="44">
        <v>0.15</v>
      </c>
      <c r="F139" s="44">
        <v>0.1</v>
      </c>
    </row>
    <row r="140" spans="1:6" ht="17" x14ac:dyDescent="0.45">
      <c r="A140" s="40"/>
      <c r="B140" s="45" t="s">
        <v>115</v>
      </c>
      <c r="C140" s="65">
        <v>149</v>
      </c>
      <c r="D140" s="43">
        <v>143.04</v>
      </c>
      <c r="E140" s="43">
        <v>137.07999999999998</v>
      </c>
      <c r="F140" s="43">
        <v>131.12</v>
      </c>
    </row>
    <row r="141" spans="1:6" ht="17" x14ac:dyDescent="0.45">
      <c r="A141" s="40"/>
      <c r="B141" s="46" t="s">
        <v>117</v>
      </c>
      <c r="C141" s="43">
        <v>2552.0833333333335</v>
      </c>
      <c r="D141" s="65">
        <v>2450</v>
      </c>
      <c r="E141" s="43">
        <v>2347.9166666666665</v>
      </c>
      <c r="F141" s="43">
        <v>2245.8333333333335</v>
      </c>
    </row>
    <row r="142" spans="1:6" ht="17" x14ac:dyDescent="0.45">
      <c r="A142" s="40"/>
      <c r="B142" s="45" t="s">
        <v>116</v>
      </c>
      <c r="C142" s="43">
        <v>5978.2608695652179</v>
      </c>
      <c r="D142" s="43">
        <v>5739.130434782609</v>
      </c>
      <c r="E142" s="65">
        <v>5500</v>
      </c>
      <c r="F142" s="43">
        <v>5260.8695652173919</v>
      </c>
    </row>
    <row r="143" spans="1:6" ht="17" x14ac:dyDescent="0.45">
      <c r="A143" s="40"/>
      <c r="B143" s="46" t="s">
        <v>119</v>
      </c>
      <c r="C143" s="43">
        <v>3636.363636363636</v>
      </c>
      <c r="D143" s="43">
        <v>3490.9090909090905</v>
      </c>
      <c r="E143" s="43">
        <v>3345.454545454545</v>
      </c>
      <c r="F143" s="65">
        <v>3200</v>
      </c>
    </row>
    <row r="145" spans="1:8" ht="17" x14ac:dyDescent="0.5">
      <c r="A145" s="1" t="s">
        <v>157</v>
      </c>
      <c r="D145" s="66"/>
      <c r="E145" s="66"/>
      <c r="F145" s="66"/>
      <c r="G145" s="66"/>
      <c r="H145" s="66"/>
    </row>
    <row r="146" spans="1:8" ht="18" customHeight="1" x14ac:dyDescent="0.5">
      <c r="A146" s="4" t="s">
        <v>146</v>
      </c>
      <c r="B146" s="91" t="s">
        <v>122</v>
      </c>
      <c r="C146" s="91" t="s">
        <v>120</v>
      </c>
      <c r="D146" s="91" t="s">
        <v>121</v>
      </c>
      <c r="E146" s="91" t="s">
        <v>158</v>
      </c>
      <c r="F146" s="91" t="s">
        <v>159</v>
      </c>
      <c r="G146" s="66"/>
      <c r="H146" s="66"/>
    </row>
    <row r="147" spans="1:8" s="28" customFormat="1" ht="18" customHeight="1" x14ac:dyDescent="0.5">
      <c r="A147" s="4"/>
      <c r="B147" s="91"/>
      <c r="C147" s="91"/>
      <c r="D147" s="91"/>
      <c r="E147" s="91"/>
      <c r="F147" s="91"/>
      <c r="G147" s="66"/>
      <c r="H147" s="66"/>
    </row>
    <row r="148" spans="1:8" s="28" customFormat="1" ht="18" customHeight="1" x14ac:dyDescent="0.5">
      <c r="A148" s="4"/>
      <c r="B148" s="91"/>
      <c r="C148" s="91"/>
      <c r="D148" s="91"/>
      <c r="E148" s="91"/>
      <c r="F148" s="91"/>
      <c r="G148" s="66"/>
      <c r="H148" s="66"/>
    </row>
    <row r="149" spans="1:8" ht="17" x14ac:dyDescent="0.5">
      <c r="A149" s="69"/>
      <c r="B149" s="91"/>
      <c r="C149" s="91"/>
      <c r="D149" s="91"/>
      <c r="E149" s="91"/>
      <c r="F149" s="91"/>
      <c r="G149" s="67"/>
      <c r="H149" s="66"/>
    </row>
    <row r="150" spans="1:8" ht="16.5" customHeight="1" x14ac:dyDescent="0.45">
      <c r="A150" s="17"/>
      <c r="B150" s="91"/>
      <c r="C150" s="91"/>
      <c r="D150" s="91"/>
      <c r="E150" s="91"/>
      <c r="F150" s="91"/>
      <c r="G150" s="68"/>
      <c r="H150" s="66"/>
    </row>
    <row r="151" spans="1:8" ht="17" x14ac:dyDescent="0.5">
      <c r="A151" s="28"/>
      <c r="B151" s="49" t="s">
        <v>123</v>
      </c>
      <c r="C151" s="18">
        <v>39.950000000000003</v>
      </c>
      <c r="D151" s="18">
        <v>34.950000000000003</v>
      </c>
      <c r="E151" s="22">
        <v>0.14306151645207432</v>
      </c>
      <c r="F151" s="22">
        <v>-0.12515644555694616</v>
      </c>
      <c r="G151" s="68"/>
      <c r="H151" s="66"/>
    </row>
    <row r="152" spans="1:8" ht="17" x14ac:dyDescent="0.5">
      <c r="A152" s="28"/>
      <c r="B152" s="49" t="s">
        <v>124</v>
      </c>
      <c r="C152" s="18">
        <v>14.95</v>
      </c>
      <c r="D152" s="18">
        <v>9.9499999999999993</v>
      </c>
      <c r="E152" s="22">
        <v>0.50251256281407031</v>
      </c>
      <c r="F152" s="22">
        <v>-0.33444816053511706</v>
      </c>
      <c r="G152" s="68"/>
      <c r="H152" s="66"/>
    </row>
    <row r="153" spans="1:8" ht="17" x14ac:dyDescent="0.5">
      <c r="A153" s="28"/>
      <c r="B153" s="49" t="s">
        <v>125</v>
      </c>
      <c r="C153" s="18">
        <v>19.95</v>
      </c>
      <c r="D153" s="18">
        <v>12.95</v>
      </c>
      <c r="E153" s="22">
        <v>0.54054054054054057</v>
      </c>
      <c r="F153" s="22">
        <v>-0.35087719298245612</v>
      </c>
      <c r="G153" s="68"/>
      <c r="H153" s="66"/>
    </row>
    <row r="154" spans="1:8" ht="17" x14ac:dyDescent="0.5">
      <c r="A154" s="28"/>
      <c r="B154" s="49" t="s">
        <v>126</v>
      </c>
      <c r="C154" s="18">
        <v>59.95</v>
      </c>
      <c r="D154" s="18">
        <v>29.95</v>
      </c>
      <c r="E154" s="22">
        <v>1.001669449081803</v>
      </c>
      <c r="F154" s="22">
        <v>-0.50041701417848206</v>
      </c>
      <c r="G154" s="66"/>
      <c r="H154" s="66"/>
    </row>
    <row r="155" spans="1:8" ht="17" x14ac:dyDescent="0.5">
      <c r="A155" s="28"/>
      <c r="B155" s="49" t="s">
        <v>127</v>
      </c>
      <c r="C155" s="18">
        <v>25</v>
      </c>
      <c r="D155" s="18">
        <v>15</v>
      </c>
      <c r="E155" s="22">
        <v>0.66666666666666674</v>
      </c>
      <c r="F155" s="22">
        <v>-0.4</v>
      </c>
      <c r="G155" s="66"/>
      <c r="H155" s="66"/>
    </row>
    <row r="156" spans="1:8" ht="17" x14ac:dyDescent="0.5">
      <c r="A156" s="28"/>
      <c r="B156" s="49" t="s">
        <v>128</v>
      </c>
      <c r="C156" s="18">
        <v>19.95</v>
      </c>
      <c r="D156" s="18">
        <v>9.9499999999999993</v>
      </c>
      <c r="E156" s="22">
        <v>1.0050251256281406</v>
      </c>
      <c r="F156" s="22">
        <v>-0.50125313283208017</v>
      </c>
      <c r="G156" s="66"/>
      <c r="H156" s="66"/>
    </row>
    <row r="157" spans="1:8" ht="17" x14ac:dyDescent="0.5">
      <c r="A157" s="28"/>
      <c r="B157" s="49" t="s">
        <v>129</v>
      </c>
      <c r="C157" s="18">
        <v>8.9499999999999993</v>
      </c>
      <c r="D157" s="18">
        <v>4.95</v>
      </c>
      <c r="E157" s="22">
        <v>0.80808080808080796</v>
      </c>
      <c r="F157" s="22">
        <v>-0.44692737430167595</v>
      </c>
    </row>
    <row r="158" spans="1:8" ht="17" x14ac:dyDescent="0.5">
      <c r="A158" s="28"/>
      <c r="B158" s="49" t="s">
        <v>130</v>
      </c>
      <c r="C158" s="18">
        <v>19.95</v>
      </c>
      <c r="D158" s="18">
        <v>11.95</v>
      </c>
      <c r="E158" s="22">
        <v>0.66945606694560666</v>
      </c>
      <c r="F158" s="22">
        <v>-0.40100250626566414</v>
      </c>
    </row>
    <row r="160" spans="1:8" ht="17" x14ac:dyDescent="0.5">
      <c r="A160" s="1" t="s">
        <v>161</v>
      </c>
      <c r="B160" s="70"/>
      <c r="C160" s="70"/>
      <c r="D160" s="70"/>
      <c r="E160" s="70"/>
      <c r="F160" s="70"/>
      <c r="G160" s="70"/>
    </row>
    <row r="161" spans="1:9" ht="17" x14ac:dyDescent="0.5">
      <c r="A161" s="4" t="s">
        <v>146</v>
      </c>
      <c r="B161" s="91" t="s">
        <v>142</v>
      </c>
      <c r="C161" s="91" t="s">
        <v>131</v>
      </c>
      <c r="D161" s="91" t="s">
        <v>140</v>
      </c>
      <c r="E161" s="91" t="s">
        <v>144</v>
      </c>
      <c r="F161" s="91" t="s">
        <v>143</v>
      </c>
      <c r="G161" s="91" t="s">
        <v>145</v>
      </c>
      <c r="H161" s="91" t="s">
        <v>141</v>
      </c>
      <c r="I161" s="91" t="s">
        <v>160</v>
      </c>
    </row>
    <row r="162" spans="1:9" x14ac:dyDescent="0.45">
      <c r="A162" s="28"/>
      <c r="B162" s="91"/>
      <c r="C162" s="91"/>
      <c r="D162" s="91"/>
      <c r="E162" s="91"/>
      <c r="F162" s="91"/>
      <c r="G162" s="91"/>
      <c r="H162" s="91"/>
      <c r="I162" s="91"/>
    </row>
    <row r="163" spans="1:9" s="28" customFormat="1" x14ac:dyDescent="0.45">
      <c r="B163" s="91"/>
      <c r="C163" s="91"/>
      <c r="D163" s="91"/>
      <c r="E163" s="91"/>
      <c r="F163" s="91"/>
      <c r="G163" s="91"/>
      <c r="H163" s="91"/>
      <c r="I163" s="91"/>
    </row>
    <row r="164" spans="1:9" x14ac:dyDescent="0.45">
      <c r="A164" s="28"/>
      <c r="B164" s="91"/>
      <c r="C164" s="91"/>
      <c r="D164" s="91"/>
      <c r="E164" s="91"/>
      <c r="F164" s="91"/>
      <c r="G164" s="91"/>
      <c r="H164" s="91"/>
      <c r="I164" s="91"/>
    </row>
    <row r="165" spans="1:9" ht="17" x14ac:dyDescent="0.5">
      <c r="A165" s="28"/>
      <c r="B165" s="50">
        <v>75</v>
      </c>
      <c r="C165" s="12">
        <v>0.05</v>
      </c>
      <c r="D165" s="18">
        <v>71.25</v>
      </c>
      <c r="E165" s="12">
        <v>0.1</v>
      </c>
      <c r="F165" s="18">
        <v>78.375</v>
      </c>
      <c r="G165" s="71" t="s">
        <v>11</v>
      </c>
      <c r="H165" s="29">
        <v>4.4999999999999929E-2</v>
      </c>
      <c r="I165" s="30">
        <v>1.0449999999999999</v>
      </c>
    </row>
    <row r="166" spans="1:9" ht="17" x14ac:dyDescent="0.5">
      <c r="A166" s="28"/>
      <c r="B166" s="50">
        <v>100</v>
      </c>
      <c r="C166" s="12">
        <v>0.2</v>
      </c>
      <c r="D166" s="18">
        <v>80</v>
      </c>
      <c r="E166" s="12">
        <v>0.3</v>
      </c>
      <c r="F166" s="18">
        <v>104</v>
      </c>
      <c r="G166" s="71" t="s">
        <v>11</v>
      </c>
      <c r="H166" s="29">
        <v>4.0000000000000036E-2</v>
      </c>
      <c r="I166" s="30">
        <v>1.04</v>
      </c>
    </row>
    <row r="167" spans="1:9" ht="17" x14ac:dyDescent="0.5">
      <c r="A167" s="28"/>
      <c r="B167" s="50">
        <v>2699</v>
      </c>
      <c r="C167" s="12">
        <v>0.5</v>
      </c>
      <c r="D167" s="18">
        <v>1349.5</v>
      </c>
      <c r="E167" s="12">
        <v>0.6</v>
      </c>
      <c r="F167" s="18">
        <v>2159.2000000000003</v>
      </c>
      <c r="G167" s="71" t="s">
        <v>14</v>
      </c>
      <c r="H167" s="29">
        <v>-0.19999999999999984</v>
      </c>
      <c r="I167" s="30">
        <v>0.80000000000000016</v>
      </c>
    </row>
    <row r="168" spans="1:9" ht="17" x14ac:dyDescent="0.5">
      <c r="A168" s="28"/>
      <c r="B168" s="50">
        <v>1499</v>
      </c>
      <c r="C168" s="12">
        <v>0.9</v>
      </c>
      <c r="D168" s="18">
        <v>149.89999999999998</v>
      </c>
      <c r="E168" s="12">
        <v>2</v>
      </c>
      <c r="F168" s="18">
        <v>449.69999999999993</v>
      </c>
      <c r="G168" s="71" t="s">
        <v>14</v>
      </c>
      <c r="H168" s="29">
        <v>-0.70000000000000007</v>
      </c>
      <c r="I168" s="30">
        <v>0.29999999999999993</v>
      </c>
    </row>
    <row r="169" spans="1:9" ht="17" x14ac:dyDescent="0.5">
      <c r="A169" s="28"/>
      <c r="B169" s="50">
        <v>10000</v>
      </c>
      <c r="C169" s="12">
        <v>0.5</v>
      </c>
      <c r="D169" s="18">
        <v>5000</v>
      </c>
      <c r="E169" s="12">
        <v>1.5</v>
      </c>
      <c r="F169" s="18">
        <v>12500</v>
      </c>
      <c r="G169" s="73" t="s">
        <v>11</v>
      </c>
      <c r="H169" s="29">
        <v>0.25</v>
      </c>
      <c r="I169" s="30">
        <v>1.25</v>
      </c>
    </row>
    <row r="170" spans="1:9" ht="17" x14ac:dyDescent="0.5">
      <c r="A170" s="28"/>
      <c r="B170" s="50">
        <v>140</v>
      </c>
      <c r="C170" s="13">
        <v>0.2</v>
      </c>
      <c r="D170" s="18">
        <v>112</v>
      </c>
      <c r="E170" s="12">
        <v>0.25</v>
      </c>
      <c r="F170" s="18">
        <v>140</v>
      </c>
      <c r="G170" s="72" t="s">
        <v>165</v>
      </c>
      <c r="H170" s="31">
        <v>0</v>
      </c>
      <c r="I170" s="30">
        <v>1</v>
      </c>
    </row>
    <row r="172" spans="1:9" ht="17" x14ac:dyDescent="0.5">
      <c r="A172" s="1" t="s">
        <v>164</v>
      </c>
    </row>
    <row r="173" spans="1:9" x14ac:dyDescent="0.45">
      <c r="A173" s="74"/>
      <c r="B173" s="47"/>
      <c r="C173" s="53"/>
      <c r="D173" s="53"/>
      <c r="E173" s="53"/>
      <c r="F173" s="53"/>
      <c r="G173" s="28"/>
      <c r="H173" s="74"/>
      <c r="I173" s="74"/>
    </row>
    <row r="174" spans="1:9" x14ac:dyDescent="0.45">
      <c r="A174" s="74"/>
      <c r="B174" s="110" t="s">
        <v>131</v>
      </c>
      <c r="C174" s="110" t="s">
        <v>132</v>
      </c>
      <c r="D174" s="110" t="s">
        <v>162</v>
      </c>
      <c r="E174" s="110" t="s">
        <v>133</v>
      </c>
      <c r="F174" s="110" t="s">
        <v>134</v>
      </c>
      <c r="G174" s="28"/>
      <c r="H174" s="75"/>
      <c r="I174" s="76"/>
    </row>
    <row r="175" spans="1:9" x14ac:dyDescent="0.45">
      <c r="A175" s="74"/>
      <c r="B175" s="110"/>
      <c r="C175" s="110"/>
      <c r="D175" s="110"/>
      <c r="E175" s="110"/>
      <c r="F175" s="110"/>
      <c r="G175" s="28"/>
      <c r="H175" s="75"/>
      <c r="I175" s="76"/>
    </row>
    <row r="176" spans="1:9" x14ac:dyDescent="0.45">
      <c r="A176" s="74"/>
      <c r="B176" s="110"/>
      <c r="C176" s="110"/>
      <c r="D176" s="110"/>
      <c r="E176" s="110"/>
      <c r="F176" s="110"/>
      <c r="G176" s="28"/>
      <c r="H176" s="75"/>
      <c r="I176" s="76"/>
    </row>
    <row r="177" spans="1:9" x14ac:dyDescent="0.45">
      <c r="A177" s="74"/>
      <c r="B177" s="111"/>
      <c r="C177" s="111"/>
      <c r="D177" s="111"/>
      <c r="E177" s="111"/>
      <c r="F177" s="111"/>
      <c r="G177" s="28"/>
      <c r="H177" s="75"/>
      <c r="I177" s="76"/>
    </row>
    <row r="178" spans="1:9" x14ac:dyDescent="0.45">
      <c r="A178" s="74"/>
      <c r="B178" s="12">
        <v>0.1</v>
      </c>
      <c r="C178" s="12">
        <v>0.2</v>
      </c>
      <c r="D178" s="78">
        <f>(1-B178)*(1+C178)</f>
        <v>1.08</v>
      </c>
      <c r="E178" s="27">
        <f>D178-1</f>
        <v>8.0000000000000071E-2</v>
      </c>
      <c r="F178" s="26" t="s">
        <v>17</v>
      </c>
      <c r="G178" s="28"/>
      <c r="H178" s="75"/>
      <c r="I178" s="76"/>
    </row>
    <row r="179" spans="1:9" x14ac:dyDescent="0.45">
      <c r="A179" s="74"/>
      <c r="B179" s="12">
        <v>0.2</v>
      </c>
      <c r="C179" s="12">
        <v>0.2</v>
      </c>
      <c r="D179" s="78">
        <f t="shared" ref="D179:D192" si="0">(1-B179)*(1+C179)</f>
        <v>0.96</v>
      </c>
      <c r="E179" s="27">
        <f t="shared" ref="E179:E192" si="1">D179-1</f>
        <v>-4.0000000000000036E-2</v>
      </c>
      <c r="F179" s="26" t="s">
        <v>169</v>
      </c>
      <c r="G179" s="28"/>
      <c r="H179" s="75"/>
      <c r="I179" s="76"/>
    </row>
    <row r="180" spans="1:9" x14ac:dyDescent="0.45">
      <c r="B180" s="12">
        <v>0.5</v>
      </c>
      <c r="C180" s="12">
        <v>1</v>
      </c>
      <c r="D180" s="78">
        <f t="shared" si="0"/>
        <v>1</v>
      </c>
      <c r="E180" s="27">
        <f t="shared" si="1"/>
        <v>0</v>
      </c>
      <c r="F180" s="26" t="s">
        <v>165</v>
      </c>
      <c r="G180" s="28"/>
    </row>
    <row r="181" spans="1:9" x14ac:dyDescent="0.45">
      <c r="B181" s="12">
        <v>0.9</v>
      </c>
      <c r="C181" s="12">
        <v>1.5</v>
      </c>
      <c r="D181" s="78">
        <f t="shared" si="0"/>
        <v>0.24999999999999994</v>
      </c>
      <c r="E181" s="27">
        <f t="shared" si="1"/>
        <v>-0.75</v>
      </c>
      <c r="F181" s="26" t="s">
        <v>169</v>
      </c>
      <c r="G181" s="28"/>
    </row>
    <row r="182" spans="1:9" x14ac:dyDescent="0.45">
      <c r="B182" s="12">
        <v>0.5</v>
      </c>
      <c r="C182" s="12">
        <v>2</v>
      </c>
      <c r="D182" s="78">
        <f t="shared" si="0"/>
        <v>1.5</v>
      </c>
      <c r="E182" s="27">
        <f t="shared" si="1"/>
        <v>0.5</v>
      </c>
      <c r="F182" s="26" t="s">
        <v>17</v>
      </c>
      <c r="G182" s="28"/>
    </row>
    <row r="183" spans="1:9" x14ac:dyDescent="0.45">
      <c r="B183" s="13">
        <v>0.125</v>
      </c>
      <c r="C183" s="12">
        <v>0.25</v>
      </c>
      <c r="D183" s="78">
        <f t="shared" si="0"/>
        <v>1.09375</v>
      </c>
      <c r="E183" s="27">
        <f t="shared" si="1"/>
        <v>9.375E-2</v>
      </c>
      <c r="F183" s="26" t="s">
        <v>17</v>
      </c>
      <c r="G183" s="28"/>
    </row>
    <row r="184" spans="1:9" x14ac:dyDescent="0.45">
      <c r="B184" s="12">
        <v>0.25</v>
      </c>
      <c r="C184" s="13">
        <v>0.125</v>
      </c>
      <c r="D184" s="78">
        <f t="shared" si="0"/>
        <v>0.84375</v>
      </c>
      <c r="E184" s="27">
        <f t="shared" si="1"/>
        <v>-0.15625</v>
      </c>
      <c r="F184" s="26" t="s">
        <v>169</v>
      </c>
      <c r="G184" s="28"/>
    </row>
    <row r="185" spans="1:9" x14ac:dyDescent="0.45">
      <c r="B185" s="12">
        <v>1</v>
      </c>
      <c r="C185" s="12">
        <v>1</v>
      </c>
      <c r="D185" s="78">
        <f t="shared" si="0"/>
        <v>0</v>
      </c>
      <c r="E185" s="27">
        <f t="shared" si="1"/>
        <v>-1</v>
      </c>
      <c r="F185" s="26" t="s">
        <v>169</v>
      </c>
      <c r="G185" s="28"/>
    </row>
    <row r="186" spans="1:9" x14ac:dyDescent="0.45">
      <c r="B186" s="12">
        <v>4.4999999999999998E-2</v>
      </c>
      <c r="C186" s="13">
        <v>4.4999999999999998E-2</v>
      </c>
      <c r="D186" s="78">
        <f t="shared" si="0"/>
        <v>0.99797499999999995</v>
      </c>
      <c r="E186" s="27">
        <f t="shared" si="1"/>
        <v>-2.0250000000000545E-3</v>
      </c>
      <c r="F186" s="26" t="s">
        <v>165</v>
      </c>
      <c r="G186" s="28"/>
    </row>
    <row r="187" spans="1:9" x14ac:dyDescent="0.45">
      <c r="B187" s="13">
        <v>5.0000000000000001E-3</v>
      </c>
      <c r="C187" s="12">
        <v>0.01</v>
      </c>
      <c r="D187" s="78">
        <f t="shared" si="0"/>
        <v>1.00495</v>
      </c>
      <c r="E187" s="27">
        <f t="shared" si="1"/>
        <v>4.9500000000000099E-3</v>
      </c>
      <c r="F187" s="26" t="s">
        <v>165</v>
      </c>
      <c r="G187" s="28"/>
    </row>
    <row r="188" spans="1:9" x14ac:dyDescent="0.45">
      <c r="B188" s="12">
        <v>0.3</v>
      </c>
      <c r="C188" s="12">
        <v>0.3</v>
      </c>
      <c r="D188" s="78">
        <f t="shared" si="0"/>
        <v>0.90999999999999992</v>
      </c>
      <c r="E188" s="27">
        <f t="shared" si="1"/>
        <v>-9.000000000000008E-2</v>
      </c>
      <c r="F188" s="26" t="s">
        <v>169</v>
      </c>
      <c r="G188" s="28"/>
    </row>
    <row r="189" spans="1:9" x14ac:dyDescent="0.45">
      <c r="B189" s="12">
        <v>0.2</v>
      </c>
      <c r="C189" s="12">
        <v>0.25</v>
      </c>
      <c r="D189" s="78">
        <f t="shared" si="0"/>
        <v>1</v>
      </c>
      <c r="E189" s="27">
        <f t="shared" si="1"/>
        <v>0</v>
      </c>
      <c r="F189" s="26" t="s">
        <v>165</v>
      </c>
      <c r="G189" s="28"/>
    </row>
    <row r="190" spans="1:9" x14ac:dyDescent="0.45">
      <c r="B190" s="12">
        <v>0</v>
      </c>
      <c r="C190" s="12">
        <v>0.15</v>
      </c>
      <c r="D190" s="78">
        <f t="shared" si="0"/>
        <v>1.1499999999999999</v>
      </c>
      <c r="E190" s="27">
        <f t="shared" si="1"/>
        <v>0.14999999999999991</v>
      </c>
      <c r="F190" s="26" t="s">
        <v>17</v>
      </c>
      <c r="G190" s="28"/>
    </row>
    <row r="191" spans="1:9" x14ac:dyDescent="0.45">
      <c r="B191" s="12">
        <v>0.15</v>
      </c>
      <c r="C191" s="12">
        <v>0</v>
      </c>
      <c r="D191" s="78">
        <f t="shared" si="0"/>
        <v>0.85</v>
      </c>
      <c r="E191" s="27">
        <f t="shared" si="1"/>
        <v>-0.15000000000000002</v>
      </c>
      <c r="F191" s="26" t="s">
        <v>169</v>
      </c>
      <c r="G191" s="28"/>
    </row>
    <row r="192" spans="1:9" ht="18" x14ac:dyDescent="0.55000000000000004">
      <c r="B192" s="25">
        <v>2</v>
      </c>
      <c r="C192" s="25">
        <v>1</v>
      </c>
      <c r="D192" s="78">
        <f t="shared" si="0"/>
        <v>-2</v>
      </c>
      <c r="E192" s="27">
        <f t="shared" si="1"/>
        <v>-3</v>
      </c>
      <c r="F192" s="26" t="s">
        <v>169</v>
      </c>
      <c r="G192" s="28"/>
    </row>
    <row r="193" spans="2:7" x14ac:dyDescent="0.45">
      <c r="B193" s="28"/>
      <c r="C193" s="28"/>
      <c r="D193" s="28"/>
      <c r="E193" s="28"/>
      <c r="F193" s="28"/>
      <c r="G193" s="28"/>
    </row>
    <row r="194" spans="2:7" x14ac:dyDescent="0.45">
      <c r="B194" s="114" t="s">
        <v>170</v>
      </c>
      <c r="C194" s="114"/>
      <c r="D194" s="114"/>
      <c r="E194" s="114"/>
      <c r="F194" s="114"/>
      <c r="G194" s="28"/>
    </row>
    <row r="195" spans="2:7" x14ac:dyDescent="0.45">
      <c r="B195" s="114"/>
      <c r="C195" s="114"/>
      <c r="D195" s="114"/>
      <c r="E195" s="114"/>
      <c r="F195" s="114"/>
      <c r="G195" s="28"/>
    </row>
  </sheetData>
  <mergeCells count="36">
    <mergeCell ref="B194:F195"/>
    <mergeCell ref="B174:B177"/>
    <mergeCell ref="C174:C177"/>
    <mergeCell ref="D174:D177"/>
    <mergeCell ref="E174:E177"/>
    <mergeCell ref="F174:F177"/>
    <mergeCell ref="B3:B4"/>
    <mergeCell ref="C3:C4"/>
    <mergeCell ref="D3:D4"/>
    <mergeCell ref="B40:B41"/>
    <mergeCell ref="C40:C41"/>
    <mergeCell ref="C89:C91"/>
    <mergeCell ref="D89:D91"/>
    <mergeCell ref="E89:E91"/>
    <mergeCell ref="F89:F91"/>
    <mergeCell ref="B49:B51"/>
    <mergeCell ref="C49:C51"/>
    <mergeCell ref="D49:D51"/>
    <mergeCell ref="E49:E51"/>
    <mergeCell ref="F49:F51"/>
    <mergeCell ref="H161:H164"/>
    <mergeCell ref="I161:I164"/>
    <mergeCell ref="A1:H1"/>
    <mergeCell ref="B161:B164"/>
    <mergeCell ref="C161:C164"/>
    <mergeCell ref="D161:D164"/>
    <mergeCell ref="E161:E164"/>
    <mergeCell ref="F161:F164"/>
    <mergeCell ref="G161:G164"/>
    <mergeCell ref="B138:F138"/>
    <mergeCell ref="B146:B150"/>
    <mergeCell ref="C146:C150"/>
    <mergeCell ref="D146:D150"/>
    <mergeCell ref="E146:E150"/>
    <mergeCell ref="F146:F150"/>
    <mergeCell ref="B89:B9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topLeftCell="A7" workbookViewId="0">
      <selection activeCell="G19" sqref="G19"/>
    </sheetView>
  </sheetViews>
  <sheetFormatPr defaultColWidth="8.69140625" defaultRowHeight="16.5" x14ac:dyDescent="0.45"/>
  <cols>
    <col min="2" max="2" width="4.69140625" style="28" customWidth="1"/>
    <col min="3" max="3" width="10.69140625" customWidth="1"/>
    <col min="4" max="4" width="12.15234375" customWidth="1"/>
    <col min="5" max="5" width="11.53515625" customWidth="1"/>
    <col min="6" max="6" width="8.84375" customWidth="1"/>
  </cols>
  <sheetData>
    <row r="1" spans="1:6" ht="21" customHeight="1" x14ac:dyDescent="0.45">
      <c r="A1" s="97" t="s">
        <v>3</v>
      </c>
      <c r="B1" s="97"/>
      <c r="C1" s="97"/>
      <c r="D1" s="97"/>
      <c r="E1" s="97"/>
      <c r="F1" s="97"/>
    </row>
    <row r="3" spans="1:6" s="28" customFormat="1" x14ac:dyDescent="0.45">
      <c r="A3" s="33"/>
      <c r="B3" s="33"/>
      <c r="C3" s="33" t="s">
        <v>18</v>
      </c>
    </row>
    <row r="4" spans="1:6" ht="17" x14ac:dyDescent="0.5">
      <c r="A4" s="4" t="s">
        <v>146</v>
      </c>
      <c r="B4" s="98"/>
      <c r="C4" s="90" t="s">
        <v>15</v>
      </c>
      <c r="D4" s="90" t="s">
        <v>11</v>
      </c>
      <c r="E4" s="91" t="s">
        <v>16</v>
      </c>
    </row>
    <row r="5" spans="1:6" ht="15" customHeight="1" x14ac:dyDescent="0.45">
      <c r="B5" s="99"/>
      <c r="C5" s="90"/>
      <c r="D5" s="90"/>
      <c r="E5" s="91"/>
    </row>
    <row r="6" spans="1:6" x14ac:dyDescent="0.45">
      <c r="B6" s="83" t="s">
        <v>188</v>
      </c>
      <c r="C6" s="14">
        <v>100</v>
      </c>
      <c r="D6" s="15">
        <v>0.15</v>
      </c>
      <c r="E6" s="11">
        <f>C6+C6*D6</f>
        <v>115</v>
      </c>
    </row>
    <row r="7" spans="1:6" x14ac:dyDescent="0.45">
      <c r="B7" s="83" t="s">
        <v>189</v>
      </c>
      <c r="C7" s="14">
        <v>50</v>
      </c>
      <c r="D7" s="15">
        <v>0.05</v>
      </c>
      <c r="E7" s="11">
        <f t="shared" ref="E7:E20" si="0">C7+C7*D7</f>
        <v>52.5</v>
      </c>
    </row>
    <row r="8" spans="1:6" x14ac:dyDescent="0.45">
      <c r="B8" s="83" t="s">
        <v>190</v>
      </c>
      <c r="C8" s="14">
        <v>25</v>
      </c>
      <c r="D8" s="15">
        <v>0.1</v>
      </c>
      <c r="E8" s="11">
        <f t="shared" si="0"/>
        <v>27.5</v>
      </c>
    </row>
    <row r="9" spans="1:6" x14ac:dyDescent="0.45">
      <c r="B9" s="83" t="s">
        <v>191</v>
      </c>
      <c r="C9" s="14">
        <v>3</v>
      </c>
      <c r="D9" s="15">
        <v>0.08</v>
      </c>
      <c r="E9" s="11">
        <f t="shared" si="0"/>
        <v>3.24</v>
      </c>
    </row>
    <row r="10" spans="1:6" x14ac:dyDescent="0.45">
      <c r="B10" s="83" t="s">
        <v>192</v>
      </c>
      <c r="C10" s="14">
        <v>8</v>
      </c>
      <c r="D10" s="16">
        <v>2.5000000000000001E-2</v>
      </c>
      <c r="E10" s="11">
        <f t="shared" si="0"/>
        <v>8.1999999999999993</v>
      </c>
    </row>
    <row r="11" spans="1:6" x14ac:dyDescent="0.45">
      <c r="B11" s="83" t="s">
        <v>193</v>
      </c>
      <c r="C11" s="14">
        <v>12</v>
      </c>
      <c r="D11" s="15">
        <v>0.75</v>
      </c>
      <c r="E11" s="11">
        <f t="shared" si="0"/>
        <v>21</v>
      </c>
    </row>
    <row r="12" spans="1:6" x14ac:dyDescent="0.45">
      <c r="B12" s="83" t="s">
        <v>194</v>
      </c>
      <c r="C12" s="14">
        <v>56.8</v>
      </c>
      <c r="D12" s="16">
        <v>1.4999999999999999E-2</v>
      </c>
      <c r="E12" s="11">
        <f t="shared" si="0"/>
        <v>57.651999999999994</v>
      </c>
    </row>
    <row r="13" spans="1:6" x14ac:dyDescent="0.45">
      <c r="B13" s="83" t="s">
        <v>195</v>
      </c>
      <c r="C13" s="14">
        <v>34.9</v>
      </c>
      <c r="D13" s="15">
        <v>0.85</v>
      </c>
      <c r="E13" s="11">
        <f t="shared" si="0"/>
        <v>64.564999999999998</v>
      </c>
    </row>
    <row r="14" spans="1:6" x14ac:dyDescent="0.45">
      <c r="B14" s="83" t="s">
        <v>196</v>
      </c>
      <c r="C14" s="14">
        <v>0.25</v>
      </c>
      <c r="D14" s="15">
        <v>1</v>
      </c>
      <c r="E14" s="11">
        <f t="shared" si="0"/>
        <v>0.5</v>
      </c>
    </row>
    <row r="15" spans="1:6" x14ac:dyDescent="0.45">
      <c r="B15" s="83" t="s">
        <v>197</v>
      </c>
      <c r="C15" s="14">
        <v>1000000</v>
      </c>
      <c r="D15" s="16">
        <v>1E-3</v>
      </c>
      <c r="E15" s="11">
        <f t="shared" si="0"/>
        <v>1001000</v>
      </c>
    </row>
    <row r="16" spans="1:6" x14ac:dyDescent="0.45">
      <c r="B16" s="83" t="s">
        <v>198</v>
      </c>
      <c r="C16" s="14">
        <v>-75</v>
      </c>
      <c r="D16" s="15">
        <v>0.2</v>
      </c>
      <c r="E16" s="11">
        <f t="shared" si="0"/>
        <v>-90</v>
      </c>
    </row>
    <row r="17" spans="2:5" x14ac:dyDescent="0.45">
      <c r="B17" s="83" t="s">
        <v>199</v>
      </c>
      <c r="C17" s="14">
        <v>23.75</v>
      </c>
      <c r="D17" s="15">
        <v>2.5</v>
      </c>
      <c r="E17" s="11">
        <f t="shared" si="0"/>
        <v>83.125</v>
      </c>
    </row>
    <row r="18" spans="2:5" x14ac:dyDescent="0.45">
      <c r="B18" s="83" t="s">
        <v>200</v>
      </c>
      <c r="C18" s="14">
        <v>0</v>
      </c>
      <c r="D18" s="15">
        <v>0.02</v>
      </c>
      <c r="E18" s="11">
        <f t="shared" si="0"/>
        <v>0</v>
      </c>
    </row>
    <row r="19" spans="2:5" x14ac:dyDescent="0.45">
      <c r="B19" s="83" t="s">
        <v>201</v>
      </c>
      <c r="C19" s="14">
        <v>12.55</v>
      </c>
      <c r="D19" s="15">
        <v>1</v>
      </c>
      <c r="E19" s="11">
        <f t="shared" si="0"/>
        <v>25.1</v>
      </c>
    </row>
    <row r="20" spans="2:5" x14ac:dyDescent="0.45">
      <c r="B20" s="83" t="s">
        <v>202</v>
      </c>
      <c r="C20" s="14">
        <v>0.04</v>
      </c>
      <c r="D20" s="15">
        <v>5</v>
      </c>
      <c r="E20" s="11">
        <f t="shared" si="0"/>
        <v>0.24000000000000002</v>
      </c>
    </row>
    <row r="23" spans="2:5" x14ac:dyDescent="0.45">
      <c r="C23" t="s">
        <v>203</v>
      </c>
    </row>
    <row r="24" spans="2:5" x14ac:dyDescent="0.45">
      <c r="C24" t="s">
        <v>204</v>
      </c>
    </row>
    <row r="25" spans="2:5" x14ac:dyDescent="0.45">
      <c r="C25" t="s">
        <v>205</v>
      </c>
    </row>
  </sheetData>
  <mergeCells count="5">
    <mergeCell ref="C4:C5"/>
    <mergeCell ref="D4:D5"/>
    <mergeCell ref="E4:E5"/>
    <mergeCell ref="A1:F1"/>
    <mergeCell ref="B4:B5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topLeftCell="A2" workbookViewId="0">
      <selection activeCell="F18" sqref="F18"/>
    </sheetView>
  </sheetViews>
  <sheetFormatPr defaultColWidth="8.69140625" defaultRowHeight="16.5" x14ac:dyDescent="0.45"/>
  <cols>
    <col min="2" max="2" width="8.69140625" style="28"/>
    <col min="3" max="5" width="10.69140625" customWidth="1"/>
    <col min="7" max="7" width="10.3828125" bestFit="1" customWidth="1"/>
  </cols>
  <sheetData>
    <row r="1" spans="1:6" ht="23" customHeight="1" x14ac:dyDescent="0.45">
      <c r="A1" s="97" t="s">
        <v>1</v>
      </c>
      <c r="B1" s="97"/>
      <c r="C1" s="97"/>
      <c r="D1" s="97"/>
      <c r="E1" s="97"/>
      <c r="F1" s="97"/>
    </row>
    <row r="2" spans="1:6" ht="16.5" customHeight="1" x14ac:dyDescent="0.45">
      <c r="D2" s="39"/>
      <c r="E2" s="39"/>
      <c r="F2" s="39"/>
    </row>
    <row r="3" spans="1:6" ht="16.5" customHeight="1" x14ac:dyDescent="0.45">
      <c r="C3" s="36" t="s">
        <v>22</v>
      </c>
    </row>
    <row r="4" spans="1:6" ht="16.5" customHeight="1" x14ac:dyDescent="0.5">
      <c r="A4" s="4" t="s">
        <v>146</v>
      </c>
      <c r="B4" s="84"/>
      <c r="C4" s="57" t="s">
        <v>15</v>
      </c>
      <c r="D4" s="57" t="s">
        <v>14</v>
      </c>
      <c r="E4" s="58" t="s">
        <v>16</v>
      </c>
    </row>
    <row r="5" spans="1:6" ht="16.5" customHeight="1" x14ac:dyDescent="0.45">
      <c r="B5" s="83" t="s">
        <v>188</v>
      </c>
      <c r="C5" s="14">
        <v>100</v>
      </c>
      <c r="D5" s="15">
        <v>0.15</v>
      </c>
      <c r="E5" s="11">
        <f>C5-C5*D5</f>
        <v>85</v>
      </c>
    </row>
    <row r="6" spans="1:6" ht="16.5" customHeight="1" x14ac:dyDescent="0.45">
      <c r="B6" s="83" t="s">
        <v>189</v>
      </c>
      <c r="C6" s="14">
        <v>50</v>
      </c>
      <c r="D6" s="15">
        <v>0.05</v>
      </c>
      <c r="E6" s="11">
        <f t="shared" ref="E6:E19" si="0">C6-C6*D6</f>
        <v>47.5</v>
      </c>
    </row>
    <row r="7" spans="1:6" ht="16.5" customHeight="1" x14ac:dyDescent="0.45">
      <c r="B7" s="83" t="s">
        <v>190</v>
      </c>
      <c r="C7" s="14">
        <v>25</v>
      </c>
      <c r="D7" s="15">
        <v>0.1</v>
      </c>
      <c r="E7" s="11">
        <f t="shared" si="0"/>
        <v>22.5</v>
      </c>
    </row>
    <row r="8" spans="1:6" ht="16.5" customHeight="1" x14ac:dyDescent="0.45">
      <c r="B8" s="83" t="s">
        <v>191</v>
      </c>
      <c r="C8" s="14">
        <v>3</v>
      </c>
      <c r="D8" s="15">
        <v>0.08</v>
      </c>
      <c r="E8" s="11">
        <f t="shared" si="0"/>
        <v>2.76</v>
      </c>
    </row>
    <row r="9" spans="1:6" x14ac:dyDescent="0.45">
      <c r="B9" s="83" t="s">
        <v>192</v>
      </c>
      <c r="C9" s="14">
        <v>8</v>
      </c>
      <c r="D9" s="16">
        <v>2.5000000000000001E-2</v>
      </c>
      <c r="E9" s="11">
        <f t="shared" si="0"/>
        <v>7.8</v>
      </c>
    </row>
    <row r="10" spans="1:6" x14ac:dyDescent="0.45">
      <c r="B10" s="83" t="s">
        <v>193</v>
      </c>
      <c r="C10" s="14">
        <v>12</v>
      </c>
      <c r="D10" s="15">
        <v>0.75</v>
      </c>
      <c r="E10" s="11">
        <f t="shared" si="0"/>
        <v>3</v>
      </c>
    </row>
    <row r="11" spans="1:6" x14ac:dyDescent="0.45">
      <c r="B11" s="83" t="s">
        <v>194</v>
      </c>
      <c r="C11" s="14">
        <v>56.8</v>
      </c>
      <c r="D11" s="16">
        <v>1.4999999999999999E-2</v>
      </c>
      <c r="E11" s="11">
        <f t="shared" si="0"/>
        <v>55.948</v>
      </c>
    </row>
    <row r="12" spans="1:6" x14ac:dyDescent="0.45">
      <c r="B12" s="83" t="s">
        <v>195</v>
      </c>
      <c r="C12" s="14">
        <v>34.9</v>
      </c>
      <c r="D12" s="15">
        <v>0.85</v>
      </c>
      <c r="E12" s="11">
        <f t="shared" si="0"/>
        <v>5.2349999999999994</v>
      </c>
    </row>
    <row r="13" spans="1:6" x14ac:dyDescent="0.45">
      <c r="B13" s="83" t="s">
        <v>196</v>
      </c>
      <c r="C13" s="14">
        <v>0.25</v>
      </c>
      <c r="D13" s="15">
        <v>1</v>
      </c>
      <c r="E13" s="11">
        <f t="shared" si="0"/>
        <v>0</v>
      </c>
    </row>
    <row r="14" spans="1:6" x14ac:dyDescent="0.45">
      <c r="B14" s="83" t="s">
        <v>197</v>
      </c>
      <c r="C14" s="14">
        <v>1000000</v>
      </c>
      <c r="D14" s="16">
        <v>1E-3</v>
      </c>
      <c r="E14" s="11">
        <f t="shared" si="0"/>
        <v>999000</v>
      </c>
    </row>
    <row r="15" spans="1:6" x14ac:dyDescent="0.45">
      <c r="B15" s="83" t="s">
        <v>198</v>
      </c>
      <c r="C15" s="14">
        <v>-75</v>
      </c>
      <c r="D15" s="15">
        <v>0.2</v>
      </c>
      <c r="E15" s="11">
        <f t="shared" si="0"/>
        <v>-60</v>
      </c>
    </row>
    <row r="16" spans="1:6" x14ac:dyDescent="0.45">
      <c r="B16" s="83" t="s">
        <v>199</v>
      </c>
      <c r="C16" s="14">
        <v>23.75</v>
      </c>
      <c r="D16" s="15">
        <v>2.5</v>
      </c>
      <c r="E16" s="11">
        <f t="shared" si="0"/>
        <v>-35.625</v>
      </c>
    </row>
    <row r="17" spans="2:9" x14ac:dyDescent="0.45">
      <c r="B17" s="83" t="s">
        <v>200</v>
      </c>
      <c r="C17" s="14">
        <v>0</v>
      </c>
      <c r="D17" s="15">
        <v>0.02</v>
      </c>
      <c r="E17" s="11">
        <f t="shared" si="0"/>
        <v>0</v>
      </c>
    </row>
    <row r="18" spans="2:9" x14ac:dyDescent="0.45">
      <c r="B18" s="83" t="s">
        <v>201</v>
      </c>
      <c r="C18" s="14">
        <v>12.55</v>
      </c>
      <c r="D18" s="15">
        <v>1</v>
      </c>
      <c r="E18" s="11">
        <f t="shared" si="0"/>
        <v>0</v>
      </c>
    </row>
    <row r="19" spans="2:9" x14ac:dyDescent="0.45">
      <c r="B19" s="83" t="s">
        <v>202</v>
      </c>
      <c r="C19" s="14">
        <v>0.04</v>
      </c>
      <c r="D19" s="15">
        <v>5</v>
      </c>
      <c r="E19" s="11">
        <f t="shared" si="0"/>
        <v>-0.16</v>
      </c>
    </row>
    <row r="22" spans="2:9" x14ac:dyDescent="0.45">
      <c r="B22" s="28" t="s">
        <v>203</v>
      </c>
      <c r="C22" s="28"/>
      <c r="D22" s="28"/>
      <c r="E22" s="28"/>
      <c r="F22" s="28"/>
      <c r="G22" s="28"/>
      <c r="H22" s="28"/>
      <c r="I22" s="28"/>
    </row>
    <row r="23" spans="2:9" x14ac:dyDescent="0.45">
      <c r="B23" s="28" t="s">
        <v>204</v>
      </c>
      <c r="C23" s="28"/>
      <c r="D23" s="28"/>
      <c r="E23" s="28"/>
      <c r="F23" s="28"/>
      <c r="G23" s="28"/>
      <c r="H23" s="28"/>
      <c r="I23" s="28"/>
    </row>
    <row r="24" spans="2:9" x14ac:dyDescent="0.45">
      <c r="B24" s="28" t="s">
        <v>205</v>
      </c>
      <c r="C24" s="28"/>
      <c r="D24" s="28"/>
      <c r="E24" s="28"/>
      <c r="F24" s="28"/>
      <c r="G24" s="28"/>
      <c r="H24" s="28"/>
      <c r="I24" s="28"/>
    </row>
  </sheetData>
  <mergeCells count="1">
    <mergeCell ref="A1:F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topLeftCell="A2" workbookViewId="0">
      <selection activeCell="C12" sqref="C12"/>
    </sheetView>
  </sheetViews>
  <sheetFormatPr defaultColWidth="8.69140625" defaultRowHeight="16.5" x14ac:dyDescent="0.45"/>
  <cols>
    <col min="2" max="3" width="10.69140625" customWidth="1"/>
    <col min="5" max="5" width="9.3046875" customWidth="1"/>
    <col min="7" max="7" width="14.15234375" customWidth="1"/>
  </cols>
  <sheetData>
    <row r="1" spans="1:4" ht="21" customHeight="1" x14ac:dyDescent="0.6">
      <c r="A1" s="100" t="s">
        <v>2</v>
      </c>
      <c r="B1" s="100"/>
      <c r="C1" s="100"/>
      <c r="D1" s="100"/>
    </row>
    <row r="2" spans="1:4" x14ac:dyDescent="0.45">
      <c r="A2" s="33"/>
      <c r="B2" s="33"/>
    </row>
    <row r="3" spans="1:4" x14ac:dyDescent="0.45">
      <c r="B3" t="s">
        <v>19</v>
      </c>
    </row>
    <row r="5" spans="1:4" ht="17" x14ac:dyDescent="0.5">
      <c r="A5" s="4" t="s">
        <v>146</v>
      </c>
      <c r="B5" s="35" t="s">
        <v>147</v>
      </c>
    </row>
    <row r="6" spans="1:4" x14ac:dyDescent="0.45">
      <c r="B6" s="101" t="s">
        <v>20</v>
      </c>
      <c r="C6" s="101" t="s">
        <v>21</v>
      </c>
    </row>
    <row r="7" spans="1:4" s="17" customFormat="1" x14ac:dyDescent="0.45">
      <c r="B7" s="102"/>
      <c r="C7" s="102"/>
    </row>
    <row r="8" spans="1:4" x14ac:dyDescent="0.45">
      <c r="B8" s="19">
        <v>3550</v>
      </c>
      <c r="C8" s="86">
        <f>B8*1.035</f>
        <v>3674.2499999999995</v>
      </c>
    </row>
    <row r="9" spans="1:4" x14ac:dyDescent="0.45">
      <c r="B9" s="19">
        <v>4575</v>
      </c>
      <c r="C9" s="86">
        <f t="shared" ref="C9:C12" si="0">B9*1.035</f>
        <v>4735.125</v>
      </c>
    </row>
    <row r="10" spans="1:4" x14ac:dyDescent="0.45">
      <c r="B10" s="19">
        <v>5890</v>
      </c>
      <c r="C10" s="86">
        <f t="shared" si="0"/>
        <v>6096.15</v>
      </c>
    </row>
    <row r="11" spans="1:4" x14ac:dyDescent="0.45">
      <c r="B11" s="19">
        <v>6375</v>
      </c>
      <c r="C11" s="86">
        <f t="shared" si="0"/>
        <v>6598.1249999999991</v>
      </c>
    </row>
    <row r="12" spans="1:4" x14ac:dyDescent="0.45">
      <c r="B12" s="19">
        <v>7250</v>
      </c>
      <c r="C12" s="86">
        <f t="shared" si="0"/>
        <v>7503.7499999999991</v>
      </c>
    </row>
  </sheetData>
  <mergeCells count="3">
    <mergeCell ref="A1:D1"/>
    <mergeCell ref="B6:B7"/>
    <mergeCell ref="C6:C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4"/>
  <sheetViews>
    <sheetView topLeftCell="A6" workbookViewId="0">
      <selection activeCell="D8" sqref="D8"/>
    </sheetView>
  </sheetViews>
  <sheetFormatPr defaultColWidth="8.69140625" defaultRowHeight="16.5" x14ac:dyDescent="0.45"/>
  <cols>
    <col min="1" max="1" width="7.69140625" style="3" customWidth="1"/>
    <col min="2" max="2" width="22.3046875" style="3" bestFit="1" customWidth="1"/>
    <col min="3" max="3" width="14.84375" style="3" bestFit="1" customWidth="1"/>
    <col min="4" max="4" width="15.3046875" style="3" bestFit="1" customWidth="1"/>
    <col min="5" max="6" width="15.3046875" style="3" customWidth="1"/>
    <col min="7" max="257" width="8.69140625" style="3"/>
    <col min="258" max="258" width="30.69140625" style="3" bestFit="1" customWidth="1"/>
    <col min="259" max="513" width="8.69140625" style="3"/>
    <col min="514" max="514" width="30.69140625" style="3" bestFit="1" customWidth="1"/>
    <col min="515" max="769" width="8.69140625" style="3"/>
    <col min="770" max="770" width="30.69140625" style="3" bestFit="1" customWidth="1"/>
    <col min="771" max="1025" width="8.69140625" style="3"/>
    <col min="1026" max="1026" width="30.69140625" style="3" bestFit="1" customWidth="1"/>
    <col min="1027" max="1281" width="8.69140625" style="3"/>
    <col min="1282" max="1282" width="30.69140625" style="3" bestFit="1" customWidth="1"/>
    <col min="1283" max="1537" width="8.69140625" style="3"/>
    <col min="1538" max="1538" width="30.69140625" style="3" bestFit="1" customWidth="1"/>
    <col min="1539" max="1793" width="8.69140625" style="3"/>
    <col min="1794" max="1794" width="30.69140625" style="3" bestFit="1" customWidth="1"/>
    <col min="1795" max="2049" width="8.69140625" style="3"/>
    <col min="2050" max="2050" width="30.69140625" style="3" bestFit="1" customWidth="1"/>
    <col min="2051" max="2305" width="8.69140625" style="3"/>
    <col min="2306" max="2306" width="30.69140625" style="3" bestFit="1" customWidth="1"/>
    <col min="2307" max="2561" width="8.69140625" style="3"/>
    <col min="2562" max="2562" width="30.69140625" style="3" bestFit="1" customWidth="1"/>
    <col min="2563" max="2817" width="8.69140625" style="3"/>
    <col min="2818" max="2818" width="30.69140625" style="3" bestFit="1" customWidth="1"/>
    <col min="2819" max="3073" width="8.69140625" style="3"/>
    <col min="3074" max="3074" width="30.69140625" style="3" bestFit="1" customWidth="1"/>
    <col min="3075" max="3329" width="8.69140625" style="3"/>
    <col min="3330" max="3330" width="30.69140625" style="3" bestFit="1" customWidth="1"/>
    <col min="3331" max="3585" width="8.69140625" style="3"/>
    <col min="3586" max="3586" width="30.69140625" style="3" bestFit="1" customWidth="1"/>
    <col min="3587" max="3841" width="8.69140625" style="3"/>
    <col min="3842" max="3842" width="30.69140625" style="3" bestFit="1" customWidth="1"/>
    <col min="3843" max="4097" width="8.69140625" style="3"/>
    <col min="4098" max="4098" width="30.69140625" style="3" bestFit="1" customWidth="1"/>
    <col min="4099" max="4353" width="8.69140625" style="3"/>
    <col min="4354" max="4354" width="30.69140625" style="3" bestFit="1" customWidth="1"/>
    <col min="4355" max="4609" width="8.69140625" style="3"/>
    <col min="4610" max="4610" width="30.69140625" style="3" bestFit="1" customWidth="1"/>
    <col min="4611" max="4865" width="8.69140625" style="3"/>
    <col min="4866" max="4866" width="30.69140625" style="3" bestFit="1" customWidth="1"/>
    <col min="4867" max="5121" width="8.69140625" style="3"/>
    <col min="5122" max="5122" width="30.69140625" style="3" bestFit="1" customWidth="1"/>
    <col min="5123" max="5377" width="8.69140625" style="3"/>
    <col min="5378" max="5378" width="30.69140625" style="3" bestFit="1" customWidth="1"/>
    <col min="5379" max="5633" width="8.69140625" style="3"/>
    <col min="5634" max="5634" width="30.69140625" style="3" bestFit="1" customWidth="1"/>
    <col min="5635" max="5889" width="8.69140625" style="3"/>
    <col min="5890" max="5890" width="30.69140625" style="3" bestFit="1" customWidth="1"/>
    <col min="5891" max="6145" width="8.69140625" style="3"/>
    <col min="6146" max="6146" width="30.69140625" style="3" bestFit="1" customWidth="1"/>
    <col min="6147" max="6401" width="8.69140625" style="3"/>
    <col min="6402" max="6402" width="30.69140625" style="3" bestFit="1" customWidth="1"/>
    <col min="6403" max="6657" width="8.69140625" style="3"/>
    <col min="6658" max="6658" width="30.69140625" style="3" bestFit="1" customWidth="1"/>
    <col min="6659" max="6913" width="8.69140625" style="3"/>
    <col min="6914" max="6914" width="30.69140625" style="3" bestFit="1" customWidth="1"/>
    <col min="6915" max="7169" width="8.69140625" style="3"/>
    <col min="7170" max="7170" width="30.69140625" style="3" bestFit="1" customWidth="1"/>
    <col min="7171" max="7425" width="8.69140625" style="3"/>
    <col min="7426" max="7426" width="30.69140625" style="3" bestFit="1" customWidth="1"/>
    <col min="7427" max="7681" width="8.69140625" style="3"/>
    <col min="7682" max="7682" width="30.69140625" style="3" bestFit="1" customWidth="1"/>
    <col min="7683" max="7937" width="8.69140625" style="3"/>
    <col min="7938" max="7938" width="30.69140625" style="3" bestFit="1" customWidth="1"/>
    <col min="7939" max="8193" width="8.69140625" style="3"/>
    <col min="8194" max="8194" width="30.69140625" style="3" bestFit="1" customWidth="1"/>
    <col min="8195" max="8449" width="8.69140625" style="3"/>
    <col min="8450" max="8450" width="30.69140625" style="3" bestFit="1" customWidth="1"/>
    <col min="8451" max="8705" width="8.69140625" style="3"/>
    <col min="8706" max="8706" width="30.69140625" style="3" bestFit="1" customWidth="1"/>
    <col min="8707" max="8961" width="8.69140625" style="3"/>
    <col min="8962" max="8962" width="30.69140625" style="3" bestFit="1" customWidth="1"/>
    <col min="8963" max="9217" width="8.69140625" style="3"/>
    <col min="9218" max="9218" width="30.69140625" style="3" bestFit="1" customWidth="1"/>
    <col min="9219" max="9473" width="8.69140625" style="3"/>
    <col min="9474" max="9474" width="30.69140625" style="3" bestFit="1" customWidth="1"/>
    <col min="9475" max="9729" width="8.69140625" style="3"/>
    <col min="9730" max="9730" width="30.69140625" style="3" bestFit="1" customWidth="1"/>
    <col min="9731" max="9985" width="8.69140625" style="3"/>
    <col min="9986" max="9986" width="30.69140625" style="3" bestFit="1" customWidth="1"/>
    <col min="9987" max="10241" width="8.69140625" style="3"/>
    <col min="10242" max="10242" width="30.69140625" style="3" bestFit="1" customWidth="1"/>
    <col min="10243" max="10497" width="8.69140625" style="3"/>
    <col min="10498" max="10498" width="30.69140625" style="3" bestFit="1" customWidth="1"/>
    <col min="10499" max="10753" width="8.69140625" style="3"/>
    <col min="10754" max="10754" width="30.69140625" style="3" bestFit="1" customWidth="1"/>
    <col min="10755" max="11009" width="8.69140625" style="3"/>
    <col min="11010" max="11010" width="30.69140625" style="3" bestFit="1" customWidth="1"/>
    <col min="11011" max="11265" width="8.69140625" style="3"/>
    <col min="11266" max="11266" width="30.69140625" style="3" bestFit="1" customWidth="1"/>
    <col min="11267" max="11521" width="8.69140625" style="3"/>
    <col min="11522" max="11522" width="30.69140625" style="3" bestFit="1" customWidth="1"/>
    <col min="11523" max="11777" width="8.69140625" style="3"/>
    <col min="11778" max="11778" width="30.69140625" style="3" bestFit="1" customWidth="1"/>
    <col min="11779" max="12033" width="8.69140625" style="3"/>
    <col min="12034" max="12034" width="30.69140625" style="3" bestFit="1" customWidth="1"/>
    <col min="12035" max="12289" width="8.69140625" style="3"/>
    <col min="12290" max="12290" width="30.69140625" style="3" bestFit="1" customWidth="1"/>
    <col min="12291" max="12545" width="8.69140625" style="3"/>
    <col min="12546" max="12546" width="30.69140625" style="3" bestFit="1" customWidth="1"/>
    <col min="12547" max="12801" width="8.69140625" style="3"/>
    <col min="12802" max="12802" width="30.69140625" style="3" bestFit="1" customWidth="1"/>
    <col min="12803" max="13057" width="8.69140625" style="3"/>
    <col min="13058" max="13058" width="30.69140625" style="3" bestFit="1" customWidth="1"/>
    <col min="13059" max="13313" width="8.69140625" style="3"/>
    <col min="13314" max="13314" width="30.69140625" style="3" bestFit="1" customWidth="1"/>
    <col min="13315" max="13569" width="8.69140625" style="3"/>
    <col min="13570" max="13570" width="30.69140625" style="3" bestFit="1" customWidth="1"/>
    <col min="13571" max="13825" width="8.69140625" style="3"/>
    <col min="13826" max="13826" width="30.69140625" style="3" bestFit="1" customWidth="1"/>
    <col min="13827" max="14081" width="8.69140625" style="3"/>
    <col min="14082" max="14082" width="30.69140625" style="3" bestFit="1" customWidth="1"/>
    <col min="14083" max="14337" width="8.69140625" style="3"/>
    <col min="14338" max="14338" width="30.69140625" style="3" bestFit="1" customWidth="1"/>
    <col min="14339" max="14593" width="8.69140625" style="3"/>
    <col min="14594" max="14594" width="30.69140625" style="3" bestFit="1" customWidth="1"/>
    <col min="14595" max="14849" width="8.69140625" style="3"/>
    <col min="14850" max="14850" width="30.69140625" style="3" bestFit="1" customWidth="1"/>
    <col min="14851" max="15105" width="8.69140625" style="3"/>
    <col min="15106" max="15106" width="30.69140625" style="3" bestFit="1" customWidth="1"/>
    <col min="15107" max="15361" width="8.69140625" style="3"/>
    <col min="15362" max="15362" width="30.69140625" style="3" bestFit="1" customWidth="1"/>
    <col min="15363" max="15617" width="8.69140625" style="3"/>
    <col min="15618" max="15618" width="30.69140625" style="3" bestFit="1" customWidth="1"/>
    <col min="15619" max="15873" width="8.69140625" style="3"/>
    <col min="15874" max="15874" width="30.69140625" style="3" bestFit="1" customWidth="1"/>
    <col min="15875" max="16129" width="8.69140625" style="3"/>
    <col min="16130" max="16130" width="30.69140625" style="3" bestFit="1" customWidth="1"/>
    <col min="16131" max="16384" width="8.69140625" style="3"/>
  </cols>
  <sheetData>
    <row r="1" spans="1:9" ht="21.5" x14ac:dyDescent="0.6">
      <c r="A1" s="100" t="s">
        <v>148</v>
      </c>
      <c r="B1" s="100"/>
      <c r="C1" s="100"/>
      <c r="D1" s="100"/>
      <c r="E1" s="100"/>
      <c r="F1" s="100"/>
      <c r="G1" s="100"/>
    </row>
    <row r="2" spans="1:9" x14ac:dyDescent="0.45">
      <c r="A2"/>
      <c r="C2"/>
      <c r="D2"/>
      <c r="E2"/>
      <c r="F2"/>
      <c r="G2"/>
      <c r="H2"/>
    </row>
    <row r="3" spans="1:9" x14ac:dyDescent="0.45">
      <c r="B3" s="3" t="s">
        <v>62</v>
      </c>
      <c r="C3"/>
      <c r="D3"/>
      <c r="E3"/>
      <c r="F3"/>
      <c r="G3"/>
      <c r="H3"/>
    </row>
    <row r="4" spans="1:9" ht="17" x14ac:dyDescent="0.5">
      <c r="A4" s="4" t="s">
        <v>146</v>
      </c>
      <c r="B4" s="35" t="s">
        <v>149</v>
      </c>
      <c r="C4"/>
      <c r="D4"/>
      <c r="E4"/>
      <c r="F4"/>
      <c r="G4"/>
      <c r="H4"/>
    </row>
    <row r="5" spans="1:9" x14ac:dyDescent="0.45">
      <c r="A5"/>
      <c r="B5" s="90" t="s">
        <v>63</v>
      </c>
      <c r="C5" s="90" t="s">
        <v>26</v>
      </c>
      <c r="D5" s="91" t="s">
        <v>59</v>
      </c>
      <c r="E5" s="91" t="s">
        <v>60</v>
      </c>
      <c r="F5" s="91" t="s">
        <v>61</v>
      </c>
      <c r="G5"/>
      <c r="H5"/>
    </row>
    <row r="6" spans="1:9" x14ac:dyDescent="0.45">
      <c r="A6" s="28"/>
      <c r="B6" s="90"/>
      <c r="C6" s="90"/>
      <c r="D6" s="91"/>
      <c r="E6" s="91"/>
      <c r="F6" s="91"/>
      <c r="G6" s="28"/>
      <c r="H6" s="28"/>
    </row>
    <row r="7" spans="1:9" x14ac:dyDescent="0.45">
      <c r="A7"/>
      <c r="B7" s="90"/>
      <c r="C7" s="90"/>
      <c r="D7" s="91"/>
      <c r="E7" s="91"/>
      <c r="F7" s="91"/>
      <c r="G7"/>
      <c r="H7"/>
    </row>
    <row r="8" spans="1:9" ht="17" x14ac:dyDescent="0.5">
      <c r="B8" s="49" t="s">
        <v>23</v>
      </c>
      <c r="C8" s="19">
        <v>504204</v>
      </c>
      <c r="D8" s="18">
        <f>C8-C8*0.1</f>
        <v>453783.6</v>
      </c>
      <c r="E8" s="18">
        <f>C8-C8*0.15</f>
        <v>428573.4</v>
      </c>
      <c r="F8" s="18">
        <f>C8-C8*0.2</f>
        <v>403363.2</v>
      </c>
      <c r="G8"/>
      <c r="H8"/>
    </row>
    <row r="9" spans="1:9" ht="17" x14ac:dyDescent="0.5">
      <c r="B9" s="49" t="s">
        <v>24</v>
      </c>
      <c r="C9" s="19">
        <v>2499998</v>
      </c>
      <c r="D9" s="18">
        <f t="shared" ref="D9:D42" si="0">C9-C9*0.1</f>
        <v>2249998.2000000002</v>
      </c>
      <c r="E9" s="18">
        <f t="shared" ref="E9:E42" si="1">C9-C9*0.15</f>
        <v>2124998.2999999998</v>
      </c>
      <c r="F9" s="18">
        <f t="shared" ref="F9:F42" si="2">C9-C9*0.2</f>
        <v>1999998.4</v>
      </c>
      <c r="G9"/>
      <c r="H9"/>
      <c r="I9" s="5"/>
    </row>
    <row r="10" spans="1:9" ht="17" x14ac:dyDescent="0.5">
      <c r="A10"/>
      <c r="B10" s="49" t="s">
        <v>25</v>
      </c>
      <c r="C10" s="19">
        <v>410995</v>
      </c>
      <c r="D10" s="18">
        <f t="shared" si="0"/>
        <v>369895.5</v>
      </c>
      <c r="E10" s="18">
        <f t="shared" si="1"/>
        <v>349345.75</v>
      </c>
      <c r="F10" s="18">
        <f t="shared" si="2"/>
        <v>328796</v>
      </c>
      <c r="G10"/>
      <c r="H10"/>
      <c r="I10" s="5"/>
    </row>
    <row r="11" spans="1:9" ht="17" x14ac:dyDescent="0.5">
      <c r="A11"/>
      <c r="B11" s="49" t="s">
        <v>27</v>
      </c>
      <c r="C11" s="19">
        <v>999199</v>
      </c>
      <c r="D11" s="18">
        <f t="shared" si="0"/>
        <v>899279.1</v>
      </c>
      <c r="E11" s="18">
        <f t="shared" si="1"/>
        <v>849319.15</v>
      </c>
      <c r="F11" s="18">
        <f t="shared" si="2"/>
        <v>799359.2</v>
      </c>
      <c r="G11"/>
      <c r="H11"/>
    </row>
    <row r="12" spans="1:9" ht="17" x14ac:dyDescent="0.5">
      <c r="A12"/>
      <c r="B12" s="49" t="s">
        <v>28</v>
      </c>
      <c r="C12" s="19">
        <v>500000</v>
      </c>
      <c r="D12" s="18">
        <f t="shared" si="0"/>
        <v>450000</v>
      </c>
      <c r="E12" s="18">
        <f t="shared" si="1"/>
        <v>425000</v>
      </c>
      <c r="F12" s="18">
        <f t="shared" si="2"/>
        <v>400000</v>
      </c>
      <c r="G12"/>
      <c r="H12"/>
    </row>
    <row r="13" spans="1:9" ht="17" x14ac:dyDescent="0.5">
      <c r="A13"/>
      <c r="B13" s="49" t="s">
        <v>29</v>
      </c>
      <c r="C13" s="19">
        <v>159993</v>
      </c>
      <c r="D13" s="18">
        <f t="shared" si="0"/>
        <v>143993.70000000001</v>
      </c>
      <c r="E13" s="18">
        <f t="shared" si="1"/>
        <v>135994.04999999999</v>
      </c>
      <c r="F13" s="18">
        <f t="shared" si="2"/>
        <v>127994.4</v>
      </c>
      <c r="G13"/>
      <c r="H13"/>
    </row>
    <row r="14" spans="1:9" ht="17" x14ac:dyDescent="0.5">
      <c r="A14"/>
      <c r="B14" s="49" t="s">
        <v>30</v>
      </c>
      <c r="C14" s="19">
        <v>751826</v>
      </c>
      <c r="D14" s="18">
        <f t="shared" si="0"/>
        <v>676643.4</v>
      </c>
      <c r="E14" s="18">
        <f t="shared" si="1"/>
        <v>639052.1</v>
      </c>
      <c r="F14" s="18">
        <f t="shared" si="2"/>
        <v>601460.80000000005</v>
      </c>
      <c r="G14"/>
      <c r="H14"/>
    </row>
    <row r="15" spans="1:9" ht="17" x14ac:dyDescent="0.5">
      <c r="A15"/>
      <c r="B15" s="49" t="s">
        <v>31</v>
      </c>
      <c r="C15" s="19">
        <v>345176</v>
      </c>
      <c r="D15" s="18">
        <f t="shared" si="0"/>
        <v>310658.40000000002</v>
      </c>
      <c r="E15" s="18">
        <f t="shared" si="1"/>
        <v>293399.59999999998</v>
      </c>
      <c r="F15" s="18">
        <f t="shared" si="2"/>
        <v>276140.79999999999</v>
      </c>
      <c r="G15"/>
      <c r="H15"/>
    </row>
    <row r="16" spans="1:9" ht="17" x14ac:dyDescent="0.5">
      <c r="A16"/>
      <c r="B16" s="49" t="s">
        <v>32</v>
      </c>
      <c r="C16" s="19">
        <v>349900</v>
      </c>
      <c r="D16" s="18">
        <f t="shared" si="0"/>
        <v>314910</v>
      </c>
      <c r="E16" s="18">
        <f t="shared" si="1"/>
        <v>297415</v>
      </c>
      <c r="F16" s="18">
        <f t="shared" si="2"/>
        <v>279920</v>
      </c>
      <c r="G16"/>
      <c r="H16"/>
    </row>
    <row r="17" spans="1:9" ht="17" x14ac:dyDescent="0.5">
      <c r="A17"/>
      <c r="B17" s="49" t="s">
        <v>33</v>
      </c>
      <c r="C17" s="19">
        <v>3318452</v>
      </c>
      <c r="D17" s="18">
        <f t="shared" si="0"/>
        <v>2986606.8</v>
      </c>
      <c r="E17" s="18">
        <f t="shared" si="1"/>
        <v>2820684.2</v>
      </c>
      <c r="F17" s="18">
        <f t="shared" si="2"/>
        <v>2654761.6</v>
      </c>
      <c r="G17"/>
      <c r="H17"/>
    </row>
    <row r="18" spans="1:9" ht="17" x14ac:dyDescent="0.5">
      <c r="A18"/>
      <c r="B18" s="49" t="s">
        <v>34</v>
      </c>
      <c r="C18" s="19">
        <v>85990</v>
      </c>
      <c r="D18" s="18">
        <f t="shared" si="0"/>
        <v>77391</v>
      </c>
      <c r="E18" s="18">
        <f t="shared" si="1"/>
        <v>73091.5</v>
      </c>
      <c r="F18" s="18">
        <f t="shared" si="2"/>
        <v>68792</v>
      </c>
      <c r="G18"/>
      <c r="H18"/>
    </row>
    <row r="19" spans="1:9" ht="17" x14ac:dyDescent="0.5">
      <c r="A19"/>
      <c r="B19" s="49" t="s">
        <v>35</v>
      </c>
      <c r="C19" s="19">
        <v>348000</v>
      </c>
      <c r="D19" s="18">
        <f t="shared" si="0"/>
        <v>313200</v>
      </c>
      <c r="E19" s="18">
        <f t="shared" si="1"/>
        <v>295800</v>
      </c>
      <c r="F19" s="18">
        <f t="shared" si="2"/>
        <v>278400</v>
      </c>
      <c r="G19"/>
      <c r="H19"/>
      <c r="I19"/>
    </row>
    <row r="20" spans="1:9" ht="17" x14ac:dyDescent="0.5">
      <c r="A20"/>
      <c r="B20" s="49" t="s">
        <v>36</v>
      </c>
      <c r="C20" s="19">
        <v>499996</v>
      </c>
      <c r="D20" s="18">
        <f t="shared" si="0"/>
        <v>449996.4</v>
      </c>
      <c r="E20" s="18">
        <f t="shared" si="1"/>
        <v>424996.6</v>
      </c>
      <c r="F20" s="18">
        <f t="shared" si="2"/>
        <v>399996.8</v>
      </c>
      <c r="G20"/>
      <c r="H20"/>
      <c r="I20"/>
    </row>
    <row r="21" spans="1:9" ht="17" x14ac:dyDescent="0.5">
      <c r="A21"/>
      <c r="B21" s="49" t="s">
        <v>37</v>
      </c>
      <c r="C21" s="19">
        <v>845000</v>
      </c>
      <c r="D21" s="18">
        <f t="shared" si="0"/>
        <v>760500</v>
      </c>
      <c r="E21" s="18">
        <f t="shared" si="1"/>
        <v>718250</v>
      </c>
      <c r="F21" s="18">
        <f t="shared" si="2"/>
        <v>676000</v>
      </c>
      <c r="G21"/>
      <c r="H21"/>
      <c r="I21"/>
    </row>
    <row r="22" spans="1:9" ht="17" x14ac:dyDescent="0.5">
      <c r="A22"/>
      <c r="B22" s="49" t="s">
        <v>38</v>
      </c>
      <c r="C22" s="19">
        <v>87899</v>
      </c>
      <c r="D22" s="18">
        <f t="shared" si="0"/>
        <v>79109.100000000006</v>
      </c>
      <c r="E22" s="18">
        <f t="shared" si="1"/>
        <v>74714.149999999994</v>
      </c>
      <c r="F22" s="18">
        <f t="shared" si="2"/>
        <v>70319.199999999997</v>
      </c>
      <c r="G22"/>
      <c r="H22"/>
      <c r="I22"/>
    </row>
    <row r="23" spans="1:9" ht="17" x14ac:dyDescent="0.5">
      <c r="A23"/>
      <c r="B23" s="49" t="s">
        <v>39</v>
      </c>
      <c r="C23" s="19">
        <v>835001</v>
      </c>
      <c r="D23" s="18">
        <f t="shared" si="0"/>
        <v>751500.9</v>
      </c>
      <c r="E23" s="18">
        <f t="shared" si="1"/>
        <v>709750.85</v>
      </c>
      <c r="F23" s="18">
        <f t="shared" si="2"/>
        <v>668000.80000000005</v>
      </c>
      <c r="G23"/>
      <c r="H23"/>
      <c r="I23"/>
    </row>
    <row r="24" spans="1:9" ht="17" x14ac:dyDescent="0.5">
      <c r="A24"/>
      <c r="B24" s="49" t="s">
        <v>40</v>
      </c>
      <c r="C24" s="19">
        <v>378732</v>
      </c>
      <c r="D24" s="18">
        <f t="shared" si="0"/>
        <v>340858.8</v>
      </c>
      <c r="E24" s="18">
        <f t="shared" si="1"/>
        <v>321922.2</v>
      </c>
      <c r="F24" s="18">
        <f t="shared" si="2"/>
        <v>302985.59999999998</v>
      </c>
      <c r="G24"/>
      <c r="H24"/>
      <c r="I24"/>
    </row>
    <row r="25" spans="1:9" ht="17" x14ac:dyDescent="0.5">
      <c r="A25"/>
      <c r="B25" s="49" t="s">
        <v>41</v>
      </c>
      <c r="C25" s="19">
        <v>214999</v>
      </c>
      <c r="D25" s="18">
        <f t="shared" si="0"/>
        <v>193499.1</v>
      </c>
      <c r="E25" s="18">
        <f t="shared" si="1"/>
        <v>182749.15</v>
      </c>
      <c r="F25" s="18">
        <f t="shared" si="2"/>
        <v>171999.2</v>
      </c>
      <c r="G25"/>
      <c r="H25"/>
      <c r="I25"/>
    </row>
    <row r="26" spans="1:9" ht="17" x14ac:dyDescent="0.5">
      <c r="A26"/>
      <c r="B26" s="49" t="s">
        <v>42</v>
      </c>
      <c r="C26" s="19">
        <v>265201</v>
      </c>
      <c r="D26" s="18">
        <f t="shared" si="0"/>
        <v>238680.9</v>
      </c>
      <c r="E26" s="18">
        <f t="shared" si="1"/>
        <v>225420.85</v>
      </c>
      <c r="F26" s="18">
        <f t="shared" si="2"/>
        <v>212160.8</v>
      </c>
      <c r="G26"/>
      <c r="H26"/>
      <c r="I26"/>
    </row>
    <row r="27" spans="1:9" ht="17" x14ac:dyDescent="0.5">
      <c r="A27"/>
      <c r="B27" s="49" t="s">
        <v>43</v>
      </c>
      <c r="C27" s="19">
        <v>304513</v>
      </c>
      <c r="D27" s="18">
        <f t="shared" si="0"/>
        <v>274061.7</v>
      </c>
      <c r="E27" s="18">
        <f t="shared" si="1"/>
        <v>258836.05</v>
      </c>
      <c r="F27" s="18">
        <f t="shared" si="2"/>
        <v>243610.4</v>
      </c>
      <c r="G27"/>
      <c r="H27"/>
      <c r="I27"/>
    </row>
    <row r="28" spans="1:9" ht="17" x14ac:dyDescent="0.5">
      <c r="A28"/>
      <c r="B28" s="49" t="s">
        <v>44</v>
      </c>
      <c r="C28" s="19">
        <v>119996</v>
      </c>
      <c r="D28" s="18">
        <f t="shared" si="0"/>
        <v>107996.4</v>
      </c>
      <c r="E28" s="18">
        <f t="shared" si="1"/>
        <v>101996.6</v>
      </c>
      <c r="F28" s="18">
        <f t="shared" si="2"/>
        <v>95996.800000000003</v>
      </c>
      <c r="G28"/>
      <c r="H28"/>
      <c r="I28"/>
    </row>
    <row r="29" spans="1:9" ht="17" x14ac:dyDescent="0.5">
      <c r="A29"/>
      <c r="B29" s="49" t="s">
        <v>45</v>
      </c>
      <c r="C29" s="19">
        <v>128992</v>
      </c>
      <c r="D29" s="18">
        <f t="shared" si="0"/>
        <v>116092.8</v>
      </c>
      <c r="E29" s="18">
        <f t="shared" si="1"/>
        <v>109643.2</v>
      </c>
      <c r="F29" s="18">
        <f t="shared" si="2"/>
        <v>103193.60000000001</v>
      </c>
      <c r="G29"/>
      <c r="H29"/>
      <c r="I29"/>
    </row>
    <row r="30" spans="1:9" ht="17" x14ac:dyDescent="0.5">
      <c r="A30"/>
      <c r="B30" s="49" t="s">
        <v>46</v>
      </c>
      <c r="C30" s="19">
        <v>229901</v>
      </c>
      <c r="D30" s="18">
        <f t="shared" si="0"/>
        <v>206910.9</v>
      </c>
      <c r="E30" s="18">
        <f t="shared" si="1"/>
        <v>195415.85</v>
      </c>
      <c r="F30" s="18">
        <f t="shared" si="2"/>
        <v>183920.8</v>
      </c>
      <c r="G30"/>
      <c r="H30"/>
      <c r="I30"/>
    </row>
    <row r="31" spans="1:9" ht="17" x14ac:dyDescent="0.5">
      <c r="A31"/>
      <c r="B31" s="49" t="s">
        <v>47</v>
      </c>
      <c r="C31" s="19">
        <v>89990</v>
      </c>
      <c r="D31" s="18">
        <f t="shared" si="0"/>
        <v>80991</v>
      </c>
      <c r="E31" s="18">
        <f t="shared" si="1"/>
        <v>76491.5</v>
      </c>
      <c r="F31" s="18">
        <f t="shared" si="2"/>
        <v>71992</v>
      </c>
      <c r="G31"/>
      <c r="H31"/>
      <c r="I31"/>
    </row>
    <row r="32" spans="1:9" ht="17" x14ac:dyDescent="0.5">
      <c r="A32"/>
      <c r="B32" s="49" t="s">
        <v>48</v>
      </c>
      <c r="C32" s="19">
        <v>2056184</v>
      </c>
      <c r="D32" s="18">
        <f t="shared" si="0"/>
        <v>1850565.6</v>
      </c>
      <c r="E32" s="18">
        <f t="shared" si="1"/>
        <v>1747756.4</v>
      </c>
      <c r="F32" s="18">
        <f t="shared" si="2"/>
        <v>1644947.2</v>
      </c>
      <c r="G32"/>
      <c r="H32"/>
      <c r="I32"/>
    </row>
    <row r="33" spans="1:9" ht="17" x14ac:dyDescent="0.5">
      <c r="A33"/>
      <c r="B33" s="49" t="s">
        <v>49</v>
      </c>
      <c r="C33" s="19">
        <v>145900</v>
      </c>
      <c r="D33" s="18">
        <f t="shared" si="0"/>
        <v>131310</v>
      </c>
      <c r="E33" s="18">
        <f t="shared" si="1"/>
        <v>124015</v>
      </c>
      <c r="F33" s="18">
        <f t="shared" si="2"/>
        <v>116720</v>
      </c>
      <c r="G33"/>
      <c r="H33"/>
      <c r="I33"/>
    </row>
    <row r="34" spans="1:9" ht="17" x14ac:dyDescent="0.5">
      <c r="A34"/>
      <c r="B34" s="49" t="s">
        <v>50</v>
      </c>
      <c r="C34" s="19">
        <v>607101</v>
      </c>
      <c r="D34" s="18">
        <f t="shared" si="0"/>
        <v>546390.9</v>
      </c>
      <c r="E34" s="18">
        <f t="shared" si="1"/>
        <v>516035.85</v>
      </c>
      <c r="F34" s="18">
        <f t="shared" si="2"/>
        <v>485680.8</v>
      </c>
      <c r="G34"/>
      <c r="H34"/>
      <c r="I34"/>
    </row>
    <row r="35" spans="1:9" ht="17" x14ac:dyDescent="0.5">
      <c r="A35"/>
      <c r="B35" s="49" t="s">
        <v>51</v>
      </c>
      <c r="C35" s="19">
        <v>119900</v>
      </c>
      <c r="D35" s="18">
        <f t="shared" si="0"/>
        <v>107910</v>
      </c>
      <c r="E35" s="18">
        <f t="shared" si="1"/>
        <v>101915</v>
      </c>
      <c r="F35" s="18">
        <f t="shared" si="2"/>
        <v>95920</v>
      </c>
      <c r="G35"/>
      <c r="H35"/>
      <c r="I35"/>
    </row>
    <row r="36" spans="1:9" ht="17" x14ac:dyDescent="0.5">
      <c r="A36"/>
      <c r="B36" s="49" t="s">
        <v>52</v>
      </c>
      <c r="C36" s="19">
        <v>209000</v>
      </c>
      <c r="D36" s="18">
        <f t="shared" si="0"/>
        <v>188100</v>
      </c>
      <c r="E36" s="18">
        <f t="shared" si="1"/>
        <v>177650</v>
      </c>
      <c r="F36" s="18">
        <f t="shared" si="2"/>
        <v>167200</v>
      </c>
      <c r="G36"/>
      <c r="H36"/>
      <c r="I36"/>
    </row>
    <row r="37" spans="1:9" ht="17" x14ac:dyDescent="0.5">
      <c r="A37"/>
      <c r="B37" s="49" t="s">
        <v>53</v>
      </c>
      <c r="C37" s="19">
        <v>207900</v>
      </c>
      <c r="D37" s="18">
        <f t="shared" si="0"/>
        <v>187110</v>
      </c>
      <c r="E37" s="18">
        <f t="shared" si="1"/>
        <v>176715</v>
      </c>
      <c r="F37" s="18">
        <f t="shared" si="2"/>
        <v>166320</v>
      </c>
      <c r="G37"/>
      <c r="H37"/>
      <c r="I37"/>
    </row>
    <row r="38" spans="1:9" ht="17" x14ac:dyDescent="0.5">
      <c r="A38"/>
      <c r="B38" s="49" t="s">
        <v>54</v>
      </c>
      <c r="C38" s="19">
        <v>528399</v>
      </c>
      <c r="D38" s="18">
        <f t="shared" si="0"/>
        <v>475559.1</v>
      </c>
      <c r="E38" s="18">
        <f t="shared" si="1"/>
        <v>449139.15</v>
      </c>
      <c r="F38" s="18">
        <f t="shared" si="2"/>
        <v>422719.2</v>
      </c>
      <c r="G38"/>
      <c r="H38"/>
      <c r="I38"/>
    </row>
    <row r="39" spans="1:9" ht="17" x14ac:dyDescent="0.5">
      <c r="A39"/>
      <c r="B39" s="49" t="s">
        <v>55</v>
      </c>
      <c r="C39" s="19">
        <v>96990</v>
      </c>
      <c r="D39" s="18">
        <f t="shared" si="0"/>
        <v>87291</v>
      </c>
      <c r="E39" s="18">
        <f t="shared" si="1"/>
        <v>82441.5</v>
      </c>
      <c r="F39" s="18">
        <f t="shared" si="2"/>
        <v>77592</v>
      </c>
      <c r="G39"/>
      <c r="H39"/>
      <c r="I39"/>
    </row>
    <row r="40" spans="1:9" ht="17" x14ac:dyDescent="0.5">
      <c r="A40"/>
      <c r="B40" s="49" t="s">
        <v>56</v>
      </c>
      <c r="C40" s="19">
        <v>79992</v>
      </c>
      <c r="D40" s="18">
        <f t="shared" si="0"/>
        <v>71992.800000000003</v>
      </c>
      <c r="E40" s="18">
        <f t="shared" si="1"/>
        <v>67993.2</v>
      </c>
      <c r="F40" s="18">
        <f t="shared" si="2"/>
        <v>63993.599999999999</v>
      </c>
      <c r="G40"/>
      <c r="H40"/>
      <c r="I40"/>
    </row>
    <row r="41" spans="1:9" ht="17" x14ac:dyDescent="0.5">
      <c r="A41"/>
      <c r="B41" s="49" t="s">
        <v>57</v>
      </c>
      <c r="C41" s="19">
        <v>287103</v>
      </c>
      <c r="D41" s="18">
        <f t="shared" si="0"/>
        <v>258392.7</v>
      </c>
      <c r="E41" s="18">
        <f t="shared" si="1"/>
        <v>244037.55</v>
      </c>
      <c r="F41" s="18">
        <f t="shared" si="2"/>
        <v>229682.4</v>
      </c>
      <c r="G41"/>
      <c r="H41"/>
      <c r="I41"/>
    </row>
    <row r="42" spans="1:9" ht="17" x14ac:dyDescent="0.5">
      <c r="A42"/>
      <c r="B42" s="49" t="s">
        <v>58</v>
      </c>
      <c r="C42" s="19">
        <v>399992</v>
      </c>
      <c r="D42" s="18">
        <f t="shared" si="0"/>
        <v>359992.8</v>
      </c>
      <c r="E42" s="18">
        <f t="shared" si="1"/>
        <v>339993.2</v>
      </c>
      <c r="F42" s="18">
        <f t="shared" si="2"/>
        <v>319993.59999999998</v>
      </c>
      <c r="G42"/>
      <c r="H42"/>
      <c r="I42"/>
    </row>
    <row r="43" spans="1:9" x14ac:dyDescent="0.45">
      <c r="A43"/>
      <c r="B43"/>
      <c r="C43"/>
      <c r="D43"/>
      <c r="E43"/>
      <c r="F43"/>
      <c r="G43"/>
      <c r="H43"/>
      <c r="I43"/>
    </row>
    <row r="44" spans="1:9" x14ac:dyDescent="0.45">
      <c r="A44"/>
      <c r="B44"/>
      <c r="C44"/>
      <c r="D44"/>
      <c r="E44"/>
      <c r="F44"/>
      <c r="G44"/>
      <c r="H44"/>
      <c r="I44"/>
    </row>
    <row r="45" spans="1:9" x14ac:dyDescent="0.45">
      <c r="A45"/>
      <c r="B45"/>
      <c r="C45"/>
      <c r="D45"/>
      <c r="E45"/>
      <c r="F45"/>
      <c r="G45"/>
      <c r="H45"/>
      <c r="I45"/>
    </row>
    <row r="46" spans="1:9" x14ac:dyDescent="0.45">
      <c r="A46"/>
      <c r="B46"/>
      <c r="C46"/>
      <c r="D46"/>
      <c r="E46"/>
      <c r="F46"/>
      <c r="G46"/>
      <c r="H46"/>
      <c r="I46"/>
    </row>
    <row r="47" spans="1:9" x14ac:dyDescent="0.45">
      <c r="A47"/>
      <c r="B47"/>
      <c r="C47"/>
      <c r="D47"/>
      <c r="E47"/>
      <c r="F47"/>
      <c r="G47"/>
      <c r="H47"/>
      <c r="I47"/>
    </row>
    <row r="48" spans="1:9" x14ac:dyDescent="0.45">
      <c r="A48"/>
      <c r="B48"/>
      <c r="C48"/>
      <c r="D48"/>
      <c r="E48"/>
      <c r="F48"/>
      <c r="G48"/>
      <c r="H48"/>
      <c r="I48"/>
    </row>
    <row r="49" spans="1:9" x14ac:dyDescent="0.45">
      <c r="A49"/>
      <c r="B49"/>
      <c r="C49"/>
      <c r="D49"/>
      <c r="E49"/>
      <c r="F49"/>
      <c r="G49"/>
      <c r="H49"/>
      <c r="I49"/>
    </row>
    <row r="50" spans="1:9" x14ac:dyDescent="0.45">
      <c r="A50"/>
      <c r="B50"/>
      <c r="C50"/>
      <c r="D50"/>
      <c r="E50"/>
      <c r="F50"/>
      <c r="G50"/>
      <c r="H50"/>
      <c r="I50"/>
    </row>
    <row r="51" spans="1:9" x14ac:dyDescent="0.45">
      <c r="A51"/>
      <c r="B51"/>
      <c r="C51"/>
      <c r="D51"/>
      <c r="E51"/>
      <c r="F51"/>
      <c r="G51"/>
      <c r="H51"/>
      <c r="I51"/>
    </row>
    <row r="52" spans="1:9" x14ac:dyDescent="0.45">
      <c r="A52"/>
      <c r="B52"/>
      <c r="C52"/>
      <c r="D52"/>
      <c r="E52"/>
      <c r="F52"/>
      <c r="G52"/>
      <c r="H52"/>
      <c r="I52"/>
    </row>
    <row r="53" spans="1:9" x14ac:dyDescent="0.45">
      <c r="A53"/>
      <c r="B53"/>
      <c r="C53"/>
      <c r="D53"/>
      <c r="E53"/>
      <c r="F53"/>
      <c r="G53"/>
      <c r="H53"/>
      <c r="I53"/>
    </row>
    <row r="54" spans="1:9" x14ac:dyDescent="0.45">
      <c r="A54"/>
      <c r="B54"/>
      <c r="C54"/>
      <c r="D54"/>
      <c r="E54"/>
      <c r="F54"/>
      <c r="G54"/>
      <c r="H54"/>
      <c r="I54"/>
    </row>
    <row r="55" spans="1:9" x14ac:dyDescent="0.45">
      <c r="A55"/>
      <c r="B55"/>
      <c r="C55"/>
      <c r="D55"/>
      <c r="E55"/>
      <c r="F55"/>
      <c r="G55"/>
      <c r="H55"/>
      <c r="I55"/>
    </row>
    <row r="56" spans="1:9" x14ac:dyDescent="0.45">
      <c r="A56"/>
      <c r="B56"/>
      <c r="C56"/>
      <c r="D56"/>
      <c r="E56"/>
      <c r="F56"/>
      <c r="G56"/>
      <c r="H56"/>
      <c r="I56"/>
    </row>
    <row r="57" spans="1:9" x14ac:dyDescent="0.45">
      <c r="A57"/>
      <c r="B57"/>
      <c r="C57"/>
      <c r="D57"/>
      <c r="E57"/>
      <c r="F57"/>
      <c r="G57"/>
      <c r="H57"/>
      <c r="I57"/>
    </row>
    <row r="58" spans="1:9" x14ac:dyDescent="0.45">
      <c r="A58"/>
      <c r="B58"/>
      <c r="C58"/>
      <c r="D58"/>
      <c r="E58"/>
      <c r="F58"/>
      <c r="G58"/>
      <c r="H58"/>
      <c r="I58"/>
    </row>
    <row r="59" spans="1:9" x14ac:dyDescent="0.45">
      <c r="A59"/>
      <c r="B59"/>
      <c r="C59"/>
      <c r="D59"/>
      <c r="E59"/>
      <c r="F59"/>
      <c r="G59"/>
      <c r="H59"/>
      <c r="I59"/>
    </row>
    <row r="60" spans="1:9" x14ac:dyDescent="0.45">
      <c r="A60"/>
      <c r="B60"/>
      <c r="C60"/>
      <c r="D60"/>
      <c r="E60"/>
      <c r="F60"/>
      <c r="G60"/>
      <c r="H60"/>
      <c r="I60"/>
    </row>
    <row r="61" spans="1:9" x14ac:dyDescent="0.45">
      <c r="A61"/>
      <c r="B61"/>
      <c r="C61"/>
      <c r="D61"/>
      <c r="E61"/>
      <c r="F61"/>
      <c r="G61"/>
      <c r="H61"/>
      <c r="I61"/>
    </row>
    <row r="62" spans="1:9" x14ac:dyDescent="0.45">
      <c r="A62"/>
      <c r="B62"/>
      <c r="C62"/>
      <c r="D62"/>
      <c r="E62"/>
      <c r="F62"/>
      <c r="G62"/>
      <c r="H62"/>
      <c r="I62"/>
    </row>
    <row r="63" spans="1:9" x14ac:dyDescent="0.45">
      <c r="A63"/>
      <c r="B63"/>
      <c r="C63"/>
      <c r="D63"/>
      <c r="E63"/>
      <c r="F63"/>
      <c r="G63"/>
      <c r="H63"/>
      <c r="I63"/>
    </row>
    <row r="64" spans="1:9" x14ac:dyDescent="0.45">
      <c r="A64"/>
      <c r="B64"/>
      <c r="C64"/>
      <c r="D64"/>
      <c r="E64"/>
      <c r="F64"/>
      <c r="G64"/>
      <c r="H64"/>
      <c r="I64"/>
    </row>
    <row r="65" spans="1:9" x14ac:dyDescent="0.45">
      <c r="A65"/>
      <c r="B65"/>
      <c r="C65"/>
      <c r="D65"/>
      <c r="E65"/>
      <c r="F65"/>
      <c r="G65"/>
      <c r="H65"/>
      <c r="I65"/>
    </row>
    <row r="66" spans="1:9" x14ac:dyDescent="0.45">
      <c r="A66"/>
      <c r="B66"/>
      <c r="C66"/>
      <c r="D66"/>
      <c r="E66"/>
      <c r="F66"/>
      <c r="G66"/>
      <c r="H66"/>
      <c r="I66"/>
    </row>
    <row r="67" spans="1:9" x14ac:dyDescent="0.45">
      <c r="A67"/>
      <c r="B67"/>
      <c r="C67"/>
      <c r="D67"/>
      <c r="E67"/>
      <c r="F67"/>
      <c r="G67"/>
      <c r="H67"/>
      <c r="I67"/>
    </row>
    <row r="68" spans="1:9" x14ac:dyDescent="0.45">
      <c r="A68"/>
      <c r="B68"/>
      <c r="C68"/>
      <c r="D68"/>
      <c r="E68"/>
      <c r="F68"/>
      <c r="G68"/>
      <c r="H68"/>
      <c r="I68"/>
    </row>
    <row r="69" spans="1:9" x14ac:dyDescent="0.45">
      <c r="A69"/>
      <c r="B69"/>
      <c r="C69"/>
      <c r="D69"/>
      <c r="E69"/>
      <c r="F69"/>
      <c r="G69"/>
      <c r="H69"/>
      <c r="I69"/>
    </row>
    <row r="70" spans="1:9" x14ac:dyDescent="0.45">
      <c r="A70"/>
      <c r="B70"/>
      <c r="C70"/>
      <c r="D70"/>
      <c r="E70"/>
      <c r="F70"/>
      <c r="G70"/>
      <c r="H70"/>
      <c r="I70"/>
    </row>
    <row r="71" spans="1:9" x14ac:dyDescent="0.45">
      <c r="A71"/>
      <c r="B71"/>
      <c r="C71"/>
      <c r="D71"/>
      <c r="E71"/>
      <c r="F71"/>
      <c r="G71"/>
      <c r="H71"/>
      <c r="I71"/>
    </row>
    <row r="72" spans="1:9" x14ac:dyDescent="0.45">
      <c r="A72"/>
      <c r="B72"/>
      <c r="C72"/>
      <c r="D72"/>
      <c r="E72"/>
      <c r="F72"/>
      <c r="G72"/>
      <c r="H72"/>
      <c r="I72"/>
    </row>
    <row r="73" spans="1:9" x14ac:dyDescent="0.45">
      <c r="A73"/>
      <c r="B73"/>
      <c r="C73"/>
      <c r="D73"/>
      <c r="E73"/>
      <c r="F73"/>
      <c r="G73"/>
      <c r="H73"/>
      <c r="I73"/>
    </row>
    <row r="74" spans="1:9" x14ac:dyDescent="0.45">
      <c r="A74"/>
      <c r="B74"/>
      <c r="C74"/>
      <c r="D74"/>
      <c r="E74"/>
      <c r="F74"/>
      <c r="G74"/>
      <c r="H74"/>
      <c r="I74"/>
    </row>
    <row r="75" spans="1:9" x14ac:dyDescent="0.45">
      <c r="A75"/>
      <c r="B75"/>
      <c r="C75"/>
      <c r="D75"/>
      <c r="E75"/>
      <c r="F75"/>
      <c r="G75"/>
      <c r="H75"/>
      <c r="I75"/>
    </row>
    <row r="76" spans="1:9" x14ac:dyDescent="0.45">
      <c r="A76"/>
      <c r="B76"/>
      <c r="C76"/>
      <c r="D76"/>
      <c r="E76"/>
      <c r="F76"/>
      <c r="G76"/>
      <c r="H76"/>
      <c r="I76"/>
    </row>
    <row r="77" spans="1:9" x14ac:dyDescent="0.45">
      <c r="A77"/>
      <c r="B77"/>
      <c r="C77"/>
      <c r="D77"/>
      <c r="E77"/>
      <c r="F77"/>
      <c r="G77"/>
      <c r="H77"/>
      <c r="I77"/>
    </row>
    <row r="78" spans="1:9" x14ac:dyDescent="0.45">
      <c r="A78"/>
      <c r="B78"/>
      <c r="C78"/>
      <c r="D78"/>
      <c r="E78"/>
      <c r="F78"/>
      <c r="G78"/>
      <c r="H78"/>
      <c r="I78"/>
    </row>
    <row r="79" spans="1:9" x14ac:dyDescent="0.45">
      <c r="A79"/>
      <c r="B79"/>
      <c r="C79"/>
      <c r="D79"/>
      <c r="E79"/>
      <c r="F79"/>
      <c r="G79"/>
      <c r="H79"/>
      <c r="I79"/>
    </row>
    <row r="80" spans="1:9" x14ac:dyDescent="0.45">
      <c r="A80"/>
      <c r="B80"/>
      <c r="C80"/>
      <c r="D80"/>
      <c r="E80"/>
      <c r="F80"/>
      <c r="G80"/>
      <c r="H80"/>
      <c r="I80"/>
    </row>
    <row r="81" spans="1:9" x14ac:dyDescent="0.45">
      <c r="A81"/>
      <c r="B81"/>
      <c r="C81"/>
      <c r="D81"/>
      <c r="E81"/>
      <c r="F81"/>
      <c r="G81"/>
      <c r="H81"/>
      <c r="I81"/>
    </row>
    <row r="82" spans="1:9" x14ac:dyDescent="0.45">
      <c r="A82"/>
      <c r="B82"/>
      <c r="C82"/>
      <c r="D82"/>
      <c r="E82"/>
      <c r="F82"/>
      <c r="G82"/>
      <c r="H82"/>
      <c r="I82"/>
    </row>
    <row r="83" spans="1:9" x14ac:dyDescent="0.45">
      <c r="A83"/>
      <c r="B83"/>
      <c r="C83"/>
      <c r="D83"/>
      <c r="E83"/>
      <c r="F83"/>
      <c r="G83"/>
      <c r="H83"/>
      <c r="I83"/>
    </row>
    <row r="84" spans="1:9" x14ac:dyDescent="0.45">
      <c r="A84"/>
      <c r="B84"/>
      <c r="C84"/>
      <c r="D84"/>
      <c r="E84"/>
      <c r="F84"/>
      <c r="G84"/>
      <c r="H84"/>
      <c r="I84"/>
    </row>
    <row r="85" spans="1:9" x14ac:dyDescent="0.45">
      <c r="A85"/>
      <c r="B85"/>
      <c r="C85"/>
      <c r="D85"/>
      <c r="E85"/>
      <c r="F85"/>
      <c r="G85"/>
      <c r="H85"/>
      <c r="I85"/>
    </row>
    <row r="86" spans="1:9" x14ac:dyDescent="0.45">
      <c r="A86"/>
      <c r="B86"/>
      <c r="C86"/>
      <c r="D86"/>
      <c r="E86"/>
      <c r="F86"/>
      <c r="G86"/>
      <c r="H86"/>
      <c r="I86"/>
    </row>
    <row r="87" spans="1:9" x14ac:dyDescent="0.45">
      <c r="A87"/>
      <c r="B87"/>
      <c r="C87"/>
      <c r="D87"/>
      <c r="E87"/>
      <c r="F87"/>
      <c r="G87"/>
      <c r="H87"/>
      <c r="I87"/>
    </row>
    <row r="88" spans="1:9" x14ac:dyDescent="0.45">
      <c r="A88"/>
      <c r="B88"/>
      <c r="C88"/>
      <c r="D88"/>
      <c r="E88"/>
      <c r="F88"/>
      <c r="G88"/>
      <c r="H88"/>
      <c r="I88"/>
    </row>
    <row r="89" spans="1:9" x14ac:dyDescent="0.45">
      <c r="A89"/>
      <c r="B89"/>
      <c r="C89"/>
      <c r="D89"/>
      <c r="E89"/>
      <c r="F89"/>
      <c r="G89"/>
      <c r="H89"/>
      <c r="I89"/>
    </row>
    <row r="90" spans="1:9" x14ac:dyDescent="0.45">
      <c r="A90"/>
      <c r="B90"/>
      <c r="C90"/>
      <c r="D90"/>
      <c r="E90"/>
      <c r="F90"/>
      <c r="G90"/>
      <c r="H90"/>
      <c r="I90"/>
    </row>
    <row r="91" spans="1:9" x14ac:dyDescent="0.45">
      <c r="A91"/>
      <c r="B91"/>
      <c r="C91"/>
      <c r="D91"/>
      <c r="E91"/>
      <c r="F91"/>
      <c r="G91"/>
      <c r="H91"/>
      <c r="I91"/>
    </row>
    <row r="92" spans="1:9" x14ac:dyDescent="0.45">
      <c r="A92"/>
      <c r="B92"/>
      <c r="C92"/>
      <c r="D92"/>
      <c r="E92"/>
      <c r="F92"/>
      <c r="G92"/>
      <c r="H92"/>
      <c r="I92"/>
    </row>
    <row r="93" spans="1:9" x14ac:dyDescent="0.45">
      <c r="A93"/>
      <c r="B93"/>
      <c r="C93"/>
      <c r="D93"/>
      <c r="E93"/>
      <c r="F93"/>
      <c r="G93"/>
      <c r="H93"/>
      <c r="I93"/>
    </row>
    <row r="94" spans="1:9" x14ac:dyDescent="0.45">
      <c r="A94"/>
      <c r="B94"/>
      <c r="C94"/>
      <c r="D94"/>
      <c r="E94"/>
      <c r="F94"/>
      <c r="G94"/>
      <c r="H94"/>
      <c r="I94"/>
    </row>
    <row r="95" spans="1:9" x14ac:dyDescent="0.45">
      <c r="A95"/>
      <c r="B95"/>
      <c r="C95"/>
      <c r="D95"/>
      <c r="E95"/>
      <c r="F95"/>
      <c r="G95"/>
      <c r="H95"/>
      <c r="I95"/>
    </row>
    <row r="96" spans="1:9" x14ac:dyDescent="0.45">
      <c r="A96"/>
      <c r="B96"/>
      <c r="C96"/>
      <c r="D96"/>
      <c r="E96"/>
      <c r="F96"/>
      <c r="G96"/>
      <c r="H96"/>
      <c r="I96"/>
    </row>
    <row r="97" spans="1:9" x14ac:dyDescent="0.45">
      <c r="A97"/>
      <c r="B97"/>
      <c r="C97"/>
      <c r="D97"/>
      <c r="E97"/>
      <c r="F97"/>
      <c r="G97"/>
      <c r="H97"/>
      <c r="I97"/>
    </row>
    <row r="98" spans="1:9" x14ac:dyDescent="0.45">
      <c r="A98"/>
      <c r="B98"/>
      <c r="C98"/>
      <c r="D98"/>
      <c r="E98"/>
      <c r="F98"/>
      <c r="G98"/>
      <c r="H98"/>
      <c r="I98"/>
    </row>
    <row r="99" spans="1:9" x14ac:dyDescent="0.45">
      <c r="A99"/>
      <c r="B99"/>
      <c r="C99"/>
      <c r="D99"/>
      <c r="E99"/>
      <c r="F99"/>
      <c r="G99"/>
      <c r="H99"/>
      <c r="I99"/>
    </row>
    <row r="100" spans="1:9" x14ac:dyDescent="0.45">
      <c r="A100"/>
      <c r="B100"/>
      <c r="C100"/>
      <c r="D100"/>
      <c r="E100"/>
      <c r="F100"/>
      <c r="G100"/>
      <c r="H100"/>
      <c r="I100"/>
    </row>
    <row r="101" spans="1:9" x14ac:dyDescent="0.45">
      <c r="A101"/>
      <c r="B101"/>
      <c r="C101"/>
      <c r="D101"/>
      <c r="E101"/>
      <c r="F101"/>
      <c r="G101"/>
      <c r="H101"/>
      <c r="I101"/>
    </row>
    <row r="102" spans="1:9" x14ac:dyDescent="0.45">
      <c r="A102"/>
      <c r="B102"/>
      <c r="C102"/>
      <c r="D102"/>
      <c r="E102"/>
      <c r="F102"/>
      <c r="G102"/>
      <c r="H102"/>
      <c r="I102"/>
    </row>
    <row r="103" spans="1:9" x14ac:dyDescent="0.45">
      <c r="A103"/>
      <c r="B103"/>
      <c r="C103"/>
      <c r="D103"/>
      <c r="E103"/>
      <c r="F103"/>
      <c r="G103"/>
      <c r="H103"/>
      <c r="I103"/>
    </row>
    <row r="104" spans="1:9" x14ac:dyDescent="0.45">
      <c r="A104"/>
      <c r="B104"/>
      <c r="C104"/>
      <c r="D104"/>
      <c r="E104"/>
      <c r="F104"/>
      <c r="G104"/>
      <c r="H104"/>
      <c r="I104"/>
    </row>
    <row r="105" spans="1:9" x14ac:dyDescent="0.45">
      <c r="A105"/>
      <c r="B105"/>
      <c r="C105"/>
      <c r="D105"/>
      <c r="E105"/>
      <c r="F105"/>
      <c r="G105"/>
      <c r="H105"/>
      <c r="I105"/>
    </row>
    <row r="106" spans="1:9" x14ac:dyDescent="0.45">
      <c r="A106"/>
      <c r="B106"/>
      <c r="C106"/>
      <c r="D106"/>
      <c r="E106"/>
      <c r="F106"/>
      <c r="G106"/>
      <c r="H106"/>
      <c r="I106"/>
    </row>
    <row r="107" spans="1:9" x14ac:dyDescent="0.45">
      <c r="A107"/>
      <c r="B107"/>
      <c r="C107"/>
      <c r="D107"/>
      <c r="E107"/>
      <c r="F107"/>
      <c r="G107"/>
      <c r="H107"/>
      <c r="I107"/>
    </row>
    <row r="108" spans="1:9" x14ac:dyDescent="0.45">
      <c r="A108"/>
      <c r="B108"/>
      <c r="C108"/>
      <c r="D108"/>
      <c r="E108"/>
      <c r="F108"/>
      <c r="G108"/>
      <c r="H108"/>
      <c r="I108"/>
    </row>
    <row r="109" spans="1:9" x14ac:dyDescent="0.45">
      <c r="A109"/>
      <c r="B109"/>
      <c r="C109"/>
      <c r="D109"/>
      <c r="E109"/>
      <c r="F109"/>
      <c r="G109"/>
      <c r="H109"/>
      <c r="I109"/>
    </row>
    <row r="110" spans="1:9" x14ac:dyDescent="0.45">
      <c r="A110"/>
      <c r="B110"/>
      <c r="C110"/>
      <c r="D110"/>
      <c r="E110"/>
      <c r="F110"/>
      <c r="G110"/>
      <c r="H110"/>
      <c r="I110"/>
    </row>
    <row r="111" spans="1:9" x14ac:dyDescent="0.45">
      <c r="A111"/>
      <c r="B111"/>
      <c r="C111"/>
      <c r="D111"/>
      <c r="E111"/>
      <c r="F111"/>
      <c r="G111"/>
      <c r="H111"/>
      <c r="I111"/>
    </row>
    <row r="112" spans="1:9" x14ac:dyDescent="0.45">
      <c r="A112"/>
      <c r="B112"/>
      <c r="C112"/>
      <c r="D112"/>
      <c r="E112"/>
      <c r="F112"/>
      <c r="G112"/>
      <c r="H112"/>
      <c r="I112"/>
    </row>
    <row r="113" spans="1:9" x14ac:dyDescent="0.45">
      <c r="A113"/>
      <c r="B113"/>
      <c r="C113"/>
      <c r="D113"/>
      <c r="E113"/>
      <c r="F113"/>
      <c r="G113"/>
      <c r="H113"/>
      <c r="I113"/>
    </row>
    <row r="114" spans="1:9" x14ac:dyDescent="0.45">
      <c r="A114"/>
      <c r="B114"/>
      <c r="C114"/>
      <c r="D114"/>
      <c r="E114"/>
      <c r="F114"/>
      <c r="G114"/>
      <c r="H114"/>
      <c r="I114"/>
    </row>
    <row r="115" spans="1:9" x14ac:dyDescent="0.45">
      <c r="A115"/>
      <c r="B115"/>
      <c r="C115"/>
      <c r="D115"/>
      <c r="E115"/>
      <c r="F115"/>
      <c r="G115"/>
      <c r="H115"/>
      <c r="I115"/>
    </row>
    <row r="116" spans="1:9" x14ac:dyDescent="0.45">
      <c r="A116"/>
      <c r="B116"/>
      <c r="C116"/>
      <c r="D116"/>
      <c r="E116"/>
      <c r="F116"/>
      <c r="G116"/>
      <c r="H116"/>
      <c r="I116"/>
    </row>
    <row r="117" spans="1:9" x14ac:dyDescent="0.45">
      <c r="A117"/>
      <c r="B117"/>
      <c r="C117"/>
      <c r="D117"/>
      <c r="E117"/>
      <c r="F117"/>
      <c r="G117"/>
      <c r="H117"/>
      <c r="I117"/>
    </row>
    <row r="118" spans="1:9" x14ac:dyDescent="0.45">
      <c r="A118"/>
      <c r="B118"/>
      <c r="C118"/>
      <c r="D118"/>
      <c r="E118"/>
      <c r="F118"/>
      <c r="G118"/>
      <c r="H118"/>
      <c r="I118"/>
    </row>
    <row r="119" spans="1:9" x14ac:dyDescent="0.45">
      <c r="A119"/>
      <c r="B119"/>
      <c r="C119"/>
      <c r="D119"/>
      <c r="E119"/>
      <c r="F119"/>
      <c r="G119"/>
      <c r="H119"/>
      <c r="I119"/>
    </row>
    <row r="120" spans="1:9" x14ac:dyDescent="0.45">
      <c r="A120"/>
      <c r="B120"/>
      <c r="C120"/>
      <c r="D120"/>
      <c r="E120"/>
      <c r="F120"/>
      <c r="G120"/>
      <c r="H120"/>
      <c r="I120"/>
    </row>
    <row r="121" spans="1:9" x14ac:dyDescent="0.45">
      <c r="A121"/>
      <c r="B121"/>
      <c r="C121"/>
      <c r="D121"/>
      <c r="E121"/>
      <c r="F121"/>
      <c r="G121"/>
      <c r="H121"/>
      <c r="I121"/>
    </row>
    <row r="122" spans="1:9" x14ac:dyDescent="0.45">
      <c r="A122"/>
      <c r="B122"/>
      <c r="C122"/>
      <c r="D122"/>
      <c r="E122"/>
      <c r="F122"/>
      <c r="G122"/>
      <c r="H122"/>
      <c r="I122"/>
    </row>
    <row r="123" spans="1:9" x14ac:dyDescent="0.45">
      <c r="A123"/>
      <c r="B123"/>
      <c r="C123"/>
      <c r="D123"/>
      <c r="E123"/>
      <c r="F123"/>
      <c r="G123"/>
      <c r="H123"/>
      <c r="I123"/>
    </row>
    <row r="124" spans="1:9" x14ac:dyDescent="0.45">
      <c r="A124"/>
      <c r="B124"/>
      <c r="C124"/>
      <c r="D124"/>
      <c r="E124"/>
      <c r="F124"/>
      <c r="G124"/>
      <c r="H124"/>
      <c r="I124"/>
    </row>
    <row r="125" spans="1:9" x14ac:dyDescent="0.45">
      <c r="A125"/>
      <c r="B125"/>
      <c r="C125"/>
      <c r="D125"/>
      <c r="E125"/>
      <c r="F125"/>
      <c r="G125"/>
      <c r="H125"/>
      <c r="I125"/>
    </row>
    <row r="126" spans="1:9" x14ac:dyDescent="0.45">
      <c r="A126"/>
      <c r="B126"/>
      <c r="C126"/>
      <c r="D126"/>
      <c r="E126"/>
      <c r="F126"/>
      <c r="G126"/>
      <c r="H126"/>
      <c r="I126"/>
    </row>
    <row r="127" spans="1:9" x14ac:dyDescent="0.45">
      <c r="A127"/>
      <c r="B127"/>
      <c r="C127"/>
      <c r="D127"/>
      <c r="E127"/>
      <c r="F127"/>
      <c r="G127"/>
      <c r="H127"/>
      <c r="I127"/>
    </row>
    <row r="128" spans="1:9" x14ac:dyDescent="0.45">
      <c r="A128"/>
      <c r="B128"/>
      <c r="C128"/>
      <c r="D128"/>
      <c r="E128"/>
      <c r="F128"/>
      <c r="G128"/>
      <c r="H128"/>
      <c r="I128"/>
    </row>
    <row r="129" spans="1:9" x14ac:dyDescent="0.45">
      <c r="A129"/>
      <c r="B129"/>
      <c r="C129"/>
      <c r="D129"/>
      <c r="E129"/>
      <c r="F129"/>
      <c r="G129"/>
      <c r="H129"/>
      <c r="I129"/>
    </row>
    <row r="130" spans="1:9" x14ac:dyDescent="0.45">
      <c r="A130"/>
      <c r="B130"/>
      <c r="C130"/>
      <c r="D130"/>
      <c r="E130"/>
      <c r="F130"/>
      <c r="G130"/>
      <c r="H130"/>
      <c r="I130"/>
    </row>
    <row r="131" spans="1:9" x14ac:dyDescent="0.45">
      <c r="A131"/>
      <c r="B131"/>
      <c r="C131"/>
      <c r="D131"/>
      <c r="E131"/>
      <c r="F131"/>
      <c r="G131"/>
      <c r="H131"/>
      <c r="I131"/>
    </row>
    <row r="132" spans="1:9" x14ac:dyDescent="0.45">
      <c r="A132"/>
      <c r="B132"/>
      <c r="C132"/>
      <c r="D132"/>
      <c r="E132"/>
      <c r="F132"/>
      <c r="G132"/>
      <c r="H132"/>
      <c r="I132"/>
    </row>
    <row r="133" spans="1:9" x14ac:dyDescent="0.45">
      <c r="A133"/>
      <c r="B133"/>
      <c r="C133"/>
      <c r="D133"/>
      <c r="E133"/>
      <c r="F133"/>
      <c r="G133"/>
      <c r="H133"/>
      <c r="I133"/>
    </row>
    <row r="134" spans="1:9" x14ac:dyDescent="0.45">
      <c r="A134"/>
      <c r="B134"/>
      <c r="C134"/>
      <c r="D134"/>
      <c r="E134"/>
      <c r="F134"/>
      <c r="G134"/>
      <c r="H134"/>
      <c r="I134"/>
    </row>
    <row r="135" spans="1:9" x14ac:dyDescent="0.45">
      <c r="A135"/>
      <c r="B135"/>
      <c r="C135"/>
      <c r="D135"/>
      <c r="E135"/>
      <c r="F135"/>
      <c r="G135"/>
      <c r="H135"/>
      <c r="I135"/>
    </row>
    <row r="136" spans="1:9" x14ac:dyDescent="0.45">
      <c r="A136"/>
      <c r="B136"/>
      <c r="C136"/>
      <c r="D136"/>
      <c r="E136"/>
      <c r="F136"/>
      <c r="G136"/>
      <c r="H136"/>
      <c r="I136"/>
    </row>
    <row r="137" spans="1:9" x14ac:dyDescent="0.45">
      <c r="A137"/>
      <c r="B137"/>
      <c r="C137"/>
      <c r="D137"/>
      <c r="E137"/>
      <c r="F137"/>
      <c r="G137"/>
      <c r="H137"/>
      <c r="I137"/>
    </row>
    <row r="138" spans="1:9" x14ac:dyDescent="0.45">
      <c r="A138"/>
      <c r="B138"/>
      <c r="C138"/>
      <c r="D138"/>
      <c r="E138"/>
      <c r="F138"/>
      <c r="G138"/>
      <c r="H138"/>
      <c r="I138"/>
    </row>
    <row r="139" spans="1:9" x14ac:dyDescent="0.45">
      <c r="A139"/>
      <c r="B139"/>
      <c r="C139"/>
      <c r="D139"/>
      <c r="E139"/>
      <c r="F139"/>
      <c r="G139"/>
      <c r="H139"/>
      <c r="I139"/>
    </row>
    <row r="140" spans="1:9" x14ac:dyDescent="0.45">
      <c r="A140"/>
      <c r="B140"/>
      <c r="C140"/>
      <c r="D140"/>
      <c r="E140"/>
      <c r="F140"/>
      <c r="G140"/>
      <c r="H140"/>
      <c r="I140"/>
    </row>
    <row r="141" spans="1:9" x14ac:dyDescent="0.45">
      <c r="A141"/>
      <c r="B141"/>
      <c r="C141"/>
      <c r="D141"/>
      <c r="E141"/>
      <c r="F141"/>
      <c r="G141"/>
      <c r="H141"/>
      <c r="I141"/>
    </row>
    <row r="142" spans="1:9" x14ac:dyDescent="0.45">
      <c r="A142"/>
      <c r="B142"/>
      <c r="C142"/>
      <c r="D142"/>
      <c r="E142"/>
      <c r="F142"/>
      <c r="G142"/>
      <c r="H142"/>
      <c r="I142"/>
    </row>
    <row r="143" spans="1:9" x14ac:dyDescent="0.45">
      <c r="A143"/>
      <c r="B143"/>
      <c r="C143"/>
      <c r="D143"/>
      <c r="E143"/>
      <c r="F143"/>
      <c r="G143"/>
      <c r="H143"/>
      <c r="I143"/>
    </row>
    <row r="144" spans="1:9" x14ac:dyDescent="0.45">
      <c r="A144"/>
      <c r="B144"/>
      <c r="C144"/>
      <c r="D144"/>
      <c r="E144"/>
      <c r="F144"/>
      <c r="G144"/>
      <c r="H144"/>
      <c r="I144"/>
    </row>
  </sheetData>
  <mergeCells count="6">
    <mergeCell ref="A1:G1"/>
    <mergeCell ref="B5:B7"/>
    <mergeCell ref="C5:C7"/>
    <mergeCell ref="D5:D7"/>
    <mergeCell ref="E5:E7"/>
    <mergeCell ref="F5:F7"/>
  </mergeCell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7"/>
  <sheetViews>
    <sheetView topLeftCell="A6" workbookViewId="0">
      <selection activeCell="G8" sqref="G8"/>
    </sheetView>
  </sheetViews>
  <sheetFormatPr defaultColWidth="8.69140625" defaultRowHeight="16.5" x14ac:dyDescent="0.45"/>
  <cols>
    <col min="1" max="1" width="8.69140625" style="3"/>
    <col min="2" max="2" width="22" style="3" customWidth="1"/>
    <col min="3" max="6" width="14.69140625" style="3" customWidth="1"/>
    <col min="7" max="7" width="13.84375" style="3" customWidth="1"/>
    <col min="8" max="260" width="8.69140625" style="3"/>
    <col min="261" max="261" width="26.69140625" style="3" customWidth="1"/>
    <col min="262" max="263" width="13.84375" style="3" customWidth="1"/>
    <col min="264" max="516" width="8.69140625" style="3"/>
    <col min="517" max="517" width="26.69140625" style="3" customWidth="1"/>
    <col min="518" max="519" width="13.84375" style="3" customWidth="1"/>
    <col min="520" max="772" width="8.69140625" style="3"/>
    <col min="773" max="773" width="26.69140625" style="3" customWidth="1"/>
    <col min="774" max="775" width="13.84375" style="3" customWidth="1"/>
    <col min="776" max="1028" width="8.69140625" style="3"/>
    <col min="1029" max="1029" width="26.69140625" style="3" customWidth="1"/>
    <col min="1030" max="1031" width="13.84375" style="3" customWidth="1"/>
    <col min="1032" max="1284" width="8.69140625" style="3"/>
    <col min="1285" max="1285" width="26.69140625" style="3" customWidth="1"/>
    <col min="1286" max="1287" width="13.84375" style="3" customWidth="1"/>
    <col min="1288" max="1540" width="8.69140625" style="3"/>
    <col min="1541" max="1541" width="26.69140625" style="3" customWidth="1"/>
    <col min="1542" max="1543" width="13.84375" style="3" customWidth="1"/>
    <col min="1544" max="1796" width="8.69140625" style="3"/>
    <col min="1797" max="1797" width="26.69140625" style="3" customWidth="1"/>
    <col min="1798" max="1799" width="13.84375" style="3" customWidth="1"/>
    <col min="1800" max="2052" width="8.69140625" style="3"/>
    <col min="2053" max="2053" width="26.69140625" style="3" customWidth="1"/>
    <col min="2054" max="2055" width="13.84375" style="3" customWidth="1"/>
    <col min="2056" max="2308" width="8.69140625" style="3"/>
    <col min="2309" max="2309" width="26.69140625" style="3" customWidth="1"/>
    <col min="2310" max="2311" width="13.84375" style="3" customWidth="1"/>
    <col min="2312" max="2564" width="8.69140625" style="3"/>
    <col min="2565" max="2565" width="26.69140625" style="3" customWidth="1"/>
    <col min="2566" max="2567" width="13.84375" style="3" customWidth="1"/>
    <col min="2568" max="2820" width="8.69140625" style="3"/>
    <col min="2821" max="2821" width="26.69140625" style="3" customWidth="1"/>
    <col min="2822" max="2823" width="13.84375" style="3" customWidth="1"/>
    <col min="2824" max="3076" width="8.69140625" style="3"/>
    <col min="3077" max="3077" width="26.69140625" style="3" customWidth="1"/>
    <col min="3078" max="3079" width="13.84375" style="3" customWidth="1"/>
    <col min="3080" max="3332" width="8.69140625" style="3"/>
    <col min="3333" max="3333" width="26.69140625" style="3" customWidth="1"/>
    <col min="3334" max="3335" width="13.84375" style="3" customWidth="1"/>
    <col min="3336" max="3588" width="8.69140625" style="3"/>
    <col min="3589" max="3589" width="26.69140625" style="3" customWidth="1"/>
    <col min="3590" max="3591" width="13.84375" style="3" customWidth="1"/>
    <col min="3592" max="3844" width="8.69140625" style="3"/>
    <col min="3845" max="3845" width="26.69140625" style="3" customWidth="1"/>
    <col min="3846" max="3847" width="13.84375" style="3" customWidth="1"/>
    <col min="3848" max="4100" width="8.69140625" style="3"/>
    <col min="4101" max="4101" width="26.69140625" style="3" customWidth="1"/>
    <col min="4102" max="4103" width="13.84375" style="3" customWidth="1"/>
    <col min="4104" max="4356" width="8.69140625" style="3"/>
    <col min="4357" max="4357" width="26.69140625" style="3" customWidth="1"/>
    <col min="4358" max="4359" width="13.84375" style="3" customWidth="1"/>
    <col min="4360" max="4612" width="8.69140625" style="3"/>
    <col min="4613" max="4613" width="26.69140625" style="3" customWidth="1"/>
    <col min="4614" max="4615" width="13.84375" style="3" customWidth="1"/>
    <col min="4616" max="4868" width="8.69140625" style="3"/>
    <col min="4869" max="4869" width="26.69140625" style="3" customWidth="1"/>
    <col min="4870" max="4871" width="13.84375" style="3" customWidth="1"/>
    <col min="4872" max="5124" width="8.69140625" style="3"/>
    <col min="5125" max="5125" width="26.69140625" style="3" customWidth="1"/>
    <col min="5126" max="5127" width="13.84375" style="3" customWidth="1"/>
    <col min="5128" max="5380" width="8.69140625" style="3"/>
    <col min="5381" max="5381" width="26.69140625" style="3" customWidth="1"/>
    <col min="5382" max="5383" width="13.84375" style="3" customWidth="1"/>
    <col min="5384" max="5636" width="8.69140625" style="3"/>
    <col min="5637" max="5637" width="26.69140625" style="3" customWidth="1"/>
    <col min="5638" max="5639" width="13.84375" style="3" customWidth="1"/>
    <col min="5640" max="5892" width="8.69140625" style="3"/>
    <col min="5893" max="5893" width="26.69140625" style="3" customWidth="1"/>
    <col min="5894" max="5895" width="13.84375" style="3" customWidth="1"/>
    <col min="5896" max="6148" width="8.69140625" style="3"/>
    <col min="6149" max="6149" width="26.69140625" style="3" customWidth="1"/>
    <col min="6150" max="6151" width="13.84375" style="3" customWidth="1"/>
    <col min="6152" max="6404" width="8.69140625" style="3"/>
    <col min="6405" max="6405" width="26.69140625" style="3" customWidth="1"/>
    <col min="6406" max="6407" width="13.84375" style="3" customWidth="1"/>
    <col min="6408" max="6660" width="8.69140625" style="3"/>
    <col min="6661" max="6661" width="26.69140625" style="3" customWidth="1"/>
    <col min="6662" max="6663" width="13.84375" style="3" customWidth="1"/>
    <col min="6664" max="6916" width="8.69140625" style="3"/>
    <col min="6917" max="6917" width="26.69140625" style="3" customWidth="1"/>
    <col min="6918" max="6919" width="13.84375" style="3" customWidth="1"/>
    <col min="6920" max="7172" width="8.69140625" style="3"/>
    <col min="7173" max="7173" width="26.69140625" style="3" customWidth="1"/>
    <col min="7174" max="7175" width="13.84375" style="3" customWidth="1"/>
    <col min="7176" max="7428" width="8.69140625" style="3"/>
    <col min="7429" max="7429" width="26.69140625" style="3" customWidth="1"/>
    <col min="7430" max="7431" width="13.84375" style="3" customWidth="1"/>
    <col min="7432" max="7684" width="8.69140625" style="3"/>
    <col min="7685" max="7685" width="26.69140625" style="3" customWidth="1"/>
    <col min="7686" max="7687" width="13.84375" style="3" customWidth="1"/>
    <col min="7688" max="7940" width="8.69140625" style="3"/>
    <col min="7941" max="7941" width="26.69140625" style="3" customWidth="1"/>
    <col min="7942" max="7943" width="13.84375" style="3" customWidth="1"/>
    <col min="7944" max="8196" width="8.69140625" style="3"/>
    <col min="8197" max="8197" width="26.69140625" style="3" customWidth="1"/>
    <col min="8198" max="8199" width="13.84375" style="3" customWidth="1"/>
    <col min="8200" max="8452" width="8.69140625" style="3"/>
    <col min="8453" max="8453" width="26.69140625" style="3" customWidth="1"/>
    <col min="8454" max="8455" width="13.84375" style="3" customWidth="1"/>
    <col min="8456" max="8708" width="8.69140625" style="3"/>
    <col min="8709" max="8709" width="26.69140625" style="3" customWidth="1"/>
    <col min="8710" max="8711" width="13.84375" style="3" customWidth="1"/>
    <col min="8712" max="8964" width="8.69140625" style="3"/>
    <col min="8965" max="8965" width="26.69140625" style="3" customWidth="1"/>
    <col min="8966" max="8967" width="13.84375" style="3" customWidth="1"/>
    <col min="8968" max="9220" width="8.69140625" style="3"/>
    <col min="9221" max="9221" width="26.69140625" style="3" customWidth="1"/>
    <col min="9222" max="9223" width="13.84375" style="3" customWidth="1"/>
    <col min="9224" max="9476" width="8.69140625" style="3"/>
    <col min="9477" max="9477" width="26.69140625" style="3" customWidth="1"/>
    <col min="9478" max="9479" width="13.84375" style="3" customWidth="1"/>
    <col min="9480" max="9732" width="8.69140625" style="3"/>
    <col min="9733" max="9733" width="26.69140625" style="3" customWidth="1"/>
    <col min="9734" max="9735" width="13.84375" style="3" customWidth="1"/>
    <col min="9736" max="9988" width="8.69140625" style="3"/>
    <col min="9989" max="9989" width="26.69140625" style="3" customWidth="1"/>
    <col min="9990" max="9991" width="13.84375" style="3" customWidth="1"/>
    <col min="9992" max="10244" width="8.69140625" style="3"/>
    <col min="10245" max="10245" width="26.69140625" style="3" customWidth="1"/>
    <col min="10246" max="10247" width="13.84375" style="3" customWidth="1"/>
    <col min="10248" max="10500" width="8.69140625" style="3"/>
    <col min="10501" max="10501" width="26.69140625" style="3" customWidth="1"/>
    <col min="10502" max="10503" width="13.84375" style="3" customWidth="1"/>
    <col min="10504" max="10756" width="8.69140625" style="3"/>
    <col min="10757" max="10757" width="26.69140625" style="3" customWidth="1"/>
    <col min="10758" max="10759" width="13.84375" style="3" customWidth="1"/>
    <col min="10760" max="11012" width="8.69140625" style="3"/>
    <col min="11013" max="11013" width="26.69140625" style="3" customWidth="1"/>
    <col min="11014" max="11015" width="13.84375" style="3" customWidth="1"/>
    <col min="11016" max="11268" width="8.69140625" style="3"/>
    <col min="11269" max="11269" width="26.69140625" style="3" customWidth="1"/>
    <col min="11270" max="11271" width="13.84375" style="3" customWidth="1"/>
    <col min="11272" max="11524" width="8.69140625" style="3"/>
    <col min="11525" max="11525" width="26.69140625" style="3" customWidth="1"/>
    <col min="11526" max="11527" width="13.84375" style="3" customWidth="1"/>
    <col min="11528" max="11780" width="8.69140625" style="3"/>
    <col min="11781" max="11781" width="26.69140625" style="3" customWidth="1"/>
    <col min="11782" max="11783" width="13.84375" style="3" customWidth="1"/>
    <col min="11784" max="12036" width="8.69140625" style="3"/>
    <col min="12037" max="12037" width="26.69140625" style="3" customWidth="1"/>
    <col min="12038" max="12039" width="13.84375" style="3" customWidth="1"/>
    <col min="12040" max="12292" width="8.69140625" style="3"/>
    <col min="12293" max="12293" width="26.69140625" style="3" customWidth="1"/>
    <col min="12294" max="12295" width="13.84375" style="3" customWidth="1"/>
    <col min="12296" max="12548" width="8.69140625" style="3"/>
    <col min="12549" max="12549" width="26.69140625" style="3" customWidth="1"/>
    <col min="12550" max="12551" width="13.84375" style="3" customWidth="1"/>
    <col min="12552" max="12804" width="8.69140625" style="3"/>
    <col min="12805" max="12805" width="26.69140625" style="3" customWidth="1"/>
    <col min="12806" max="12807" width="13.84375" style="3" customWidth="1"/>
    <col min="12808" max="13060" width="8.69140625" style="3"/>
    <col min="13061" max="13061" width="26.69140625" style="3" customWidth="1"/>
    <col min="13062" max="13063" width="13.84375" style="3" customWidth="1"/>
    <col min="13064" max="13316" width="8.69140625" style="3"/>
    <col min="13317" max="13317" width="26.69140625" style="3" customWidth="1"/>
    <col min="13318" max="13319" width="13.84375" style="3" customWidth="1"/>
    <col min="13320" max="13572" width="8.69140625" style="3"/>
    <col min="13573" max="13573" width="26.69140625" style="3" customWidth="1"/>
    <col min="13574" max="13575" width="13.84375" style="3" customWidth="1"/>
    <col min="13576" max="13828" width="8.69140625" style="3"/>
    <col min="13829" max="13829" width="26.69140625" style="3" customWidth="1"/>
    <col min="13830" max="13831" width="13.84375" style="3" customWidth="1"/>
    <col min="13832" max="14084" width="8.69140625" style="3"/>
    <col min="14085" max="14085" width="26.69140625" style="3" customWidth="1"/>
    <col min="14086" max="14087" width="13.84375" style="3" customWidth="1"/>
    <col min="14088" max="14340" width="8.69140625" style="3"/>
    <col min="14341" max="14341" width="26.69140625" style="3" customWidth="1"/>
    <col min="14342" max="14343" width="13.84375" style="3" customWidth="1"/>
    <col min="14344" max="14596" width="8.69140625" style="3"/>
    <col min="14597" max="14597" width="26.69140625" style="3" customWidth="1"/>
    <col min="14598" max="14599" width="13.84375" style="3" customWidth="1"/>
    <col min="14600" max="14852" width="8.69140625" style="3"/>
    <col min="14853" max="14853" width="26.69140625" style="3" customWidth="1"/>
    <col min="14854" max="14855" width="13.84375" style="3" customWidth="1"/>
    <col min="14856" max="15108" width="8.69140625" style="3"/>
    <col min="15109" max="15109" width="26.69140625" style="3" customWidth="1"/>
    <col min="15110" max="15111" width="13.84375" style="3" customWidth="1"/>
    <col min="15112" max="15364" width="8.69140625" style="3"/>
    <col min="15365" max="15365" width="26.69140625" style="3" customWidth="1"/>
    <col min="15366" max="15367" width="13.84375" style="3" customWidth="1"/>
    <col min="15368" max="15620" width="8.69140625" style="3"/>
    <col min="15621" max="15621" width="26.69140625" style="3" customWidth="1"/>
    <col min="15622" max="15623" width="13.84375" style="3" customWidth="1"/>
    <col min="15624" max="15876" width="8.69140625" style="3"/>
    <col min="15877" max="15877" width="26.69140625" style="3" customWidth="1"/>
    <col min="15878" max="15879" width="13.84375" style="3" customWidth="1"/>
    <col min="15880" max="16132" width="8.69140625" style="3"/>
    <col min="16133" max="16133" width="26.69140625" style="3" customWidth="1"/>
    <col min="16134" max="16135" width="13.84375" style="3" customWidth="1"/>
    <col min="16136" max="16384" width="8.69140625" style="3"/>
  </cols>
  <sheetData>
    <row r="1" spans="1:8" ht="20.25" customHeight="1" x14ac:dyDescent="0.6">
      <c r="A1" s="100" t="s">
        <v>4</v>
      </c>
      <c r="B1" s="100"/>
      <c r="C1" s="100"/>
      <c r="D1" s="100"/>
      <c r="E1" s="100"/>
      <c r="F1" s="103"/>
    </row>
    <row r="2" spans="1:8" ht="16.5" customHeight="1" x14ac:dyDescent="0.45">
      <c r="B2" s="36" t="s">
        <v>137</v>
      </c>
    </row>
    <row r="3" spans="1:8" ht="16.5" customHeight="1" x14ac:dyDescent="0.45">
      <c r="B3" s="3" t="s">
        <v>113</v>
      </c>
      <c r="C3" s="9">
        <v>0.25</v>
      </c>
    </row>
    <row r="4" spans="1:8" ht="16.5" customHeight="1" x14ac:dyDescent="0.45">
      <c r="C4" s="9"/>
    </row>
    <row r="5" spans="1:8" ht="16.5" customHeight="1" x14ac:dyDescent="0.45">
      <c r="B5" s="91" t="s">
        <v>111</v>
      </c>
      <c r="C5" s="104" t="s">
        <v>166</v>
      </c>
      <c r="D5" s="91" t="s">
        <v>110</v>
      </c>
      <c r="E5" s="91" t="s">
        <v>0</v>
      </c>
      <c r="F5" s="91" t="s">
        <v>112</v>
      </c>
    </row>
    <row r="6" spans="1:8" ht="16.5" customHeight="1" x14ac:dyDescent="0.45">
      <c r="A6"/>
      <c r="B6" s="91"/>
      <c r="C6" s="105"/>
      <c r="D6" s="91"/>
      <c r="E6" s="91"/>
      <c r="F6" s="91"/>
      <c r="G6"/>
      <c r="H6"/>
    </row>
    <row r="7" spans="1:8" ht="16.5" customHeight="1" x14ac:dyDescent="0.45">
      <c r="A7"/>
      <c r="B7" s="91"/>
      <c r="C7" s="106"/>
      <c r="D7" s="91"/>
      <c r="E7" s="91"/>
      <c r="F7" s="91"/>
      <c r="G7"/>
      <c r="H7"/>
    </row>
    <row r="8" spans="1:8" ht="17" x14ac:dyDescent="0.5">
      <c r="A8"/>
      <c r="B8" s="49" t="s">
        <v>23</v>
      </c>
      <c r="C8" s="19">
        <v>504204</v>
      </c>
      <c r="D8" s="19">
        <f>(C8/125)*100</f>
        <v>403363.2</v>
      </c>
      <c r="E8" s="19">
        <f>D8*0.25</f>
        <v>100840.8</v>
      </c>
      <c r="F8" s="21">
        <f>E8/C8</f>
        <v>0.2</v>
      </c>
      <c r="G8" s="20"/>
      <c r="H8"/>
    </row>
    <row r="9" spans="1:8" ht="17" x14ac:dyDescent="0.5">
      <c r="A9"/>
      <c r="B9" s="49" t="s">
        <v>24</v>
      </c>
      <c r="C9" s="19">
        <v>2499998</v>
      </c>
      <c r="D9" s="19">
        <f t="shared" ref="D9:D42" si="0">(C9/125)*100</f>
        <v>1999998.4000000001</v>
      </c>
      <c r="E9" s="19">
        <f t="shared" ref="E9:E42" si="1">D9*0.25</f>
        <v>499999.60000000003</v>
      </c>
      <c r="F9" s="21">
        <f t="shared" ref="F9:F42" si="2">E9/C9</f>
        <v>0.2</v>
      </c>
      <c r="G9"/>
      <c r="H9"/>
    </row>
    <row r="10" spans="1:8" ht="17" x14ac:dyDescent="0.5">
      <c r="A10"/>
      <c r="B10" s="49" t="s">
        <v>25</v>
      </c>
      <c r="C10" s="19">
        <v>410995</v>
      </c>
      <c r="D10" s="19">
        <f t="shared" si="0"/>
        <v>328796</v>
      </c>
      <c r="E10" s="19">
        <f t="shared" si="1"/>
        <v>82199</v>
      </c>
      <c r="F10" s="21">
        <f t="shared" si="2"/>
        <v>0.2</v>
      </c>
      <c r="G10"/>
      <c r="H10"/>
    </row>
    <row r="11" spans="1:8" ht="17" x14ac:dyDescent="0.5">
      <c r="A11"/>
      <c r="B11" s="49" t="s">
        <v>27</v>
      </c>
      <c r="C11" s="19">
        <v>999199</v>
      </c>
      <c r="D11" s="19">
        <f t="shared" si="0"/>
        <v>799359.2</v>
      </c>
      <c r="E11" s="19">
        <f t="shared" si="1"/>
        <v>199839.8</v>
      </c>
      <c r="F11" s="21">
        <f t="shared" si="2"/>
        <v>0.19999999999999998</v>
      </c>
      <c r="G11" s="20"/>
      <c r="H11"/>
    </row>
    <row r="12" spans="1:8" ht="17" x14ac:dyDescent="0.5">
      <c r="A12"/>
      <c r="B12" s="49" t="s">
        <v>28</v>
      </c>
      <c r="C12" s="19">
        <v>500000</v>
      </c>
      <c r="D12" s="19">
        <f t="shared" si="0"/>
        <v>400000</v>
      </c>
      <c r="E12" s="19">
        <f t="shared" si="1"/>
        <v>100000</v>
      </c>
      <c r="F12" s="21">
        <f t="shared" si="2"/>
        <v>0.2</v>
      </c>
      <c r="G12"/>
      <c r="H12"/>
    </row>
    <row r="13" spans="1:8" ht="17" x14ac:dyDescent="0.5">
      <c r="A13"/>
      <c r="B13" s="49" t="s">
        <v>29</v>
      </c>
      <c r="C13" s="19">
        <v>159993</v>
      </c>
      <c r="D13" s="19">
        <f t="shared" si="0"/>
        <v>127994.4</v>
      </c>
      <c r="E13" s="19">
        <f t="shared" si="1"/>
        <v>31998.6</v>
      </c>
      <c r="F13" s="21">
        <f t="shared" si="2"/>
        <v>0.19999999999999998</v>
      </c>
      <c r="G13"/>
      <c r="H13"/>
    </row>
    <row r="14" spans="1:8" ht="17" x14ac:dyDescent="0.5">
      <c r="A14"/>
      <c r="B14" s="49" t="s">
        <v>30</v>
      </c>
      <c r="C14" s="19">
        <v>751826</v>
      </c>
      <c r="D14" s="19">
        <f t="shared" si="0"/>
        <v>601460.80000000005</v>
      </c>
      <c r="E14" s="19">
        <f t="shared" si="1"/>
        <v>150365.20000000001</v>
      </c>
      <c r="F14" s="21">
        <f t="shared" si="2"/>
        <v>0.2</v>
      </c>
      <c r="G14"/>
      <c r="H14"/>
    </row>
    <row r="15" spans="1:8" ht="17" x14ac:dyDescent="0.5">
      <c r="A15"/>
      <c r="B15" s="49" t="s">
        <v>31</v>
      </c>
      <c r="C15" s="19">
        <v>345176</v>
      </c>
      <c r="D15" s="19">
        <f t="shared" si="0"/>
        <v>276140.79999999999</v>
      </c>
      <c r="E15" s="19">
        <f t="shared" si="1"/>
        <v>69035.199999999997</v>
      </c>
      <c r="F15" s="21">
        <f t="shared" si="2"/>
        <v>0.19999999999999998</v>
      </c>
      <c r="G15"/>
      <c r="H15"/>
    </row>
    <row r="16" spans="1:8" ht="17" x14ac:dyDescent="0.5">
      <c r="A16"/>
      <c r="B16" s="49" t="s">
        <v>32</v>
      </c>
      <c r="C16" s="19">
        <v>349900</v>
      </c>
      <c r="D16" s="19">
        <f t="shared" si="0"/>
        <v>279920</v>
      </c>
      <c r="E16" s="19">
        <f t="shared" si="1"/>
        <v>69980</v>
      </c>
      <c r="F16" s="21">
        <f t="shared" si="2"/>
        <v>0.2</v>
      </c>
      <c r="G16"/>
      <c r="H16"/>
    </row>
    <row r="17" spans="1:9" ht="17" x14ac:dyDescent="0.5">
      <c r="A17"/>
      <c r="B17" s="49" t="s">
        <v>33</v>
      </c>
      <c r="C17" s="19">
        <v>3318452</v>
      </c>
      <c r="D17" s="19">
        <f t="shared" si="0"/>
        <v>2654761.6</v>
      </c>
      <c r="E17" s="19">
        <f t="shared" si="1"/>
        <v>663690.4</v>
      </c>
      <c r="F17" s="21">
        <f t="shared" si="2"/>
        <v>0.2</v>
      </c>
      <c r="G17"/>
      <c r="H17"/>
    </row>
    <row r="18" spans="1:9" ht="17" x14ac:dyDescent="0.5">
      <c r="A18"/>
      <c r="B18" s="49" t="s">
        <v>34</v>
      </c>
      <c r="C18" s="19">
        <v>85990</v>
      </c>
      <c r="D18" s="19">
        <f t="shared" si="0"/>
        <v>68792</v>
      </c>
      <c r="E18" s="19">
        <f t="shared" si="1"/>
        <v>17198</v>
      </c>
      <c r="F18" s="21">
        <f t="shared" si="2"/>
        <v>0.2</v>
      </c>
      <c r="G18"/>
      <c r="H18"/>
    </row>
    <row r="19" spans="1:9" ht="17" x14ac:dyDescent="0.5">
      <c r="A19"/>
      <c r="B19" s="49" t="s">
        <v>35</v>
      </c>
      <c r="C19" s="19">
        <v>348000</v>
      </c>
      <c r="D19" s="19">
        <f t="shared" si="0"/>
        <v>278400</v>
      </c>
      <c r="E19" s="19">
        <f t="shared" si="1"/>
        <v>69600</v>
      </c>
      <c r="F19" s="21">
        <f t="shared" si="2"/>
        <v>0.2</v>
      </c>
      <c r="G19"/>
      <c r="H19"/>
    </row>
    <row r="20" spans="1:9" ht="17" x14ac:dyDescent="0.5">
      <c r="A20"/>
      <c r="B20" s="49" t="s">
        <v>36</v>
      </c>
      <c r="C20" s="19">
        <v>499996</v>
      </c>
      <c r="D20" s="19">
        <f t="shared" si="0"/>
        <v>399996.8</v>
      </c>
      <c r="E20" s="19">
        <f t="shared" si="1"/>
        <v>99999.2</v>
      </c>
      <c r="F20" s="21">
        <f t="shared" si="2"/>
        <v>0.19999999999999998</v>
      </c>
      <c r="G20"/>
      <c r="H20"/>
    </row>
    <row r="21" spans="1:9" ht="17" x14ac:dyDescent="0.5">
      <c r="A21"/>
      <c r="B21" s="49" t="s">
        <v>37</v>
      </c>
      <c r="C21" s="19">
        <v>845000</v>
      </c>
      <c r="D21" s="19">
        <f t="shared" si="0"/>
        <v>676000</v>
      </c>
      <c r="E21" s="19">
        <f t="shared" si="1"/>
        <v>169000</v>
      </c>
      <c r="F21" s="21">
        <f t="shared" si="2"/>
        <v>0.2</v>
      </c>
      <c r="G21"/>
      <c r="H21"/>
    </row>
    <row r="22" spans="1:9" ht="17" x14ac:dyDescent="0.5">
      <c r="A22"/>
      <c r="B22" s="49" t="s">
        <v>38</v>
      </c>
      <c r="C22" s="19">
        <v>87899</v>
      </c>
      <c r="D22" s="19">
        <f t="shared" si="0"/>
        <v>70319.199999999997</v>
      </c>
      <c r="E22" s="19">
        <f t="shared" si="1"/>
        <v>17579.8</v>
      </c>
      <c r="F22" s="21">
        <f t="shared" si="2"/>
        <v>0.19999999999999998</v>
      </c>
      <c r="G22"/>
      <c r="H22"/>
      <c r="I22"/>
    </row>
    <row r="23" spans="1:9" ht="17" x14ac:dyDescent="0.5">
      <c r="A23"/>
      <c r="B23" s="49" t="s">
        <v>39</v>
      </c>
      <c r="C23" s="19">
        <v>835001</v>
      </c>
      <c r="D23" s="19">
        <f t="shared" si="0"/>
        <v>668000.79999999993</v>
      </c>
      <c r="E23" s="19">
        <f t="shared" si="1"/>
        <v>167000.19999999998</v>
      </c>
      <c r="F23" s="21">
        <f t="shared" si="2"/>
        <v>0.19999999999999998</v>
      </c>
      <c r="G23"/>
      <c r="H23"/>
      <c r="I23"/>
    </row>
    <row r="24" spans="1:9" ht="17" x14ac:dyDescent="0.5">
      <c r="A24"/>
      <c r="B24" s="49" t="s">
        <v>40</v>
      </c>
      <c r="C24" s="19">
        <v>378732</v>
      </c>
      <c r="D24" s="19">
        <f t="shared" si="0"/>
        <v>302985.60000000003</v>
      </c>
      <c r="E24" s="19">
        <f t="shared" si="1"/>
        <v>75746.400000000009</v>
      </c>
      <c r="F24" s="21">
        <f t="shared" si="2"/>
        <v>0.2</v>
      </c>
      <c r="G24"/>
      <c r="H24"/>
      <c r="I24"/>
    </row>
    <row r="25" spans="1:9" ht="17" x14ac:dyDescent="0.5">
      <c r="A25"/>
      <c r="B25" s="49" t="s">
        <v>41</v>
      </c>
      <c r="C25" s="19">
        <v>214999</v>
      </c>
      <c r="D25" s="19">
        <f t="shared" si="0"/>
        <v>171999.19999999998</v>
      </c>
      <c r="E25" s="19">
        <f t="shared" si="1"/>
        <v>42999.799999999996</v>
      </c>
      <c r="F25" s="21">
        <f t="shared" si="2"/>
        <v>0.19999999999999998</v>
      </c>
      <c r="G25"/>
      <c r="H25"/>
      <c r="I25"/>
    </row>
    <row r="26" spans="1:9" ht="17" x14ac:dyDescent="0.5">
      <c r="A26"/>
      <c r="B26" s="49" t="s">
        <v>42</v>
      </c>
      <c r="C26" s="19">
        <v>265201</v>
      </c>
      <c r="D26" s="19">
        <f t="shared" si="0"/>
        <v>212160.80000000002</v>
      </c>
      <c r="E26" s="19">
        <f t="shared" si="1"/>
        <v>53040.200000000004</v>
      </c>
      <c r="F26" s="21">
        <f t="shared" si="2"/>
        <v>0.2</v>
      </c>
      <c r="G26"/>
      <c r="H26"/>
      <c r="I26"/>
    </row>
    <row r="27" spans="1:9" ht="17" x14ac:dyDescent="0.5">
      <c r="A27"/>
      <c r="B27" s="49" t="s">
        <v>43</v>
      </c>
      <c r="C27" s="19">
        <v>304513</v>
      </c>
      <c r="D27" s="19">
        <f t="shared" si="0"/>
        <v>243610.4</v>
      </c>
      <c r="E27" s="19">
        <f t="shared" si="1"/>
        <v>60902.6</v>
      </c>
      <c r="F27" s="21">
        <f t="shared" si="2"/>
        <v>0.19999999999999998</v>
      </c>
      <c r="G27"/>
      <c r="H27"/>
      <c r="I27"/>
    </row>
    <row r="28" spans="1:9" ht="17" x14ac:dyDescent="0.5">
      <c r="A28"/>
      <c r="B28" s="49" t="s">
        <v>44</v>
      </c>
      <c r="C28" s="19">
        <v>119996</v>
      </c>
      <c r="D28" s="19">
        <f t="shared" si="0"/>
        <v>95996.800000000003</v>
      </c>
      <c r="E28" s="19">
        <f t="shared" si="1"/>
        <v>23999.200000000001</v>
      </c>
      <c r="F28" s="21">
        <f t="shared" si="2"/>
        <v>0.2</v>
      </c>
      <c r="G28"/>
      <c r="H28"/>
      <c r="I28"/>
    </row>
    <row r="29" spans="1:9" ht="17" x14ac:dyDescent="0.5">
      <c r="A29"/>
      <c r="B29" s="49" t="s">
        <v>45</v>
      </c>
      <c r="C29" s="19">
        <v>128992</v>
      </c>
      <c r="D29" s="19">
        <f t="shared" si="0"/>
        <v>103193.59999999999</v>
      </c>
      <c r="E29" s="19">
        <f t="shared" si="1"/>
        <v>25798.399999999998</v>
      </c>
      <c r="F29" s="21">
        <f t="shared" si="2"/>
        <v>0.19999999999999998</v>
      </c>
      <c r="G29"/>
      <c r="H29"/>
      <c r="I29"/>
    </row>
    <row r="30" spans="1:9" ht="17" x14ac:dyDescent="0.5">
      <c r="A30"/>
      <c r="B30" s="49" t="s">
        <v>46</v>
      </c>
      <c r="C30" s="19">
        <v>229901</v>
      </c>
      <c r="D30" s="19">
        <f t="shared" si="0"/>
        <v>183920.80000000002</v>
      </c>
      <c r="E30" s="19">
        <f t="shared" si="1"/>
        <v>45980.200000000004</v>
      </c>
      <c r="F30" s="21">
        <f t="shared" si="2"/>
        <v>0.2</v>
      </c>
      <c r="G30"/>
      <c r="H30"/>
      <c r="I30"/>
    </row>
    <row r="31" spans="1:9" ht="17" x14ac:dyDescent="0.5">
      <c r="A31"/>
      <c r="B31" s="49" t="s">
        <v>47</v>
      </c>
      <c r="C31" s="19">
        <v>89990</v>
      </c>
      <c r="D31" s="19">
        <f t="shared" si="0"/>
        <v>71992</v>
      </c>
      <c r="E31" s="19">
        <f t="shared" si="1"/>
        <v>17998</v>
      </c>
      <c r="F31" s="21">
        <f t="shared" si="2"/>
        <v>0.2</v>
      </c>
      <c r="G31"/>
      <c r="H31"/>
      <c r="I31"/>
    </row>
    <row r="32" spans="1:9" ht="17" x14ac:dyDescent="0.5">
      <c r="A32"/>
      <c r="B32" s="49" t="s">
        <v>48</v>
      </c>
      <c r="C32" s="19">
        <v>2056184</v>
      </c>
      <c r="D32" s="19">
        <f t="shared" si="0"/>
        <v>1644947.2000000002</v>
      </c>
      <c r="E32" s="19">
        <f t="shared" si="1"/>
        <v>411236.80000000005</v>
      </c>
      <c r="F32" s="21">
        <f t="shared" si="2"/>
        <v>0.2</v>
      </c>
      <c r="G32"/>
      <c r="H32"/>
      <c r="I32"/>
    </row>
    <row r="33" spans="1:9" ht="17" x14ac:dyDescent="0.5">
      <c r="A33"/>
      <c r="B33" s="49" t="s">
        <v>49</v>
      </c>
      <c r="C33" s="19">
        <v>145900</v>
      </c>
      <c r="D33" s="19">
        <f t="shared" si="0"/>
        <v>116720</v>
      </c>
      <c r="E33" s="19">
        <f t="shared" si="1"/>
        <v>29180</v>
      </c>
      <c r="F33" s="21">
        <f t="shared" si="2"/>
        <v>0.2</v>
      </c>
      <c r="G33"/>
      <c r="H33"/>
      <c r="I33"/>
    </row>
    <row r="34" spans="1:9" ht="17" x14ac:dyDescent="0.5">
      <c r="A34"/>
      <c r="B34" s="49" t="s">
        <v>50</v>
      </c>
      <c r="C34" s="19">
        <v>607101</v>
      </c>
      <c r="D34" s="19">
        <f t="shared" si="0"/>
        <v>485680.8</v>
      </c>
      <c r="E34" s="19">
        <f t="shared" si="1"/>
        <v>121420.2</v>
      </c>
      <c r="F34" s="21">
        <f t="shared" si="2"/>
        <v>0.19999999999999998</v>
      </c>
      <c r="G34"/>
      <c r="H34"/>
      <c r="I34"/>
    </row>
    <row r="35" spans="1:9" ht="17" x14ac:dyDescent="0.5">
      <c r="A35"/>
      <c r="B35" s="49" t="s">
        <v>51</v>
      </c>
      <c r="C35" s="19">
        <v>119900</v>
      </c>
      <c r="D35" s="19">
        <f t="shared" si="0"/>
        <v>95920</v>
      </c>
      <c r="E35" s="19">
        <f t="shared" si="1"/>
        <v>23980</v>
      </c>
      <c r="F35" s="21">
        <f t="shared" si="2"/>
        <v>0.2</v>
      </c>
      <c r="G35"/>
      <c r="H35"/>
      <c r="I35"/>
    </row>
    <row r="36" spans="1:9" ht="17" x14ac:dyDescent="0.5">
      <c r="A36"/>
      <c r="B36" s="49" t="s">
        <v>52</v>
      </c>
      <c r="C36" s="19">
        <v>209000</v>
      </c>
      <c r="D36" s="19">
        <f t="shared" si="0"/>
        <v>167200</v>
      </c>
      <c r="E36" s="19">
        <f t="shared" si="1"/>
        <v>41800</v>
      </c>
      <c r="F36" s="21">
        <f t="shared" si="2"/>
        <v>0.2</v>
      </c>
      <c r="G36"/>
      <c r="H36"/>
      <c r="I36"/>
    </row>
    <row r="37" spans="1:9" ht="17" x14ac:dyDescent="0.5">
      <c r="A37"/>
      <c r="B37" s="49" t="s">
        <v>53</v>
      </c>
      <c r="C37" s="19">
        <v>207900</v>
      </c>
      <c r="D37" s="19">
        <f t="shared" si="0"/>
        <v>166320</v>
      </c>
      <c r="E37" s="19">
        <f t="shared" si="1"/>
        <v>41580</v>
      </c>
      <c r="F37" s="21">
        <f t="shared" si="2"/>
        <v>0.2</v>
      </c>
      <c r="G37"/>
      <c r="H37"/>
      <c r="I37"/>
    </row>
    <row r="38" spans="1:9" ht="17" x14ac:dyDescent="0.5">
      <c r="A38"/>
      <c r="B38" s="49" t="s">
        <v>54</v>
      </c>
      <c r="C38" s="19">
        <v>528399</v>
      </c>
      <c r="D38" s="19">
        <f t="shared" si="0"/>
        <v>422719.2</v>
      </c>
      <c r="E38" s="19">
        <f t="shared" si="1"/>
        <v>105679.8</v>
      </c>
      <c r="F38" s="21">
        <f t="shared" si="2"/>
        <v>0.2</v>
      </c>
      <c r="G38"/>
      <c r="H38"/>
      <c r="I38"/>
    </row>
    <row r="39" spans="1:9" ht="17" x14ac:dyDescent="0.5">
      <c r="A39"/>
      <c r="B39" s="49" t="s">
        <v>55</v>
      </c>
      <c r="C39" s="19">
        <v>96990</v>
      </c>
      <c r="D39" s="19">
        <f t="shared" si="0"/>
        <v>77592</v>
      </c>
      <c r="E39" s="19">
        <f t="shared" si="1"/>
        <v>19398</v>
      </c>
      <c r="F39" s="21">
        <f t="shared" si="2"/>
        <v>0.2</v>
      </c>
      <c r="G39"/>
      <c r="H39"/>
      <c r="I39"/>
    </row>
    <row r="40" spans="1:9" ht="17" x14ac:dyDescent="0.5">
      <c r="A40"/>
      <c r="B40" s="49" t="s">
        <v>56</v>
      </c>
      <c r="C40" s="19">
        <v>79992</v>
      </c>
      <c r="D40" s="19">
        <f t="shared" si="0"/>
        <v>63993.600000000006</v>
      </c>
      <c r="E40" s="19">
        <f t="shared" si="1"/>
        <v>15998.400000000001</v>
      </c>
      <c r="F40" s="21">
        <f t="shared" si="2"/>
        <v>0.2</v>
      </c>
      <c r="G40"/>
      <c r="H40"/>
      <c r="I40"/>
    </row>
    <row r="41" spans="1:9" ht="17" x14ac:dyDescent="0.5">
      <c r="A41"/>
      <c r="B41" s="49" t="s">
        <v>57</v>
      </c>
      <c r="C41" s="19">
        <v>287103</v>
      </c>
      <c r="D41" s="19">
        <f t="shared" si="0"/>
        <v>229682.4</v>
      </c>
      <c r="E41" s="19">
        <f t="shared" si="1"/>
        <v>57420.6</v>
      </c>
      <c r="F41" s="21">
        <f t="shared" si="2"/>
        <v>0.19999999999999998</v>
      </c>
      <c r="G41"/>
      <c r="H41"/>
      <c r="I41"/>
    </row>
    <row r="42" spans="1:9" ht="17" x14ac:dyDescent="0.5">
      <c r="A42"/>
      <c r="B42" s="49" t="s">
        <v>58</v>
      </c>
      <c r="C42" s="19">
        <v>399992</v>
      </c>
      <c r="D42" s="19">
        <f t="shared" si="0"/>
        <v>319993.60000000003</v>
      </c>
      <c r="E42" s="19">
        <f t="shared" si="1"/>
        <v>79998.400000000009</v>
      </c>
      <c r="F42" s="21">
        <f t="shared" si="2"/>
        <v>0.2</v>
      </c>
      <c r="G42"/>
      <c r="H42"/>
      <c r="I42"/>
    </row>
    <row r="43" spans="1:9" x14ac:dyDescent="0.45">
      <c r="A43"/>
      <c r="B43"/>
      <c r="C43"/>
      <c r="D43"/>
      <c r="E43"/>
      <c r="F43"/>
      <c r="G43"/>
      <c r="H43"/>
      <c r="I43"/>
    </row>
    <row r="44" spans="1:9" x14ac:dyDescent="0.45">
      <c r="A44"/>
      <c r="B44"/>
      <c r="C44"/>
      <c r="D44"/>
      <c r="E44"/>
      <c r="F44"/>
      <c r="G44"/>
      <c r="H44"/>
      <c r="I44"/>
    </row>
    <row r="45" spans="1:9" x14ac:dyDescent="0.45">
      <c r="A45"/>
      <c r="B45"/>
      <c r="C45"/>
      <c r="D45"/>
      <c r="E45"/>
      <c r="F45"/>
      <c r="G45"/>
      <c r="H45"/>
      <c r="I45"/>
    </row>
    <row r="46" spans="1:9" x14ac:dyDescent="0.45">
      <c r="A46"/>
      <c r="B46"/>
      <c r="C46"/>
      <c r="D46"/>
      <c r="E46"/>
      <c r="F46"/>
      <c r="G46"/>
      <c r="H46"/>
      <c r="I46"/>
    </row>
    <row r="47" spans="1:9" x14ac:dyDescent="0.45">
      <c r="A47"/>
      <c r="B47"/>
      <c r="C47"/>
      <c r="D47"/>
      <c r="E47"/>
      <c r="F47"/>
      <c r="G47"/>
      <c r="H47"/>
      <c r="I47"/>
    </row>
    <row r="48" spans="1:9" x14ac:dyDescent="0.45">
      <c r="A48"/>
      <c r="B48"/>
      <c r="C48"/>
      <c r="D48"/>
      <c r="E48"/>
      <c r="F48"/>
      <c r="G48"/>
      <c r="H48"/>
      <c r="I48"/>
    </row>
    <row r="49" spans="1:9" x14ac:dyDescent="0.45">
      <c r="A49"/>
      <c r="B49"/>
      <c r="C49"/>
      <c r="D49"/>
      <c r="E49"/>
      <c r="F49"/>
      <c r="G49"/>
      <c r="H49"/>
      <c r="I49"/>
    </row>
    <row r="50" spans="1:9" x14ac:dyDescent="0.45">
      <c r="A50"/>
      <c r="B50"/>
      <c r="C50"/>
      <c r="D50"/>
      <c r="E50"/>
      <c r="F50"/>
      <c r="G50"/>
      <c r="H50"/>
      <c r="I50"/>
    </row>
    <row r="51" spans="1:9" x14ac:dyDescent="0.45">
      <c r="A51"/>
      <c r="B51"/>
      <c r="C51"/>
      <c r="D51"/>
      <c r="E51"/>
      <c r="F51"/>
      <c r="G51"/>
      <c r="H51"/>
      <c r="I51"/>
    </row>
    <row r="52" spans="1:9" x14ac:dyDescent="0.45">
      <c r="A52"/>
      <c r="B52"/>
      <c r="C52"/>
      <c r="D52"/>
      <c r="E52"/>
      <c r="F52"/>
      <c r="G52"/>
      <c r="H52"/>
      <c r="I52"/>
    </row>
    <row r="53" spans="1:9" x14ac:dyDescent="0.45">
      <c r="A53"/>
      <c r="B53"/>
      <c r="C53"/>
      <c r="D53"/>
      <c r="E53"/>
      <c r="F53"/>
      <c r="G53"/>
      <c r="H53"/>
      <c r="I53"/>
    </row>
    <row r="54" spans="1:9" x14ac:dyDescent="0.45">
      <c r="A54"/>
      <c r="B54"/>
      <c r="C54"/>
      <c r="D54"/>
      <c r="E54"/>
      <c r="F54"/>
      <c r="G54"/>
      <c r="H54"/>
      <c r="I54"/>
    </row>
    <row r="55" spans="1:9" x14ac:dyDescent="0.45">
      <c r="A55"/>
      <c r="B55"/>
      <c r="C55"/>
      <c r="D55"/>
      <c r="E55"/>
      <c r="F55"/>
      <c r="G55"/>
      <c r="H55"/>
      <c r="I55"/>
    </row>
    <row r="56" spans="1:9" x14ac:dyDescent="0.45">
      <c r="A56"/>
      <c r="B56"/>
      <c r="C56"/>
      <c r="D56"/>
      <c r="E56"/>
      <c r="F56"/>
      <c r="G56"/>
      <c r="H56"/>
      <c r="I56"/>
    </row>
    <row r="57" spans="1:9" x14ac:dyDescent="0.45">
      <c r="A57"/>
      <c r="B57"/>
      <c r="C57"/>
      <c r="D57"/>
      <c r="E57"/>
      <c r="F57"/>
      <c r="G57"/>
      <c r="H57"/>
      <c r="I57"/>
    </row>
    <row r="58" spans="1:9" x14ac:dyDescent="0.45">
      <c r="A58"/>
      <c r="B58"/>
      <c r="C58"/>
      <c r="D58"/>
      <c r="E58"/>
      <c r="F58"/>
      <c r="G58"/>
      <c r="H58"/>
      <c r="I58"/>
    </row>
    <row r="59" spans="1:9" x14ac:dyDescent="0.45">
      <c r="A59"/>
      <c r="B59"/>
      <c r="C59"/>
      <c r="D59"/>
      <c r="E59"/>
      <c r="F59"/>
      <c r="G59"/>
      <c r="H59"/>
      <c r="I59"/>
    </row>
    <row r="60" spans="1:9" x14ac:dyDescent="0.45">
      <c r="A60"/>
      <c r="B60"/>
      <c r="C60"/>
      <c r="D60"/>
      <c r="E60"/>
      <c r="F60"/>
      <c r="G60"/>
      <c r="H60"/>
      <c r="I60"/>
    </row>
    <row r="61" spans="1:9" x14ac:dyDescent="0.45">
      <c r="A61"/>
      <c r="B61"/>
      <c r="C61"/>
      <c r="D61"/>
      <c r="E61"/>
      <c r="F61"/>
      <c r="G61"/>
      <c r="H61"/>
      <c r="I61"/>
    </row>
    <row r="62" spans="1:9" x14ac:dyDescent="0.45">
      <c r="A62"/>
      <c r="B62"/>
      <c r="C62"/>
      <c r="D62"/>
      <c r="E62"/>
      <c r="F62"/>
      <c r="G62"/>
      <c r="H62"/>
      <c r="I62"/>
    </row>
    <row r="63" spans="1:9" x14ac:dyDescent="0.45">
      <c r="A63"/>
      <c r="B63"/>
      <c r="C63"/>
      <c r="D63"/>
      <c r="E63"/>
      <c r="F63"/>
      <c r="G63"/>
      <c r="H63"/>
      <c r="I63"/>
    </row>
    <row r="64" spans="1:9" x14ac:dyDescent="0.45">
      <c r="A64"/>
      <c r="B64"/>
      <c r="C64"/>
      <c r="D64"/>
      <c r="E64"/>
      <c r="F64"/>
      <c r="G64"/>
      <c r="H64"/>
      <c r="I64"/>
    </row>
    <row r="65" spans="1:9" x14ac:dyDescent="0.45">
      <c r="A65"/>
      <c r="B65"/>
      <c r="C65"/>
      <c r="D65"/>
      <c r="E65"/>
      <c r="F65"/>
      <c r="G65"/>
      <c r="H65"/>
      <c r="I65"/>
    </row>
    <row r="66" spans="1:9" x14ac:dyDescent="0.45">
      <c r="A66"/>
      <c r="B66"/>
      <c r="C66"/>
      <c r="D66"/>
      <c r="E66"/>
      <c r="F66"/>
      <c r="G66"/>
      <c r="H66"/>
      <c r="I66"/>
    </row>
    <row r="67" spans="1:9" x14ac:dyDescent="0.45">
      <c r="A67"/>
      <c r="B67"/>
      <c r="C67"/>
      <c r="D67"/>
      <c r="E67"/>
      <c r="F67"/>
      <c r="G67"/>
      <c r="H67"/>
      <c r="I67"/>
    </row>
    <row r="68" spans="1:9" x14ac:dyDescent="0.45">
      <c r="A68"/>
      <c r="B68"/>
      <c r="C68"/>
      <c r="D68"/>
      <c r="E68"/>
      <c r="F68"/>
      <c r="G68"/>
      <c r="H68"/>
      <c r="I68"/>
    </row>
    <row r="69" spans="1:9" x14ac:dyDescent="0.45">
      <c r="A69"/>
      <c r="B69"/>
      <c r="C69"/>
      <c r="D69"/>
      <c r="E69"/>
      <c r="F69"/>
      <c r="G69"/>
      <c r="H69"/>
      <c r="I69"/>
    </row>
    <row r="70" spans="1:9" x14ac:dyDescent="0.45">
      <c r="A70"/>
      <c r="B70"/>
      <c r="C70"/>
      <c r="D70"/>
      <c r="E70"/>
      <c r="F70"/>
      <c r="G70"/>
      <c r="H70"/>
      <c r="I70"/>
    </row>
    <row r="71" spans="1:9" x14ac:dyDescent="0.45">
      <c r="A71"/>
      <c r="B71"/>
      <c r="C71"/>
      <c r="D71"/>
      <c r="E71"/>
      <c r="F71"/>
      <c r="G71"/>
      <c r="H71"/>
      <c r="I71"/>
    </row>
    <row r="72" spans="1:9" x14ac:dyDescent="0.45">
      <c r="A72"/>
      <c r="B72"/>
      <c r="C72"/>
      <c r="D72"/>
      <c r="E72"/>
      <c r="F72"/>
      <c r="G72"/>
      <c r="H72"/>
      <c r="I72"/>
    </row>
    <row r="73" spans="1:9" x14ac:dyDescent="0.45">
      <c r="A73"/>
      <c r="B73"/>
      <c r="C73"/>
      <c r="D73"/>
      <c r="E73"/>
      <c r="F73"/>
      <c r="G73"/>
      <c r="H73"/>
      <c r="I73"/>
    </row>
    <row r="74" spans="1:9" x14ac:dyDescent="0.45">
      <c r="A74"/>
      <c r="B74"/>
      <c r="C74"/>
      <c r="D74"/>
      <c r="E74"/>
      <c r="F74"/>
      <c r="G74"/>
      <c r="H74"/>
      <c r="I74"/>
    </row>
    <row r="75" spans="1:9" x14ac:dyDescent="0.45">
      <c r="A75"/>
      <c r="B75"/>
      <c r="C75"/>
      <c r="D75"/>
      <c r="E75"/>
      <c r="F75"/>
      <c r="G75"/>
      <c r="H75"/>
      <c r="I75"/>
    </row>
    <row r="76" spans="1:9" x14ac:dyDescent="0.45">
      <c r="A76"/>
      <c r="B76"/>
      <c r="C76"/>
      <c r="D76"/>
      <c r="E76"/>
      <c r="F76"/>
      <c r="G76"/>
      <c r="H76"/>
      <c r="I76"/>
    </row>
    <row r="77" spans="1:9" x14ac:dyDescent="0.45">
      <c r="A77"/>
      <c r="B77"/>
      <c r="C77"/>
      <c r="D77"/>
      <c r="E77"/>
      <c r="F77"/>
      <c r="G77"/>
      <c r="H77"/>
      <c r="I77"/>
    </row>
    <row r="78" spans="1:9" x14ac:dyDescent="0.45">
      <c r="A78"/>
      <c r="B78"/>
      <c r="C78"/>
      <c r="D78"/>
      <c r="E78"/>
      <c r="F78"/>
      <c r="G78"/>
      <c r="H78"/>
      <c r="I78"/>
    </row>
    <row r="79" spans="1:9" x14ac:dyDescent="0.45">
      <c r="A79"/>
      <c r="B79"/>
      <c r="C79"/>
      <c r="D79"/>
      <c r="E79"/>
      <c r="F79"/>
      <c r="G79"/>
      <c r="H79"/>
      <c r="I79"/>
    </row>
    <row r="80" spans="1:9" x14ac:dyDescent="0.45">
      <c r="A80"/>
      <c r="B80"/>
      <c r="C80"/>
      <c r="D80"/>
      <c r="E80"/>
      <c r="F80"/>
      <c r="G80"/>
      <c r="H80"/>
      <c r="I80"/>
    </row>
    <row r="81" spans="1:9" x14ac:dyDescent="0.45">
      <c r="A81"/>
      <c r="B81"/>
      <c r="C81"/>
      <c r="D81"/>
      <c r="E81"/>
      <c r="F81"/>
      <c r="G81"/>
      <c r="H81"/>
      <c r="I81"/>
    </row>
    <row r="82" spans="1:9" x14ac:dyDescent="0.45">
      <c r="A82"/>
      <c r="B82"/>
      <c r="C82"/>
      <c r="D82"/>
      <c r="E82"/>
      <c r="F82"/>
      <c r="G82"/>
      <c r="H82"/>
      <c r="I82"/>
    </row>
    <row r="83" spans="1:9" x14ac:dyDescent="0.45">
      <c r="A83"/>
      <c r="B83"/>
      <c r="C83"/>
      <c r="D83"/>
      <c r="E83"/>
      <c r="F83"/>
      <c r="G83"/>
      <c r="H83"/>
      <c r="I83"/>
    </row>
    <row r="84" spans="1:9" x14ac:dyDescent="0.45">
      <c r="A84"/>
      <c r="B84"/>
      <c r="C84"/>
      <c r="D84"/>
      <c r="E84"/>
      <c r="F84"/>
      <c r="G84"/>
      <c r="H84"/>
      <c r="I84"/>
    </row>
    <row r="85" spans="1:9" x14ac:dyDescent="0.45">
      <c r="A85"/>
      <c r="B85"/>
      <c r="C85"/>
      <c r="D85"/>
      <c r="E85"/>
      <c r="F85"/>
      <c r="G85"/>
      <c r="H85"/>
      <c r="I85"/>
    </row>
    <row r="86" spans="1:9" x14ac:dyDescent="0.45">
      <c r="A86"/>
      <c r="B86"/>
      <c r="C86"/>
      <c r="D86"/>
      <c r="E86"/>
      <c r="F86"/>
      <c r="G86"/>
      <c r="H86"/>
      <c r="I86"/>
    </row>
    <row r="87" spans="1:9" x14ac:dyDescent="0.45">
      <c r="A87"/>
      <c r="B87"/>
      <c r="C87"/>
      <c r="D87"/>
      <c r="E87"/>
      <c r="F87"/>
      <c r="G87"/>
      <c r="H87"/>
      <c r="I87"/>
    </row>
    <row r="88" spans="1:9" x14ac:dyDescent="0.45">
      <c r="A88"/>
      <c r="B88"/>
      <c r="C88"/>
      <c r="D88"/>
      <c r="E88"/>
      <c r="F88"/>
      <c r="G88"/>
      <c r="H88"/>
      <c r="I88"/>
    </row>
    <row r="89" spans="1:9" x14ac:dyDescent="0.45">
      <c r="A89"/>
      <c r="B89"/>
      <c r="C89"/>
      <c r="D89"/>
      <c r="E89"/>
      <c r="F89"/>
      <c r="G89"/>
      <c r="H89"/>
      <c r="I89"/>
    </row>
    <row r="90" spans="1:9" x14ac:dyDescent="0.45">
      <c r="A90"/>
      <c r="B90"/>
      <c r="C90"/>
      <c r="D90"/>
      <c r="E90"/>
      <c r="F90"/>
      <c r="G90"/>
      <c r="H90"/>
      <c r="I90"/>
    </row>
    <row r="91" spans="1:9" x14ac:dyDescent="0.45">
      <c r="A91"/>
      <c r="B91"/>
      <c r="C91"/>
      <c r="D91"/>
      <c r="E91"/>
      <c r="F91"/>
      <c r="G91"/>
      <c r="H91"/>
      <c r="I91"/>
    </row>
    <row r="92" spans="1:9" x14ac:dyDescent="0.45">
      <c r="A92"/>
      <c r="B92"/>
      <c r="C92"/>
      <c r="D92"/>
      <c r="E92"/>
      <c r="F92"/>
      <c r="G92"/>
      <c r="H92"/>
      <c r="I92"/>
    </row>
    <row r="93" spans="1:9" x14ac:dyDescent="0.45">
      <c r="A93"/>
      <c r="B93"/>
      <c r="C93"/>
      <c r="D93"/>
      <c r="E93"/>
      <c r="F93"/>
      <c r="G93"/>
      <c r="H93"/>
      <c r="I93"/>
    </row>
    <row r="94" spans="1:9" x14ac:dyDescent="0.45">
      <c r="A94"/>
      <c r="B94"/>
      <c r="C94"/>
      <c r="D94"/>
      <c r="E94"/>
      <c r="F94"/>
      <c r="G94"/>
      <c r="H94"/>
      <c r="I94"/>
    </row>
    <row r="95" spans="1:9" x14ac:dyDescent="0.45">
      <c r="A95"/>
      <c r="B95"/>
      <c r="C95"/>
      <c r="D95"/>
      <c r="E95"/>
      <c r="F95"/>
      <c r="G95"/>
      <c r="H95"/>
      <c r="I95"/>
    </row>
    <row r="96" spans="1:9" x14ac:dyDescent="0.45">
      <c r="A96"/>
      <c r="B96"/>
      <c r="C96"/>
      <c r="D96"/>
      <c r="E96"/>
      <c r="F96"/>
      <c r="G96"/>
      <c r="H96"/>
      <c r="I96"/>
    </row>
    <row r="97" spans="1:9" x14ac:dyDescent="0.45">
      <c r="A97"/>
      <c r="B97"/>
      <c r="C97"/>
      <c r="D97"/>
      <c r="E97"/>
      <c r="F97"/>
      <c r="G97"/>
      <c r="H97"/>
      <c r="I97"/>
    </row>
    <row r="98" spans="1:9" x14ac:dyDescent="0.45">
      <c r="A98"/>
      <c r="B98"/>
      <c r="C98"/>
      <c r="D98"/>
      <c r="E98"/>
      <c r="F98"/>
      <c r="G98"/>
      <c r="H98"/>
      <c r="I98"/>
    </row>
    <row r="99" spans="1:9" x14ac:dyDescent="0.45">
      <c r="A99"/>
      <c r="B99"/>
      <c r="C99"/>
      <c r="D99"/>
      <c r="E99"/>
      <c r="F99"/>
      <c r="G99"/>
      <c r="H99"/>
      <c r="I99"/>
    </row>
    <row r="100" spans="1:9" x14ac:dyDescent="0.45">
      <c r="A100"/>
      <c r="B100"/>
      <c r="C100"/>
      <c r="D100"/>
      <c r="E100"/>
      <c r="F100"/>
      <c r="G100"/>
      <c r="H100"/>
      <c r="I100"/>
    </row>
    <row r="101" spans="1:9" x14ac:dyDescent="0.45">
      <c r="A101"/>
      <c r="B101"/>
      <c r="C101"/>
      <c r="D101"/>
      <c r="E101"/>
      <c r="F101"/>
      <c r="G101"/>
      <c r="H101"/>
      <c r="I101"/>
    </row>
    <row r="102" spans="1:9" x14ac:dyDescent="0.45">
      <c r="A102"/>
      <c r="B102"/>
      <c r="C102"/>
      <c r="D102"/>
      <c r="E102"/>
      <c r="F102"/>
      <c r="G102"/>
      <c r="H102"/>
      <c r="I102"/>
    </row>
    <row r="103" spans="1:9" x14ac:dyDescent="0.45">
      <c r="A103"/>
      <c r="B103"/>
      <c r="C103"/>
      <c r="D103"/>
      <c r="E103"/>
      <c r="F103"/>
      <c r="G103"/>
      <c r="H103"/>
      <c r="I103"/>
    </row>
    <row r="104" spans="1:9" x14ac:dyDescent="0.45">
      <c r="A104"/>
      <c r="B104"/>
      <c r="C104"/>
      <c r="D104"/>
      <c r="E104"/>
      <c r="F104"/>
      <c r="G104"/>
      <c r="H104"/>
      <c r="I104"/>
    </row>
    <row r="105" spans="1:9" x14ac:dyDescent="0.45">
      <c r="A105"/>
      <c r="B105"/>
      <c r="C105"/>
      <c r="D105"/>
      <c r="E105"/>
      <c r="F105"/>
      <c r="G105"/>
      <c r="H105"/>
      <c r="I105"/>
    </row>
    <row r="106" spans="1:9" x14ac:dyDescent="0.45">
      <c r="A106"/>
      <c r="B106"/>
      <c r="C106"/>
      <c r="D106"/>
      <c r="E106"/>
      <c r="F106"/>
      <c r="G106"/>
      <c r="H106"/>
      <c r="I106"/>
    </row>
    <row r="107" spans="1:9" x14ac:dyDescent="0.45">
      <c r="A107"/>
      <c r="B107"/>
      <c r="C107"/>
      <c r="D107"/>
      <c r="E107"/>
      <c r="F107"/>
      <c r="G107"/>
      <c r="H107"/>
      <c r="I107"/>
    </row>
    <row r="108" spans="1:9" x14ac:dyDescent="0.45">
      <c r="A108"/>
      <c r="B108"/>
      <c r="C108"/>
      <c r="D108"/>
      <c r="E108"/>
      <c r="F108"/>
      <c r="G108"/>
      <c r="H108"/>
      <c r="I108"/>
    </row>
    <row r="109" spans="1:9" x14ac:dyDescent="0.45">
      <c r="A109"/>
      <c r="B109"/>
      <c r="C109"/>
      <c r="D109"/>
      <c r="E109"/>
      <c r="F109"/>
      <c r="G109"/>
      <c r="H109"/>
      <c r="I109"/>
    </row>
    <row r="110" spans="1:9" x14ac:dyDescent="0.45">
      <c r="A110"/>
      <c r="B110"/>
      <c r="C110"/>
      <c r="D110"/>
      <c r="E110"/>
      <c r="F110"/>
      <c r="G110"/>
      <c r="H110"/>
      <c r="I110"/>
    </row>
    <row r="111" spans="1:9" x14ac:dyDescent="0.45">
      <c r="A111"/>
      <c r="B111"/>
      <c r="C111"/>
      <c r="D111"/>
      <c r="E111"/>
      <c r="F111"/>
      <c r="G111"/>
      <c r="H111"/>
      <c r="I111"/>
    </row>
    <row r="112" spans="1:9" x14ac:dyDescent="0.45">
      <c r="A112"/>
      <c r="B112"/>
      <c r="C112"/>
      <c r="D112"/>
      <c r="E112"/>
      <c r="F112"/>
      <c r="G112"/>
      <c r="H112"/>
      <c r="I112"/>
    </row>
    <row r="113" spans="1:9" x14ac:dyDescent="0.45">
      <c r="A113"/>
      <c r="B113"/>
      <c r="C113"/>
      <c r="D113"/>
      <c r="E113"/>
      <c r="F113"/>
      <c r="G113"/>
      <c r="H113"/>
      <c r="I113"/>
    </row>
    <row r="114" spans="1:9" x14ac:dyDescent="0.45">
      <c r="A114"/>
      <c r="B114"/>
      <c r="C114"/>
      <c r="D114"/>
      <c r="E114"/>
      <c r="F114"/>
      <c r="G114"/>
      <c r="H114"/>
      <c r="I114"/>
    </row>
    <row r="115" spans="1:9" x14ac:dyDescent="0.45">
      <c r="A115"/>
      <c r="B115"/>
      <c r="C115"/>
      <c r="D115"/>
      <c r="E115"/>
      <c r="F115"/>
      <c r="G115"/>
      <c r="H115"/>
      <c r="I115"/>
    </row>
    <row r="116" spans="1:9" x14ac:dyDescent="0.45">
      <c r="A116"/>
      <c r="B116"/>
      <c r="C116"/>
      <c r="D116"/>
      <c r="E116"/>
      <c r="F116"/>
      <c r="G116"/>
      <c r="H116"/>
      <c r="I116"/>
    </row>
    <row r="117" spans="1:9" x14ac:dyDescent="0.45">
      <c r="A117"/>
      <c r="B117"/>
      <c r="C117"/>
      <c r="D117"/>
      <c r="E117"/>
      <c r="F117"/>
      <c r="G117"/>
      <c r="H117"/>
      <c r="I117"/>
    </row>
    <row r="118" spans="1:9" x14ac:dyDescent="0.45">
      <c r="A118"/>
      <c r="B118"/>
      <c r="C118"/>
      <c r="D118"/>
      <c r="E118"/>
      <c r="F118"/>
      <c r="G118"/>
      <c r="H118"/>
      <c r="I118"/>
    </row>
    <row r="119" spans="1:9" x14ac:dyDescent="0.45">
      <c r="A119"/>
      <c r="B119"/>
      <c r="C119"/>
      <c r="D119"/>
      <c r="E119"/>
      <c r="F119"/>
      <c r="G119"/>
      <c r="H119"/>
      <c r="I119"/>
    </row>
    <row r="120" spans="1:9" x14ac:dyDescent="0.45">
      <c r="A120"/>
      <c r="B120"/>
      <c r="C120"/>
      <c r="D120"/>
      <c r="E120"/>
      <c r="F120"/>
      <c r="G120"/>
      <c r="H120"/>
      <c r="I120"/>
    </row>
    <row r="121" spans="1:9" x14ac:dyDescent="0.45">
      <c r="A121"/>
      <c r="B121"/>
      <c r="C121"/>
      <c r="D121"/>
      <c r="E121"/>
      <c r="F121"/>
      <c r="G121"/>
      <c r="H121"/>
      <c r="I121"/>
    </row>
    <row r="122" spans="1:9" x14ac:dyDescent="0.45">
      <c r="A122"/>
      <c r="B122"/>
      <c r="C122"/>
      <c r="D122"/>
      <c r="E122"/>
      <c r="F122"/>
      <c r="G122"/>
      <c r="H122"/>
      <c r="I122"/>
    </row>
    <row r="123" spans="1:9" x14ac:dyDescent="0.45">
      <c r="A123"/>
      <c r="B123"/>
      <c r="C123"/>
      <c r="D123"/>
      <c r="E123"/>
      <c r="F123"/>
      <c r="G123"/>
      <c r="H123"/>
      <c r="I123"/>
    </row>
    <row r="124" spans="1:9" x14ac:dyDescent="0.45">
      <c r="A124"/>
      <c r="B124"/>
      <c r="C124"/>
      <c r="D124"/>
      <c r="E124"/>
      <c r="F124"/>
      <c r="G124"/>
      <c r="H124"/>
      <c r="I124"/>
    </row>
    <row r="125" spans="1:9" x14ac:dyDescent="0.45">
      <c r="A125"/>
      <c r="B125"/>
      <c r="C125"/>
      <c r="D125"/>
      <c r="E125"/>
      <c r="F125"/>
      <c r="G125"/>
      <c r="H125"/>
      <c r="I125"/>
    </row>
    <row r="126" spans="1:9" x14ac:dyDescent="0.45">
      <c r="A126"/>
      <c r="B126"/>
      <c r="C126"/>
      <c r="D126"/>
      <c r="E126"/>
      <c r="F126"/>
      <c r="G126"/>
      <c r="H126"/>
      <c r="I126"/>
    </row>
    <row r="127" spans="1:9" x14ac:dyDescent="0.45">
      <c r="A127"/>
      <c r="B127"/>
      <c r="C127"/>
      <c r="D127"/>
      <c r="E127"/>
      <c r="F127"/>
      <c r="G127"/>
      <c r="H127"/>
      <c r="I127"/>
    </row>
    <row r="128" spans="1:9" x14ac:dyDescent="0.45">
      <c r="A128"/>
      <c r="B128"/>
      <c r="C128"/>
      <c r="D128"/>
      <c r="E128"/>
      <c r="F128"/>
      <c r="G128"/>
      <c r="H128"/>
      <c r="I128"/>
    </row>
    <row r="129" spans="1:9" x14ac:dyDescent="0.45">
      <c r="A129"/>
      <c r="B129"/>
      <c r="C129"/>
      <c r="D129"/>
      <c r="E129"/>
      <c r="F129"/>
      <c r="G129"/>
      <c r="H129"/>
      <c r="I129"/>
    </row>
    <row r="130" spans="1:9" x14ac:dyDescent="0.45">
      <c r="A130"/>
      <c r="B130"/>
      <c r="C130"/>
      <c r="D130"/>
      <c r="E130"/>
      <c r="F130"/>
      <c r="G130"/>
      <c r="H130"/>
      <c r="I130"/>
    </row>
    <row r="131" spans="1:9" x14ac:dyDescent="0.45">
      <c r="A131"/>
      <c r="B131"/>
      <c r="C131"/>
      <c r="D131"/>
      <c r="E131"/>
      <c r="F131"/>
      <c r="G131"/>
      <c r="H131"/>
      <c r="I131"/>
    </row>
    <row r="132" spans="1:9" x14ac:dyDescent="0.45">
      <c r="A132"/>
      <c r="B132"/>
      <c r="C132"/>
      <c r="D132"/>
      <c r="E132"/>
      <c r="F132"/>
      <c r="G132"/>
      <c r="H132"/>
      <c r="I132"/>
    </row>
    <row r="133" spans="1:9" x14ac:dyDescent="0.45">
      <c r="A133"/>
      <c r="B133"/>
      <c r="C133"/>
      <c r="D133"/>
      <c r="E133"/>
      <c r="F133"/>
      <c r="G133"/>
      <c r="H133"/>
      <c r="I133"/>
    </row>
    <row r="134" spans="1:9" x14ac:dyDescent="0.45">
      <c r="A134"/>
      <c r="B134"/>
      <c r="C134"/>
      <c r="D134"/>
      <c r="E134"/>
      <c r="F134"/>
      <c r="G134"/>
      <c r="H134"/>
      <c r="I134"/>
    </row>
    <row r="135" spans="1:9" x14ac:dyDescent="0.45">
      <c r="A135"/>
      <c r="B135"/>
      <c r="C135"/>
      <c r="D135"/>
      <c r="E135"/>
      <c r="F135"/>
      <c r="G135"/>
      <c r="H135"/>
      <c r="I135"/>
    </row>
    <row r="136" spans="1:9" x14ac:dyDescent="0.45">
      <c r="A136"/>
      <c r="B136"/>
      <c r="C136"/>
      <c r="D136"/>
      <c r="E136"/>
      <c r="F136"/>
      <c r="G136"/>
      <c r="H136"/>
      <c r="I136"/>
    </row>
    <row r="137" spans="1:9" x14ac:dyDescent="0.45">
      <c r="A137"/>
      <c r="B137"/>
      <c r="C137"/>
      <c r="D137"/>
      <c r="E137"/>
      <c r="F137"/>
      <c r="G137"/>
      <c r="H137"/>
      <c r="I137"/>
    </row>
    <row r="138" spans="1:9" x14ac:dyDescent="0.45">
      <c r="A138"/>
      <c r="B138"/>
      <c r="C138"/>
      <c r="D138"/>
      <c r="E138"/>
      <c r="F138"/>
      <c r="G138"/>
      <c r="H138"/>
      <c r="I138"/>
    </row>
    <row r="139" spans="1:9" x14ac:dyDescent="0.45">
      <c r="A139"/>
      <c r="B139"/>
      <c r="C139"/>
      <c r="D139"/>
      <c r="E139"/>
      <c r="F139"/>
      <c r="G139"/>
      <c r="H139"/>
      <c r="I139"/>
    </row>
    <row r="140" spans="1:9" x14ac:dyDescent="0.45">
      <c r="A140"/>
      <c r="B140"/>
      <c r="C140"/>
      <c r="D140"/>
      <c r="E140"/>
      <c r="F140"/>
      <c r="G140"/>
      <c r="H140"/>
      <c r="I140"/>
    </row>
    <row r="141" spans="1:9" x14ac:dyDescent="0.45">
      <c r="A141"/>
      <c r="B141"/>
      <c r="C141"/>
      <c r="D141"/>
      <c r="E141"/>
      <c r="F141"/>
      <c r="G141"/>
      <c r="H141"/>
      <c r="I141"/>
    </row>
    <row r="142" spans="1:9" x14ac:dyDescent="0.45">
      <c r="A142"/>
      <c r="B142"/>
      <c r="C142"/>
      <c r="D142"/>
      <c r="E142"/>
      <c r="F142"/>
      <c r="G142"/>
      <c r="H142"/>
      <c r="I142"/>
    </row>
    <row r="143" spans="1:9" x14ac:dyDescent="0.45">
      <c r="A143"/>
      <c r="B143"/>
      <c r="C143"/>
      <c r="D143"/>
      <c r="E143"/>
      <c r="F143"/>
      <c r="G143"/>
      <c r="H143"/>
      <c r="I143"/>
    </row>
    <row r="144" spans="1:9" x14ac:dyDescent="0.45">
      <c r="A144"/>
      <c r="B144"/>
      <c r="C144"/>
      <c r="D144"/>
      <c r="E144"/>
      <c r="F144"/>
      <c r="G144"/>
      <c r="H144"/>
      <c r="I144"/>
    </row>
    <row r="145" spans="1:9" x14ac:dyDescent="0.45">
      <c r="A145"/>
      <c r="B145"/>
      <c r="C145"/>
      <c r="D145"/>
      <c r="E145"/>
      <c r="F145"/>
      <c r="G145"/>
      <c r="H145"/>
      <c r="I145"/>
    </row>
    <row r="146" spans="1:9" x14ac:dyDescent="0.45">
      <c r="A146"/>
      <c r="B146"/>
      <c r="C146"/>
      <c r="D146"/>
      <c r="E146"/>
      <c r="F146"/>
      <c r="G146"/>
      <c r="H146"/>
      <c r="I146"/>
    </row>
    <row r="147" spans="1:9" x14ac:dyDescent="0.45">
      <c r="A147"/>
      <c r="B147"/>
      <c r="C147"/>
      <c r="D147"/>
      <c r="E147"/>
      <c r="F147"/>
      <c r="G147"/>
      <c r="H147"/>
      <c r="I147"/>
    </row>
  </sheetData>
  <mergeCells count="6">
    <mergeCell ref="A1:F1"/>
    <mergeCell ref="B5:B7"/>
    <mergeCell ref="C5:C7"/>
    <mergeCell ref="D5:D7"/>
    <mergeCell ref="E5:E7"/>
    <mergeCell ref="F5:F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8"/>
  <sheetViews>
    <sheetView topLeftCell="A11" workbookViewId="0">
      <selection activeCell="D17" sqref="D17"/>
    </sheetView>
  </sheetViews>
  <sheetFormatPr defaultColWidth="8.69140625" defaultRowHeight="16.5" x14ac:dyDescent="0.45"/>
  <cols>
    <col min="1" max="1" width="8.69140625" style="3"/>
    <col min="2" max="2" width="23.53515625" style="3" customWidth="1"/>
    <col min="3" max="3" width="11.53515625" style="3" bestFit="1" customWidth="1"/>
    <col min="4" max="4" width="14.921875" style="3" bestFit="1" customWidth="1"/>
    <col min="5" max="5" width="8.69140625" style="3"/>
    <col min="6" max="6" width="11.3828125" style="3" bestFit="1" customWidth="1"/>
    <col min="7" max="16384" width="8.69140625" style="3"/>
  </cols>
  <sheetData>
    <row r="1" spans="1:8" ht="21.5" x14ac:dyDescent="0.45">
      <c r="A1" s="97" t="s">
        <v>153</v>
      </c>
      <c r="B1" s="97"/>
      <c r="C1" s="97"/>
      <c r="D1" s="97"/>
      <c r="E1" s="97"/>
      <c r="F1" s="97"/>
      <c r="G1" s="97"/>
    </row>
    <row r="2" spans="1:8" ht="17" x14ac:dyDescent="0.5">
      <c r="A2" s="6"/>
      <c r="C2"/>
      <c r="D2"/>
    </row>
    <row r="3" spans="1:8" ht="17" x14ac:dyDescent="0.5">
      <c r="A3" s="6"/>
      <c r="B3" s="3" t="s">
        <v>13</v>
      </c>
      <c r="C3"/>
      <c r="D3"/>
    </row>
    <row r="4" spans="1:8" ht="17" x14ac:dyDescent="0.5">
      <c r="A4" s="6"/>
      <c r="B4" s="8" t="s">
        <v>9</v>
      </c>
      <c r="C4"/>
      <c r="D4"/>
    </row>
    <row r="5" spans="1:8" ht="17" x14ac:dyDescent="0.5">
      <c r="A5" s="6"/>
      <c r="B5" s="3" t="s">
        <v>10</v>
      </c>
      <c r="C5"/>
      <c r="D5"/>
    </row>
    <row r="6" spans="1:8" ht="17" x14ac:dyDescent="0.5">
      <c r="A6" s="6"/>
      <c r="B6" s="8" t="s">
        <v>5</v>
      </c>
      <c r="C6"/>
      <c r="D6"/>
    </row>
    <row r="7" spans="1:8" ht="17" x14ac:dyDescent="0.5">
      <c r="A7" s="6"/>
      <c r="B7" s="8"/>
      <c r="C7" s="28"/>
      <c r="D7" s="28"/>
    </row>
    <row r="8" spans="1:8" ht="17" x14ac:dyDescent="0.5">
      <c r="A8" s="6"/>
      <c r="B8" s="8" t="s">
        <v>6</v>
      </c>
      <c r="C8" s="34" t="s">
        <v>11</v>
      </c>
      <c r="D8" s="38">
        <v>0.06</v>
      </c>
      <c r="E8" s="37" t="s">
        <v>12</v>
      </c>
      <c r="F8" s="10">
        <v>1238</v>
      </c>
    </row>
    <row r="9" spans="1:8" ht="17" x14ac:dyDescent="0.5">
      <c r="A9" s="6"/>
      <c r="B9" s="8" t="s">
        <v>7</v>
      </c>
      <c r="C9" s="34" t="s">
        <v>11</v>
      </c>
      <c r="D9" s="38">
        <v>0.06</v>
      </c>
      <c r="E9" s="37" t="s">
        <v>12</v>
      </c>
      <c r="F9" s="10">
        <v>802</v>
      </c>
      <c r="H9" s="8"/>
    </row>
    <row r="10" spans="1:8" ht="17" x14ac:dyDescent="0.5">
      <c r="A10" s="6"/>
      <c r="B10" s="8" t="s">
        <v>8</v>
      </c>
      <c r="C10" s="34" t="s">
        <v>11</v>
      </c>
      <c r="D10" s="38">
        <v>0.08</v>
      </c>
      <c r="E10" s="37" t="s">
        <v>12</v>
      </c>
      <c r="F10" s="10">
        <v>903</v>
      </c>
    </row>
    <row r="11" spans="1:8" ht="17" x14ac:dyDescent="0.5">
      <c r="A11" s="6"/>
      <c r="C11"/>
      <c r="D11"/>
    </row>
    <row r="12" spans="1:8" ht="17" x14ac:dyDescent="0.5">
      <c r="A12" s="6" t="s">
        <v>146</v>
      </c>
      <c r="B12" s="35" t="s">
        <v>150</v>
      </c>
      <c r="C12"/>
      <c r="D12"/>
    </row>
    <row r="13" spans="1:8" ht="17" x14ac:dyDescent="0.5">
      <c r="A13" s="6"/>
    </row>
    <row r="14" spans="1:8" ht="17" x14ac:dyDescent="0.5">
      <c r="A14" s="6"/>
      <c r="B14" s="8" t="s">
        <v>6</v>
      </c>
      <c r="C14" s="3" t="s">
        <v>206</v>
      </c>
      <c r="D14" s="10">
        <f>(F8/106)*100</f>
        <v>1167.9245283018868</v>
      </c>
    </row>
    <row r="15" spans="1:8" ht="17" x14ac:dyDescent="0.5">
      <c r="A15" s="6"/>
      <c r="B15" s="8" t="s">
        <v>7</v>
      </c>
      <c r="C15" s="3" t="s">
        <v>206</v>
      </c>
      <c r="D15" s="10">
        <f t="shared" ref="D15:D16" si="0">(F9/106)*100</f>
        <v>756.60377358490564</v>
      </c>
    </row>
    <row r="16" spans="1:8" ht="17" x14ac:dyDescent="0.5">
      <c r="A16" s="6"/>
      <c r="B16" s="8" t="s">
        <v>8</v>
      </c>
      <c r="C16" s="3" t="s">
        <v>206</v>
      </c>
      <c r="D16" s="10">
        <f>(F10/108)*100</f>
        <v>836.11111111111109</v>
      </c>
    </row>
    <row r="17" spans="1:8" ht="17" x14ac:dyDescent="0.5">
      <c r="A17" s="6"/>
    </row>
    <row r="18" spans="1:8" ht="17" x14ac:dyDescent="0.5">
      <c r="A18" s="6" t="s">
        <v>152</v>
      </c>
      <c r="B18" s="35" t="s">
        <v>151</v>
      </c>
    </row>
    <row r="19" spans="1:8" ht="17" x14ac:dyDescent="0.5">
      <c r="A19" s="6"/>
    </row>
    <row r="20" spans="1:8" ht="17" x14ac:dyDescent="0.5">
      <c r="A20" s="6"/>
      <c r="B20" s="88" t="s">
        <v>210</v>
      </c>
      <c r="C20" s="59" t="s">
        <v>207</v>
      </c>
      <c r="D20" s="118">
        <f>F8-D14</f>
        <v>70.075471698113233</v>
      </c>
    </row>
    <row r="21" spans="1:8" ht="17" x14ac:dyDescent="0.5">
      <c r="A21" s="6"/>
      <c r="C21" s="10" t="s">
        <v>208</v>
      </c>
      <c r="D21" s="87">
        <f>F9-D15</f>
        <v>45.396226415094361</v>
      </c>
    </row>
    <row r="22" spans="1:8" x14ac:dyDescent="0.45">
      <c r="C22" s="10" t="s">
        <v>209</v>
      </c>
      <c r="D22" s="87">
        <f>F10-D16</f>
        <v>66.888888888888914</v>
      </c>
    </row>
    <row r="25" spans="1:8" ht="17" x14ac:dyDescent="0.5">
      <c r="B25" s="6"/>
    </row>
    <row r="26" spans="1:8" x14ac:dyDescent="0.45">
      <c r="B26" s="89"/>
    </row>
    <row r="28" spans="1:8" ht="17" x14ac:dyDescent="0.5">
      <c r="B28" s="4"/>
      <c r="C28"/>
      <c r="D28"/>
      <c r="E28"/>
      <c r="F28"/>
      <c r="G28"/>
      <c r="H28"/>
    </row>
  </sheetData>
  <mergeCells count="1">
    <mergeCell ref="A1:G1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64"/>
  <sheetViews>
    <sheetView workbookViewId="0">
      <selection activeCell="E12" sqref="E12"/>
    </sheetView>
  </sheetViews>
  <sheetFormatPr defaultColWidth="8.69140625" defaultRowHeight="16.5" x14ac:dyDescent="0.45"/>
  <cols>
    <col min="1" max="1" width="8.69140625" style="7"/>
    <col min="2" max="2" width="14.69140625" style="7" customWidth="1"/>
    <col min="3" max="4" width="15.84375" style="7" bestFit="1" customWidth="1"/>
    <col min="5" max="5" width="15.69140625" style="7" bestFit="1" customWidth="1"/>
    <col min="6" max="6" width="11.69140625" bestFit="1" customWidth="1"/>
    <col min="7" max="7" width="35.84375" bestFit="1" customWidth="1"/>
    <col min="10" max="16384" width="8.69140625" style="7"/>
  </cols>
  <sheetData>
    <row r="1" spans="1:9" s="41" customFormat="1" ht="23.25" customHeight="1" x14ac:dyDescent="0.6">
      <c r="A1" s="116" t="s">
        <v>154</v>
      </c>
      <c r="B1" s="116"/>
      <c r="C1" s="116"/>
      <c r="D1" s="116"/>
      <c r="E1" s="116"/>
      <c r="F1" s="116"/>
      <c r="G1" s="40"/>
      <c r="H1" s="40"/>
      <c r="I1" s="40"/>
    </row>
    <row r="2" spans="1:9" s="41" customFormat="1" ht="16.5" customHeight="1" x14ac:dyDescent="0.45">
      <c r="A2" s="40"/>
      <c r="C2" s="40"/>
      <c r="D2" s="40"/>
      <c r="E2" s="40"/>
      <c r="F2" s="40"/>
      <c r="G2" s="40"/>
      <c r="H2" s="40"/>
      <c r="I2" s="40"/>
    </row>
    <row r="3" spans="1:9" s="41" customFormat="1" ht="16.5" customHeight="1" x14ac:dyDescent="0.45">
      <c r="A3" s="40"/>
      <c r="B3" s="36" t="s">
        <v>114</v>
      </c>
      <c r="C3" s="42"/>
      <c r="D3" s="42"/>
      <c r="E3" s="42"/>
      <c r="F3" s="42"/>
      <c r="G3" s="40"/>
      <c r="H3" s="40"/>
      <c r="I3" s="40"/>
    </row>
    <row r="4" spans="1:9" s="41" customFormat="1" ht="16.5" customHeight="1" x14ac:dyDescent="0.45">
      <c r="A4" s="40"/>
      <c r="B4" s="42" t="s">
        <v>155</v>
      </c>
      <c r="C4" s="42"/>
      <c r="D4" s="42"/>
      <c r="E4" s="42"/>
      <c r="F4" s="42"/>
      <c r="G4" s="40"/>
      <c r="H4" s="40"/>
      <c r="I4" s="40"/>
    </row>
    <row r="5" spans="1:9" s="41" customFormat="1" ht="16.5" customHeight="1" x14ac:dyDescent="0.45">
      <c r="A5" s="40"/>
      <c r="B5" s="42" t="s">
        <v>156</v>
      </c>
      <c r="C5" s="42"/>
      <c r="D5" s="42"/>
      <c r="E5" s="42"/>
      <c r="F5" s="42"/>
      <c r="G5" s="40"/>
      <c r="H5" s="40"/>
      <c r="I5" s="40"/>
    </row>
    <row r="6" spans="1:9" s="41" customFormat="1" ht="16.5" customHeight="1" x14ac:dyDescent="0.5">
      <c r="A6" s="4" t="s">
        <v>146</v>
      </c>
      <c r="B6" s="45"/>
      <c r="C6" s="115" t="s">
        <v>118</v>
      </c>
      <c r="D6" s="115"/>
      <c r="E6" s="115"/>
      <c r="F6" s="115"/>
      <c r="G6" s="40"/>
      <c r="H6" s="40"/>
      <c r="I6" s="40"/>
    </row>
    <row r="7" spans="1:9" s="41" customFormat="1" ht="16.5" customHeight="1" x14ac:dyDescent="0.45">
      <c r="A7" s="40"/>
      <c r="B7" s="46"/>
      <c r="C7" s="44">
        <v>0.25</v>
      </c>
      <c r="D7" s="44">
        <v>0.2</v>
      </c>
      <c r="E7" s="44">
        <v>0.15</v>
      </c>
      <c r="F7" s="44">
        <v>0.1</v>
      </c>
      <c r="G7" s="40"/>
      <c r="H7" s="40"/>
      <c r="I7" s="40"/>
    </row>
    <row r="8" spans="1:9" s="41" customFormat="1" ht="16.5" customHeight="1" x14ac:dyDescent="0.45">
      <c r="A8" s="40"/>
      <c r="B8" s="45" t="s">
        <v>115</v>
      </c>
      <c r="C8" s="43">
        <v>149</v>
      </c>
      <c r="D8" s="43">
        <f>(C8/125)*120</f>
        <v>143.04</v>
      </c>
      <c r="E8" s="43">
        <f>(C8/125)*115</f>
        <v>137.07999999999998</v>
      </c>
      <c r="F8" s="43">
        <f>(C8/125)*110</f>
        <v>131.12</v>
      </c>
      <c r="G8" s="40"/>
      <c r="H8" s="40"/>
      <c r="I8" s="40"/>
    </row>
    <row r="9" spans="1:9" s="41" customFormat="1" ht="16.5" customHeight="1" x14ac:dyDescent="0.45">
      <c r="A9" s="40"/>
      <c r="B9" s="46" t="s">
        <v>117</v>
      </c>
      <c r="C9" s="43">
        <f>(D9/120)*125</f>
        <v>2552.0833333333335</v>
      </c>
      <c r="D9" s="43">
        <v>2450</v>
      </c>
      <c r="E9" s="43">
        <f>(C9/125)*115</f>
        <v>2347.916666666667</v>
      </c>
      <c r="F9" s="43">
        <f t="shared" ref="F9:F10" si="0">(C9/125)*110</f>
        <v>2245.8333333333335</v>
      </c>
      <c r="G9" s="40"/>
      <c r="H9" s="40"/>
      <c r="I9" s="40"/>
    </row>
    <row r="10" spans="1:9" s="41" customFormat="1" ht="16.5" customHeight="1" x14ac:dyDescent="0.45">
      <c r="A10" s="40"/>
      <c r="B10" s="45" t="s">
        <v>116</v>
      </c>
      <c r="C10" s="43">
        <f>(E10/115)*125</f>
        <v>5978.2608695652179</v>
      </c>
      <c r="D10" s="43">
        <f>(C10/125)*120</f>
        <v>5739.130434782609</v>
      </c>
      <c r="E10" s="43">
        <v>5500</v>
      </c>
      <c r="F10" s="43">
        <f t="shared" si="0"/>
        <v>5260.8695652173919</v>
      </c>
      <c r="G10" s="40"/>
      <c r="H10" s="40"/>
      <c r="I10" s="40"/>
    </row>
    <row r="11" spans="1:9" s="41" customFormat="1" ht="16.5" customHeight="1" x14ac:dyDescent="0.45">
      <c r="A11" s="40"/>
      <c r="B11" s="46" t="s">
        <v>119</v>
      </c>
      <c r="C11" s="43">
        <f>(F11/110)*125</f>
        <v>3636.363636363636</v>
      </c>
      <c r="D11" s="43">
        <f>(C11/125)*120</f>
        <v>3490.909090909091</v>
      </c>
      <c r="E11" s="43">
        <f>(D11/120)*125</f>
        <v>3636.363636363636</v>
      </c>
      <c r="F11" s="43">
        <v>3200</v>
      </c>
      <c r="G11" s="40"/>
      <c r="H11" s="40"/>
      <c r="I11" s="40"/>
    </row>
    <row r="12" spans="1:9" s="41" customFormat="1" ht="16.5" customHeight="1" x14ac:dyDescent="0.45">
      <c r="A12" s="40"/>
      <c r="B12" s="40"/>
      <c r="C12" s="40"/>
      <c r="D12" s="40"/>
      <c r="E12" s="40"/>
      <c r="F12" s="40"/>
      <c r="G12" s="40"/>
      <c r="H12" s="40"/>
      <c r="I12" s="40"/>
    </row>
    <row r="13" spans="1:9" s="41" customFormat="1" ht="16.5" customHeight="1" x14ac:dyDescent="0.45">
      <c r="A13" s="40"/>
      <c r="B13" s="40"/>
      <c r="C13" s="40"/>
      <c r="D13" s="40"/>
      <c r="E13" s="40"/>
      <c r="F13" s="40"/>
      <c r="G13" s="40"/>
      <c r="H13" s="40"/>
      <c r="I13" s="40"/>
    </row>
    <row r="14" spans="1:9" s="41" customFormat="1" ht="16.5" customHeight="1" x14ac:dyDescent="0.45">
      <c r="A14" s="40"/>
      <c r="B14" s="40"/>
      <c r="C14" s="40"/>
      <c r="D14" s="40"/>
      <c r="E14" s="40"/>
      <c r="F14" s="40"/>
      <c r="G14" s="40"/>
      <c r="H14" s="40"/>
      <c r="I14" s="40"/>
    </row>
    <row r="15" spans="1:9" x14ac:dyDescent="0.45">
      <c r="A15"/>
      <c r="B15"/>
      <c r="C15"/>
      <c r="D15"/>
      <c r="E15"/>
    </row>
    <row r="16" spans="1:9" x14ac:dyDescent="0.45">
      <c r="A16"/>
      <c r="B16"/>
      <c r="C16"/>
      <c r="D16"/>
      <c r="E16"/>
    </row>
    <row r="17" spans="1:5" x14ac:dyDescent="0.45">
      <c r="A17"/>
      <c r="B17"/>
      <c r="C17"/>
      <c r="D17"/>
      <c r="E17"/>
    </row>
    <row r="18" spans="1:5" x14ac:dyDescent="0.45">
      <c r="A18"/>
      <c r="B18"/>
      <c r="C18"/>
      <c r="D18"/>
      <c r="E18"/>
    </row>
    <row r="19" spans="1:5" x14ac:dyDescent="0.45">
      <c r="A19"/>
      <c r="B19"/>
      <c r="C19"/>
      <c r="D19"/>
      <c r="E19"/>
    </row>
    <row r="20" spans="1:5" ht="24" customHeight="1" x14ac:dyDescent="0.45">
      <c r="A20"/>
      <c r="B20"/>
      <c r="C20"/>
      <c r="D20"/>
      <c r="E20"/>
    </row>
    <row r="21" spans="1:5" x14ac:dyDescent="0.45">
      <c r="A21"/>
      <c r="B21"/>
      <c r="C21"/>
      <c r="D21"/>
      <c r="E21"/>
    </row>
    <row r="22" spans="1:5" x14ac:dyDescent="0.45">
      <c r="A22"/>
      <c r="B22"/>
      <c r="C22"/>
      <c r="D22"/>
      <c r="E22"/>
    </row>
    <row r="23" spans="1:5" x14ac:dyDescent="0.45">
      <c r="A23"/>
      <c r="B23"/>
      <c r="C23"/>
      <c r="D23"/>
      <c r="E23"/>
    </row>
    <row r="24" spans="1:5" x14ac:dyDescent="0.45">
      <c r="A24"/>
      <c r="B24"/>
      <c r="C24"/>
      <c r="D24"/>
      <c r="E24"/>
    </row>
    <row r="25" spans="1:5" x14ac:dyDescent="0.45">
      <c r="A25"/>
      <c r="B25"/>
      <c r="C25"/>
      <c r="D25"/>
      <c r="E25"/>
    </row>
    <row r="26" spans="1:5" x14ac:dyDescent="0.45">
      <c r="A26"/>
      <c r="B26"/>
      <c r="C26"/>
      <c r="D26"/>
      <c r="E26"/>
    </row>
    <row r="27" spans="1:5" x14ac:dyDescent="0.45">
      <c r="A27"/>
      <c r="B27"/>
      <c r="C27"/>
      <c r="D27"/>
      <c r="E27"/>
    </row>
    <row r="28" spans="1:5" x14ac:dyDescent="0.45">
      <c r="A28"/>
      <c r="B28"/>
      <c r="C28"/>
      <c r="D28"/>
      <c r="E28"/>
    </row>
    <row r="29" spans="1:5" x14ac:dyDescent="0.45">
      <c r="A29"/>
      <c r="B29"/>
      <c r="C29"/>
      <c r="D29"/>
      <c r="E29"/>
    </row>
    <row r="30" spans="1:5" x14ac:dyDescent="0.45">
      <c r="A30"/>
      <c r="B30"/>
      <c r="C30"/>
      <c r="D30"/>
      <c r="E30"/>
    </row>
    <row r="31" spans="1:5" x14ac:dyDescent="0.45">
      <c r="A31"/>
      <c r="B31"/>
      <c r="C31"/>
      <c r="D31"/>
      <c r="E31"/>
    </row>
    <row r="32" spans="1:5" x14ac:dyDescent="0.45">
      <c r="A32"/>
      <c r="B32"/>
      <c r="C32"/>
      <c r="D32"/>
      <c r="E32"/>
    </row>
    <row r="33" spans="1:8" x14ac:dyDescent="0.45">
      <c r="A33"/>
      <c r="B33"/>
      <c r="C33"/>
      <c r="D33"/>
      <c r="E33"/>
      <c r="H33" s="2"/>
    </row>
    <row r="34" spans="1:8" x14ac:dyDescent="0.45">
      <c r="A34"/>
      <c r="B34"/>
      <c r="C34"/>
      <c r="D34"/>
      <c r="E34"/>
    </row>
    <row r="35" spans="1:8" x14ac:dyDescent="0.45">
      <c r="A35"/>
      <c r="B35"/>
      <c r="C35"/>
      <c r="D35"/>
      <c r="E35"/>
    </row>
    <row r="36" spans="1:8" x14ac:dyDescent="0.45">
      <c r="A36"/>
      <c r="B36"/>
      <c r="C36"/>
      <c r="D36"/>
      <c r="E36"/>
    </row>
    <row r="37" spans="1:8" x14ac:dyDescent="0.45">
      <c r="A37"/>
      <c r="B37"/>
      <c r="C37"/>
      <c r="D37"/>
      <c r="E37"/>
    </row>
    <row r="38" spans="1:8" x14ac:dyDescent="0.45">
      <c r="A38"/>
      <c r="B38"/>
      <c r="C38"/>
      <c r="D38"/>
      <c r="E38"/>
    </row>
    <row r="39" spans="1:8" x14ac:dyDescent="0.45">
      <c r="A39"/>
      <c r="B39"/>
      <c r="C39"/>
      <c r="D39"/>
      <c r="E39"/>
    </row>
    <row r="40" spans="1:8" x14ac:dyDescent="0.45">
      <c r="A40"/>
      <c r="B40"/>
      <c r="C40"/>
      <c r="D40"/>
      <c r="E40"/>
    </row>
    <row r="41" spans="1:8" x14ac:dyDescent="0.45">
      <c r="A41"/>
      <c r="B41"/>
      <c r="C41"/>
      <c r="D41"/>
      <c r="E41"/>
    </row>
    <row r="42" spans="1:8" x14ac:dyDescent="0.45">
      <c r="A42"/>
      <c r="B42"/>
      <c r="C42"/>
      <c r="D42"/>
      <c r="E42"/>
    </row>
    <row r="43" spans="1:8" x14ac:dyDescent="0.45">
      <c r="A43"/>
      <c r="B43"/>
      <c r="C43"/>
      <c r="D43"/>
      <c r="E43"/>
    </row>
    <row r="44" spans="1:8" x14ac:dyDescent="0.45">
      <c r="A44"/>
      <c r="B44"/>
      <c r="C44"/>
      <c r="D44"/>
      <c r="E44"/>
    </row>
    <row r="45" spans="1:8" x14ac:dyDescent="0.45">
      <c r="A45"/>
      <c r="B45"/>
      <c r="C45"/>
      <c r="D45"/>
      <c r="E45"/>
    </row>
    <row r="46" spans="1:8" x14ac:dyDescent="0.45">
      <c r="A46"/>
      <c r="B46"/>
      <c r="C46"/>
      <c r="D46"/>
      <c r="E46"/>
    </row>
    <row r="47" spans="1:8" x14ac:dyDescent="0.45">
      <c r="A47"/>
      <c r="B47"/>
      <c r="C47"/>
      <c r="D47"/>
      <c r="E47"/>
    </row>
    <row r="48" spans="1:8" x14ac:dyDescent="0.45">
      <c r="A48"/>
      <c r="B48"/>
      <c r="C48"/>
      <c r="D48"/>
      <c r="E48"/>
    </row>
    <row r="49" spans="1:5" x14ac:dyDescent="0.45">
      <c r="A49"/>
      <c r="B49"/>
      <c r="C49"/>
      <c r="D49"/>
      <c r="E49"/>
    </row>
    <row r="50" spans="1:5" x14ac:dyDescent="0.45">
      <c r="A50"/>
      <c r="B50"/>
      <c r="C50"/>
      <c r="D50"/>
      <c r="E50"/>
    </row>
    <row r="51" spans="1:5" x14ac:dyDescent="0.45">
      <c r="A51"/>
      <c r="B51"/>
      <c r="C51"/>
      <c r="D51"/>
      <c r="E51"/>
    </row>
    <row r="52" spans="1:5" x14ac:dyDescent="0.45">
      <c r="A52"/>
      <c r="B52"/>
      <c r="C52"/>
      <c r="D52"/>
      <c r="E52"/>
    </row>
    <row r="53" spans="1:5" x14ac:dyDescent="0.45">
      <c r="A53"/>
      <c r="B53"/>
      <c r="C53"/>
      <c r="D53"/>
      <c r="E53"/>
    </row>
    <row r="54" spans="1:5" x14ac:dyDescent="0.45">
      <c r="A54"/>
      <c r="B54"/>
      <c r="C54"/>
      <c r="D54"/>
      <c r="E54"/>
    </row>
    <row r="55" spans="1:5" x14ac:dyDescent="0.45">
      <c r="A55"/>
      <c r="B55"/>
      <c r="C55"/>
      <c r="D55"/>
      <c r="E55"/>
    </row>
    <row r="56" spans="1:5" x14ac:dyDescent="0.45">
      <c r="A56"/>
      <c r="B56"/>
      <c r="C56"/>
      <c r="D56"/>
      <c r="E56"/>
    </row>
    <row r="57" spans="1:5" x14ac:dyDescent="0.45">
      <c r="A57"/>
      <c r="B57"/>
      <c r="C57"/>
      <c r="D57"/>
      <c r="E57"/>
    </row>
    <row r="58" spans="1:5" x14ac:dyDescent="0.45">
      <c r="A58"/>
      <c r="B58"/>
      <c r="C58"/>
      <c r="D58"/>
      <c r="E58"/>
    </row>
    <row r="59" spans="1:5" x14ac:dyDescent="0.45">
      <c r="A59"/>
      <c r="B59"/>
      <c r="C59"/>
      <c r="D59"/>
      <c r="E59"/>
    </row>
    <row r="60" spans="1:5" x14ac:dyDescent="0.45">
      <c r="A60"/>
      <c r="B60"/>
      <c r="C60"/>
      <c r="D60"/>
      <c r="E60"/>
    </row>
    <row r="61" spans="1:5" x14ac:dyDescent="0.45">
      <c r="A61"/>
      <c r="B61"/>
      <c r="C61"/>
      <c r="D61"/>
      <c r="E61"/>
    </row>
    <row r="62" spans="1:5" x14ac:dyDescent="0.45">
      <c r="A62"/>
      <c r="B62"/>
      <c r="C62"/>
      <c r="D62"/>
      <c r="E62"/>
    </row>
    <row r="63" spans="1:5" x14ac:dyDescent="0.45">
      <c r="A63"/>
      <c r="B63"/>
      <c r="C63"/>
      <c r="D63"/>
      <c r="E63"/>
    </row>
    <row r="64" spans="1:5" x14ac:dyDescent="0.45">
      <c r="A64"/>
      <c r="B64"/>
      <c r="C64"/>
      <c r="D64"/>
      <c r="E64"/>
    </row>
    <row r="65" spans="1:5" x14ac:dyDescent="0.45">
      <c r="A65"/>
      <c r="B65"/>
      <c r="C65"/>
      <c r="D65"/>
      <c r="E65"/>
    </row>
    <row r="66" spans="1:5" x14ac:dyDescent="0.45">
      <c r="A66"/>
      <c r="B66"/>
      <c r="C66"/>
      <c r="D66"/>
      <c r="E66"/>
    </row>
    <row r="67" spans="1:5" x14ac:dyDescent="0.45">
      <c r="A67"/>
      <c r="B67"/>
      <c r="C67"/>
      <c r="D67"/>
      <c r="E67"/>
    </row>
    <row r="68" spans="1:5" x14ac:dyDescent="0.45">
      <c r="A68"/>
      <c r="B68"/>
      <c r="C68"/>
      <c r="D68"/>
      <c r="E68"/>
    </row>
    <row r="69" spans="1:5" x14ac:dyDescent="0.45">
      <c r="A69"/>
      <c r="B69"/>
      <c r="C69"/>
      <c r="D69"/>
      <c r="E69"/>
    </row>
    <row r="70" spans="1:5" x14ac:dyDescent="0.45">
      <c r="A70"/>
      <c r="B70"/>
      <c r="C70"/>
      <c r="D70"/>
      <c r="E70"/>
    </row>
    <row r="71" spans="1:5" x14ac:dyDescent="0.45">
      <c r="A71"/>
      <c r="B71"/>
      <c r="C71"/>
      <c r="D71"/>
      <c r="E71"/>
    </row>
    <row r="72" spans="1:5" x14ac:dyDescent="0.45">
      <c r="A72"/>
      <c r="B72"/>
      <c r="C72"/>
      <c r="D72"/>
      <c r="E72"/>
    </row>
    <row r="73" spans="1:5" x14ac:dyDescent="0.45">
      <c r="A73"/>
      <c r="B73"/>
      <c r="C73"/>
      <c r="D73"/>
      <c r="E73"/>
    </row>
    <row r="74" spans="1:5" x14ac:dyDescent="0.45">
      <c r="A74"/>
      <c r="B74"/>
      <c r="C74"/>
      <c r="D74"/>
      <c r="E74"/>
    </row>
    <row r="75" spans="1:5" x14ac:dyDescent="0.45">
      <c r="A75"/>
      <c r="B75"/>
      <c r="C75"/>
      <c r="D75"/>
      <c r="E75"/>
    </row>
    <row r="76" spans="1:5" x14ac:dyDescent="0.45">
      <c r="A76"/>
      <c r="B76"/>
      <c r="C76"/>
      <c r="D76"/>
      <c r="E76"/>
    </row>
    <row r="77" spans="1:5" x14ac:dyDescent="0.45">
      <c r="A77"/>
      <c r="B77"/>
      <c r="C77"/>
      <c r="D77"/>
      <c r="E77"/>
    </row>
    <row r="78" spans="1:5" x14ac:dyDescent="0.45">
      <c r="A78"/>
      <c r="B78"/>
      <c r="C78"/>
      <c r="D78"/>
      <c r="E78"/>
    </row>
    <row r="79" spans="1:5" x14ac:dyDescent="0.45">
      <c r="A79"/>
      <c r="B79"/>
      <c r="C79"/>
      <c r="D79"/>
      <c r="E79"/>
    </row>
    <row r="80" spans="1:5" x14ac:dyDescent="0.45">
      <c r="A80"/>
      <c r="B80"/>
      <c r="C80"/>
      <c r="D80"/>
      <c r="E80"/>
    </row>
    <row r="81" spans="1:5" x14ac:dyDescent="0.45">
      <c r="A81"/>
      <c r="B81"/>
      <c r="C81"/>
      <c r="D81"/>
      <c r="E81"/>
    </row>
    <row r="82" spans="1:5" x14ac:dyDescent="0.45">
      <c r="A82"/>
      <c r="B82"/>
      <c r="C82"/>
      <c r="D82"/>
      <c r="E82"/>
    </row>
    <row r="83" spans="1:5" x14ac:dyDescent="0.45">
      <c r="A83"/>
      <c r="B83"/>
      <c r="C83"/>
      <c r="D83"/>
      <c r="E83"/>
    </row>
    <row r="84" spans="1:5" x14ac:dyDescent="0.45">
      <c r="A84"/>
      <c r="B84"/>
      <c r="C84"/>
      <c r="D84"/>
      <c r="E84"/>
    </row>
    <row r="85" spans="1:5" x14ac:dyDescent="0.45">
      <c r="A85"/>
      <c r="B85"/>
      <c r="C85"/>
      <c r="D85"/>
      <c r="E85"/>
    </row>
    <row r="86" spans="1:5" x14ac:dyDescent="0.45">
      <c r="A86"/>
      <c r="B86"/>
      <c r="C86"/>
      <c r="D86"/>
      <c r="E86"/>
    </row>
    <row r="87" spans="1:5" x14ac:dyDescent="0.45">
      <c r="A87"/>
      <c r="B87"/>
      <c r="C87"/>
      <c r="D87"/>
      <c r="E87"/>
    </row>
    <row r="88" spans="1:5" x14ac:dyDescent="0.45">
      <c r="A88"/>
      <c r="B88"/>
      <c r="C88"/>
      <c r="D88"/>
      <c r="E88"/>
    </row>
    <row r="89" spans="1:5" x14ac:dyDescent="0.45">
      <c r="A89"/>
      <c r="B89"/>
      <c r="C89"/>
      <c r="D89"/>
      <c r="E89"/>
    </row>
    <row r="90" spans="1:5" x14ac:dyDescent="0.45">
      <c r="A90"/>
      <c r="B90"/>
      <c r="C90"/>
      <c r="D90"/>
      <c r="E90"/>
    </row>
    <row r="91" spans="1:5" x14ac:dyDescent="0.45">
      <c r="A91"/>
      <c r="B91"/>
      <c r="C91"/>
      <c r="D91"/>
      <c r="E91"/>
    </row>
    <row r="92" spans="1:5" x14ac:dyDescent="0.45">
      <c r="A92"/>
      <c r="B92"/>
      <c r="C92"/>
      <c r="D92"/>
      <c r="E92"/>
    </row>
    <row r="93" spans="1:5" x14ac:dyDescent="0.45">
      <c r="A93"/>
      <c r="B93"/>
      <c r="C93"/>
      <c r="D93"/>
      <c r="E93"/>
    </row>
    <row r="94" spans="1:5" x14ac:dyDescent="0.45">
      <c r="A94"/>
      <c r="B94"/>
      <c r="C94"/>
      <c r="D94"/>
      <c r="E94"/>
    </row>
    <row r="95" spans="1:5" x14ac:dyDescent="0.45">
      <c r="A95"/>
      <c r="B95"/>
      <c r="C95"/>
      <c r="D95"/>
      <c r="E95"/>
    </row>
    <row r="96" spans="1:5" x14ac:dyDescent="0.45">
      <c r="A96"/>
      <c r="B96"/>
      <c r="C96"/>
      <c r="D96"/>
      <c r="E96"/>
    </row>
    <row r="97" spans="1:5" x14ac:dyDescent="0.45">
      <c r="A97"/>
      <c r="B97"/>
      <c r="C97"/>
      <c r="D97"/>
      <c r="E97"/>
    </row>
    <row r="98" spans="1:5" x14ac:dyDescent="0.45">
      <c r="A98"/>
      <c r="B98"/>
      <c r="C98"/>
      <c r="D98"/>
      <c r="E98"/>
    </row>
    <row r="99" spans="1:5" x14ac:dyDescent="0.45">
      <c r="A99"/>
      <c r="B99"/>
      <c r="C99"/>
      <c r="D99"/>
      <c r="E99"/>
    </row>
    <row r="100" spans="1:5" x14ac:dyDescent="0.45">
      <c r="A100"/>
      <c r="B100"/>
      <c r="C100"/>
      <c r="D100"/>
      <c r="E100"/>
    </row>
    <row r="101" spans="1:5" x14ac:dyDescent="0.45">
      <c r="A101"/>
      <c r="B101"/>
      <c r="C101"/>
      <c r="D101"/>
      <c r="E101"/>
    </row>
    <row r="102" spans="1:5" x14ac:dyDescent="0.45">
      <c r="A102"/>
      <c r="B102"/>
      <c r="C102"/>
      <c r="D102"/>
      <c r="E102"/>
    </row>
    <row r="103" spans="1:5" x14ac:dyDescent="0.45">
      <c r="A103"/>
      <c r="B103"/>
      <c r="C103"/>
      <c r="D103"/>
      <c r="E103"/>
    </row>
    <row r="104" spans="1:5" x14ac:dyDescent="0.45">
      <c r="A104"/>
      <c r="B104"/>
      <c r="C104"/>
      <c r="D104"/>
      <c r="E104"/>
    </row>
    <row r="105" spans="1:5" x14ac:dyDescent="0.45">
      <c r="A105"/>
      <c r="B105"/>
      <c r="C105"/>
      <c r="D105"/>
      <c r="E105"/>
    </row>
    <row r="106" spans="1:5" x14ac:dyDescent="0.45">
      <c r="A106"/>
      <c r="B106"/>
      <c r="C106"/>
      <c r="D106"/>
      <c r="E106"/>
    </row>
    <row r="107" spans="1:5" x14ac:dyDescent="0.45">
      <c r="A107"/>
      <c r="B107"/>
      <c r="C107"/>
      <c r="D107"/>
      <c r="E107"/>
    </row>
    <row r="108" spans="1:5" x14ac:dyDescent="0.45">
      <c r="A108"/>
      <c r="B108"/>
      <c r="C108"/>
      <c r="D108"/>
      <c r="E108"/>
    </row>
    <row r="109" spans="1:5" x14ac:dyDescent="0.45">
      <c r="A109"/>
      <c r="B109"/>
      <c r="C109"/>
      <c r="D109"/>
      <c r="E109"/>
    </row>
    <row r="110" spans="1:5" x14ac:dyDescent="0.45">
      <c r="A110"/>
      <c r="B110"/>
      <c r="C110"/>
      <c r="D110"/>
      <c r="E110"/>
    </row>
    <row r="111" spans="1:5" x14ac:dyDescent="0.45">
      <c r="A111"/>
      <c r="B111"/>
      <c r="C111"/>
      <c r="D111"/>
      <c r="E111"/>
    </row>
    <row r="112" spans="1:5" x14ac:dyDescent="0.45">
      <c r="A112"/>
      <c r="B112"/>
      <c r="C112"/>
      <c r="D112"/>
      <c r="E112"/>
    </row>
    <row r="113" spans="1:5" x14ac:dyDescent="0.45">
      <c r="A113"/>
      <c r="B113"/>
      <c r="C113"/>
      <c r="D113"/>
      <c r="E113"/>
    </row>
    <row r="114" spans="1:5" x14ac:dyDescent="0.45">
      <c r="A114"/>
      <c r="B114"/>
      <c r="C114"/>
      <c r="D114"/>
      <c r="E114"/>
    </row>
    <row r="115" spans="1:5" x14ac:dyDescent="0.45">
      <c r="A115"/>
      <c r="B115"/>
      <c r="C115"/>
      <c r="D115"/>
      <c r="E115"/>
    </row>
    <row r="116" spans="1:5" x14ac:dyDescent="0.45">
      <c r="A116"/>
      <c r="B116"/>
      <c r="C116"/>
      <c r="D116"/>
      <c r="E116"/>
    </row>
    <row r="117" spans="1:5" x14ac:dyDescent="0.45">
      <c r="A117"/>
      <c r="B117"/>
      <c r="C117"/>
      <c r="D117"/>
      <c r="E117"/>
    </row>
    <row r="118" spans="1:5" x14ac:dyDescent="0.45">
      <c r="A118"/>
      <c r="B118"/>
      <c r="C118"/>
      <c r="D118"/>
      <c r="E118"/>
    </row>
    <row r="119" spans="1:5" x14ac:dyDescent="0.45">
      <c r="A119"/>
      <c r="B119"/>
      <c r="C119"/>
      <c r="D119"/>
      <c r="E119"/>
    </row>
    <row r="120" spans="1:5" x14ac:dyDescent="0.45">
      <c r="A120"/>
      <c r="B120"/>
      <c r="C120"/>
      <c r="D120"/>
      <c r="E120"/>
    </row>
    <row r="121" spans="1:5" x14ac:dyDescent="0.45">
      <c r="A121"/>
      <c r="B121" t="s">
        <v>109</v>
      </c>
      <c r="C121"/>
      <c r="D121"/>
      <c r="E121"/>
    </row>
    <row r="122" spans="1:5" x14ac:dyDescent="0.45">
      <c r="A122"/>
      <c r="B122" t="s">
        <v>66</v>
      </c>
      <c r="C122"/>
      <c r="D122"/>
      <c r="E122"/>
    </row>
    <row r="123" spans="1:5" x14ac:dyDescent="0.45">
      <c r="A123"/>
      <c r="B123" t="s">
        <v>109</v>
      </c>
      <c r="C123"/>
      <c r="D123"/>
      <c r="E123"/>
    </row>
    <row r="124" spans="1:5" x14ac:dyDescent="0.45">
      <c r="A124"/>
      <c r="B124" t="s">
        <v>65</v>
      </c>
      <c r="C124"/>
      <c r="D124"/>
      <c r="E124"/>
    </row>
    <row r="125" spans="1:5" x14ac:dyDescent="0.45">
      <c r="A125"/>
      <c r="B125" t="s">
        <v>109</v>
      </c>
      <c r="C125"/>
      <c r="D125"/>
      <c r="E125"/>
    </row>
    <row r="126" spans="1:5" x14ac:dyDescent="0.45">
      <c r="A126"/>
      <c r="B126"/>
      <c r="C126"/>
      <c r="D126"/>
      <c r="E126"/>
    </row>
    <row r="127" spans="1:5" x14ac:dyDescent="0.45">
      <c r="A127"/>
      <c r="B127"/>
      <c r="C127"/>
      <c r="D127"/>
      <c r="E127"/>
    </row>
    <row r="128" spans="1:5" x14ac:dyDescent="0.45">
      <c r="A128"/>
      <c r="B128" t="s">
        <v>67</v>
      </c>
      <c r="C128"/>
      <c r="D128"/>
      <c r="E128"/>
    </row>
    <row r="129" spans="1:5" x14ac:dyDescent="0.45">
      <c r="A129"/>
      <c r="B129" t="s">
        <v>109</v>
      </c>
      <c r="C129"/>
      <c r="D129"/>
      <c r="E129"/>
    </row>
    <row r="130" spans="1:5" x14ac:dyDescent="0.45">
      <c r="A130"/>
      <c r="B130" t="s">
        <v>68</v>
      </c>
      <c r="C130"/>
      <c r="D130"/>
      <c r="E130"/>
    </row>
    <row r="131" spans="1:5" x14ac:dyDescent="0.45">
      <c r="A131"/>
      <c r="B131" t="s">
        <v>109</v>
      </c>
      <c r="C131"/>
      <c r="D131"/>
      <c r="E131"/>
    </row>
    <row r="132" spans="1:5" x14ac:dyDescent="0.45">
      <c r="A132"/>
      <c r="B132" t="s">
        <v>69</v>
      </c>
      <c r="C132"/>
      <c r="D132"/>
      <c r="E132"/>
    </row>
    <row r="133" spans="1:5" x14ac:dyDescent="0.45">
      <c r="A133"/>
      <c r="B133" t="s">
        <v>109</v>
      </c>
      <c r="C133"/>
      <c r="D133"/>
      <c r="E133"/>
    </row>
    <row r="134" spans="1:5" x14ac:dyDescent="0.45">
      <c r="A134"/>
      <c r="B134" t="s">
        <v>64</v>
      </c>
      <c r="C134"/>
      <c r="D134"/>
      <c r="E134"/>
    </row>
    <row r="135" spans="1:5" x14ac:dyDescent="0.45">
      <c r="A135"/>
      <c r="B135" t="s">
        <v>109</v>
      </c>
      <c r="C135"/>
      <c r="D135"/>
      <c r="E135"/>
    </row>
    <row r="136" spans="1:5" x14ac:dyDescent="0.45">
      <c r="A136"/>
      <c r="B136"/>
      <c r="C136"/>
      <c r="D136"/>
      <c r="E136"/>
    </row>
    <row r="137" spans="1:5" x14ac:dyDescent="0.45">
      <c r="A137"/>
      <c r="B137"/>
      <c r="C137"/>
      <c r="D137"/>
      <c r="E137"/>
    </row>
    <row r="138" spans="1:5" x14ac:dyDescent="0.45">
      <c r="A138"/>
      <c r="B138" t="s">
        <v>70</v>
      </c>
      <c r="C138"/>
      <c r="D138"/>
      <c r="E138"/>
    </row>
    <row r="139" spans="1:5" x14ac:dyDescent="0.45">
      <c r="A139"/>
      <c r="B139" t="s">
        <v>109</v>
      </c>
      <c r="C139"/>
      <c r="D139"/>
      <c r="E139"/>
    </row>
    <row r="140" spans="1:5" x14ac:dyDescent="0.45">
      <c r="A140"/>
      <c r="B140" t="s">
        <v>71</v>
      </c>
      <c r="C140"/>
      <c r="D140"/>
      <c r="E140"/>
    </row>
    <row r="141" spans="1:5" x14ac:dyDescent="0.45">
      <c r="A141"/>
      <c r="B141" t="s">
        <v>109</v>
      </c>
      <c r="C141"/>
      <c r="D141"/>
      <c r="E141"/>
    </row>
    <row r="142" spans="1:5" x14ac:dyDescent="0.45">
      <c r="A142"/>
      <c r="B142" t="s">
        <v>72</v>
      </c>
      <c r="C142"/>
      <c r="D142"/>
      <c r="E142"/>
    </row>
    <row r="143" spans="1:5" x14ac:dyDescent="0.45">
      <c r="A143"/>
      <c r="B143" t="s">
        <v>109</v>
      </c>
      <c r="C143"/>
      <c r="D143"/>
      <c r="E143"/>
    </row>
    <row r="144" spans="1:5" x14ac:dyDescent="0.45">
      <c r="A144"/>
      <c r="B144" t="s">
        <v>64</v>
      </c>
      <c r="C144"/>
      <c r="D144"/>
      <c r="E144"/>
    </row>
    <row r="145" spans="1:5" x14ac:dyDescent="0.45">
      <c r="A145"/>
      <c r="B145" t="s">
        <v>109</v>
      </c>
      <c r="C145"/>
      <c r="D145"/>
      <c r="E145"/>
    </row>
    <row r="148" spans="1:5" x14ac:dyDescent="0.45">
      <c r="B148" s="7" t="s">
        <v>73</v>
      </c>
    </row>
    <row r="149" spans="1:5" x14ac:dyDescent="0.45">
      <c r="B149" s="7" t="s">
        <v>109</v>
      </c>
    </row>
    <row r="150" spans="1:5" x14ac:dyDescent="0.45">
      <c r="B150" s="7" t="s">
        <v>74</v>
      </c>
    </row>
    <row r="151" spans="1:5" x14ac:dyDescent="0.45">
      <c r="B151" s="7" t="s">
        <v>109</v>
      </c>
    </row>
    <row r="152" spans="1:5" x14ac:dyDescent="0.45">
      <c r="B152" s="7" t="s">
        <v>75</v>
      </c>
    </row>
    <row r="153" spans="1:5" x14ac:dyDescent="0.45">
      <c r="B153" s="7" t="s">
        <v>109</v>
      </c>
    </row>
    <row r="154" spans="1:5" x14ac:dyDescent="0.45">
      <c r="B154" s="7" t="s">
        <v>64</v>
      </c>
    </row>
    <row r="155" spans="1:5" x14ac:dyDescent="0.45">
      <c r="B155" s="7" t="s">
        <v>109</v>
      </c>
    </row>
    <row r="158" spans="1:5" x14ac:dyDescent="0.45">
      <c r="B158" s="7" t="s">
        <v>76</v>
      </c>
    </row>
    <row r="159" spans="1:5" x14ac:dyDescent="0.45">
      <c r="B159" s="7" t="s">
        <v>109</v>
      </c>
    </row>
    <row r="160" spans="1:5" x14ac:dyDescent="0.45">
      <c r="B160" s="7" t="s">
        <v>77</v>
      </c>
    </row>
    <row r="161" spans="2:2" x14ac:dyDescent="0.45">
      <c r="B161" s="7" t="s">
        <v>109</v>
      </c>
    </row>
    <row r="162" spans="2:2" x14ac:dyDescent="0.45">
      <c r="B162" s="7" t="s">
        <v>78</v>
      </c>
    </row>
    <row r="163" spans="2:2" x14ac:dyDescent="0.45">
      <c r="B163" s="7" t="s">
        <v>109</v>
      </c>
    </row>
    <row r="164" spans="2:2" x14ac:dyDescent="0.45">
      <c r="B164" s="7" t="s">
        <v>65</v>
      </c>
    </row>
    <row r="165" spans="2:2" x14ac:dyDescent="0.45">
      <c r="B165" s="7" t="s">
        <v>109</v>
      </c>
    </row>
    <row r="168" spans="2:2" x14ac:dyDescent="0.45">
      <c r="B168" s="7" t="s">
        <v>79</v>
      </c>
    </row>
    <row r="169" spans="2:2" x14ac:dyDescent="0.45">
      <c r="B169" s="7" t="s">
        <v>109</v>
      </c>
    </row>
    <row r="170" spans="2:2" x14ac:dyDescent="0.45">
      <c r="B170" s="7" t="s">
        <v>80</v>
      </c>
    </row>
    <row r="171" spans="2:2" x14ac:dyDescent="0.45">
      <c r="B171" s="7" t="s">
        <v>109</v>
      </c>
    </row>
    <row r="172" spans="2:2" x14ac:dyDescent="0.45">
      <c r="B172" s="7" t="s">
        <v>81</v>
      </c>
    </row>
    <row r="173" spans="2:2" x14ac:dyDescent="0.45">
      <c r="B173" s="7" t="s">
        <v>109</v>
      </c>
    </row>
    <row r="174" spans="2:2" x14ac:dyDescent="0.45">
      <c r="B174" s="7" t="s">
        <v>64</v>
      </c>
    </row>
    <row r="175" spans="2:2" x14ac:dyDescent="0.45">
      <c r="B175" s="7" t="s">
        <v>109</v>
      </c>
    </row>
    <row r="178" spans="2:2" x14ac:dyDescent="0.45">
      <c r="B178" s="7" t="s">
        <v>82</v>
      </c>
    </row>
    <row r="179" spans="2:2" x14ac:dyDescent="0.45">
      <c r="B179" s="7" t="s">
        <v>109</v>
      </c>
    </row>
    <row r="180" spans="2:2" x14ac:dyDescent="0.45">
      <c r="B180" s="7" t="s">
        <v>83</v>
      </c>
    </row>
    <row r="181" spans="2:2" x14ac:dyDescent="0.45">
      <c r="B181" s="7" t="s">
        <v>109</v>
      </c>
    </row>
    <row r="182" spans="2:2" x14ac:dyDescent="0.45">
      <c r="B182" s="7" t="s">
        <v>84</v>
      </c>
    </row>
    <row r="183" spans="2:2" x14ac:dyDescent="0.45">
      <c r="B183" s="7" t="s">
        <v>109</v>
      </c>
    </row>
    <row r="184" spans="2:2" x14ac:dyDescent="0.45">
      <c r="B184" s="7" t="s">
        <v>65</v>
      </c>
    </row>
    <row r="185" spans="2:2" x14ac:dyDescent="0.45">
      <c r="B185" s="7" t="s">
        <v>109</v>
      </c>
    </row>
    <row r="188" spans="2:2" x14ac:dyDescent="0.45">
      <c r="B188" s="7" t="s">
        <v>85</v>
      </c>
    </row>
    <row r="189" spans="2:2" x14ac:dyDescent="0.45">
      <c r="B189" s="7" t="s">
        <v>109</v>
      </c>
    </row>
    <row r="190" spans="2:2" x14ac:dyDescent="0.45">
      <c r="B190" s="7" t="s">
        <v>86</v>
      </c>
    </row>
    <row r="191" spans="2:2" x14ac:dyDescent="0.45">
      <c r="B191" s="7" t="s">
        <v>109</v>
      </c>
    </row>
    <row r="192" spans="2:2" x14ac:dyDescent="0.45">
      <c r="B192" s="7" t="s">
        <v>87</v>
      </c>
    </row>
    <row r="193" spans="2:2" x14ac:dyDescent="0.45">
      <c r="B193" s="7" t="s">
        <v>109</v>
      </c>
    </row>
    <row r="194" spans="2:2" x14ac:dyDescent="0.45">
      <c r="B194" s="7" t="s">
        <v>65</v>
      </c>
    </row>
    <row r="195" spans="2:2" x14ac:dyDescent="0.45">
      <c r="B195" s="7" t="s">
        <v>109</v>
      </c>
    </row>
    <row r="198" spans="2:2" x14ac:dyDescent="0.45">
      <c r="B198" s="7" t="s">
        <v>88</v>
      </c>
    </row>
    <row r="199" spans="2:2" x14ac:dyDescent="0.45">
      <c r="B199" s="7" t="s">
        <v>109</v>
      </c>
    </row>
    <row r="200" spans="2:2" x14ac:dyDescent="0.45">
      <c r="B200" s="7" t="s">
        <v>89</v>
      </c>
    </row>
    <row r="201" spans="2:2" x14ac:dyDescent="0.45">
      <c r="B201" s="7" t="s">
        <v>109</v>
      </c>
    </row>
    <row r="202" spans="2:2" x14ac:dyDescent="0.45">
      <c r="B202" s="7" t="s">
        <v>90</v>
      </c>
    </row>
    <row r="203" spans="2:2" x14ac:dyDescent="0.45">
      <c r="B203" s="7" t="s">
        <v>109</v>
      </c>
    </row>
    <row r="204" spans="2:2" x14ac:dyDescent="0.45">
      <c r="B204" s="7" t="s">
        <v>65</v>
      </c>
    </row>
    <row r="205" spans="2:2" x14ac:dyDescent="0.45">
      <c r="B205" s="7" t="s">
        <v>109</v>
      </c>
    </row>
    <row r="208" spans="2:2" x14ac:dyDescent="0.45">
      <c r="B208" s="7" t="s">
        <v>91</v>
      </c>
    </row>
    <row r="209" spans="2:2" x14ac:dyDescent="0.45">
      <c r="B209" s="7" t="s">
        <v>109</v>
      </c>
    </row>
    <row r="210" spans="2:2" x14ac:dyDescent="0.45">
      <c r="B210" s="7" t="s">
        <v>92</v>
      </c>
    </row>
    <row r="211" spans="2:2" x14ac:dyDescent="0.45">
      <c r="B211" s="7" t="s">
        <v>109</v>
      </c>
    </row>
    <row r="212" spans="2:2" x14ac:dyDescent="0.45">
      <c r="B212" s="7" t="s">
        <v>93</v>
      </c>
    </row>
    <row r="213" spans="2:2" x14ac:dyDescent="0.45">
      <c r="B213" s="7" t="s">
        <v>109</v>
      </c>
    </row>
    <row r="214" spans="2:2" x14ac:dyDescent="0.45">
      <c r="B214" s="7" t="s">
        <v>65</v>
      </c>
    </row>
    <row r="215" spans="2:2" x14ac:dyDescent="0.45">
      <c r="B215" s="7" t="s">
        <v>109</v>
      </c>
    </row>
    <row r="218" spans="2:2" x14ac:dyDescent="0.45">
      <c r="B218" s="7" t="s">
        <v>94</v>
      </c>
    </row>
    <row r="219" spans="2:2" x14ac:dyDescent="0.45">
      <c r="B219" s="7" t="s">
        <v>109</v>
      </c>
    </row>
    <row r="220" spans="2:2" x14ac:dyDescent="0.45">
      <c r="B220" s="7" t="s">
        <v>95</v>
      </c>
    </row>
    <row r="221" spans="2:2" x14ac:dyDescent="0.45">
      <c r="B221" s="7" t="s">
        <v>109</v>
      </c>
    </row>
    <row r="222" spans="2:2" x14ac:dyDescent="0.45">
      <c r="B222" s="7" t="s">
        <v>96</v>
      </c>
    </row>
    <row r="223" spans="2:2" x14ac:dyDescent="0.45">
      <c r="B223" s="7" t="s">
        <v>109</v>
      </c>
    </row>
    <row r="224" spans="2:2" x14ac:dyDescent="0.45">
      <c r="B224" s="7" t="s">
        <v>64</v>
      </c>
    </row>
    <row r="225" spans="2:2" x14ac:dyDescent="0.45">
      <c r="B225" s="7" t="s">
        <v>109</v>
      </c>
    </row>
    <row r="228" spans="2:2" x14ac:dyDescent="0.45">
      <c r="B228" s="7" t="s">
        <v>97</v>
      </c>
    </row>
    <row r="229" spans="2:2" x14ac:dyDescent="0.45">
      <c r="B229" s="7" t="s">
        <v>109</v>
      </c>
    </row>
    <row r="230" spans="2:2" x14ac:dyDescent="0.45">
      <c r="B230" s="7" t="s">
        <v>98</v>
      </c>
    </row>
    <row r="231" spans="2:2" x14ac:dyDescent="0.45">
      <c r="B231" s="7" t="s">
        <v>109</v>
      </c>
    </row>
    <row r="232" spans="2:2" x14ac:dyDescent="0.45">
      <c r="B232" s="7" t="s">
        <v>99</v>
      </c>
    </row>
    <row r="233" spans="2:2" x14ac:dyDescent="0.45">
      <c r="B233" s="7" t="s">
        <v>109</v>
      </c>
    </row>
    <row r="234" spans="2:2" x14ac:dyDescent="0.45">
      <c r="B234" s="7" t="s">
        <v>64</v>
      </c>
    </row>
    <row r="235" spans="2:2" x14ac:dyDescent="0.45">
      <c r="B235" s="7" t="s">
        <v>109</v>
      </c>
    </row>
    <row r="238" spans="2:2" x14ac:dyDescent="0.45">
      <c r="B238" s="7" t="s">
        <v>100</v>
      </c>
    </row>
    <row r="239" spans="2:2" x14ac:dyDescent="0.45">
      <c r="B239" s="7" t="s">
        <v>109</v>
      </c>
    </row>
    <row r="240" spans="2:2" x14ac:dyDescent="0.45">
      <c r="B240" s="7" t="s">
        <v>101</v>
      </c>
    </row>
    <row r="241" spans="2:2" x14ac:dyDescent="0.45">
      <c r="B241" s="7" t="s">
        <v>109</v>
      </c>
    </row>
    <row r="242" spans="2:2" x14ac:dyDescent="0.45">
      <c r="B242" s="7" t="s">
        <v>102</v>
      </c>
    </row>
    <row r="243" spans="2:2" x14ac:dyDescent="0.45">
      <c r="B243" s="7" t="s">
        <v>109</v>
      </c>
    </row>
    <row r="244" spans="2:2" x14ac:dyDescent="0.45">
      <c r="B244" s="7" t="s">
        <v>64</v>
      </c>
    </row>
    <row r="245" spans="2:2" x14ac:dyDescent="0.45">
      <c r="B245" s="7" t="s">
        <v>109</v>
      </c>
    </row>
    <row r="248" spans="2:2" x14ac:dyDescent="0.45">
      <c r="B248" s="7" t="s">
        <v>103</v>
      </c>
    </row>
    <row r="249" spans="2:2" x14ac:dyDescent="0.45">
      <c r="B249" s="7" t="s">
        <v>109</v>
      </c>
    </row>
    <row r="250" spans="2:2" x14ac:dyDescent="0.45">
      <c r="B250" s="7" t="s">
        <v>104</v>
      </c>
    </row>
    <row r="251" spans="2:2" x14ac:dyDescent="0.45">
      <c r="B251" s="7" t="s">
        <v>109</v>
      </c>
    </row>
    <row r="252" spans="2:2" x14ac:dyDescent="0.45">
      <c r="B252" s="7" t="s">
        <v>105</v>
      </c>
    </row>
    <row r="253" spans="2:2" x14ac:dyDescent="0.45">
      <c r="B253" s="7" t="s">
        <v>109</v>
      </c>
    </row>
    <row r="254" spans="2:2" x14ac:dyDescent="0.45">
      <c r="B254" s="7" t="s">
        <v>64</v>
      </c>
    </row>
    <row r="255" spans="2:2" x14ac:dyDescent="0.45">
      <c r="B255" s="7" t="s">
        <v>109</v>
      </c>
    </row>
    <row r="258" spans="2:2" x14ac:dyDescent="0.45">
      <c r="B258" s="7" t="s">
        <v>106</v>
      </c>
    </row>
    <row r="259" spans="2:2" x14ac:dyDescent="0.45">
      <c r="B259" s="7" t="s">
        <v>109</v>
      </c>
    </row>
    <row r="260" spans="2:2" x14ac:dyDescent="0.45">
      <c r="B260" s="7" t="s">
        <v>107</v>
      </c>
    </row>
    <row r="261" spans="2:2" x14ac:dyDescent="0.45">
      <c r="B261" s="7" t="s">
        <v>109</v>
      </c>
    </row>
    <row r="262" spans="2:2" x14ac:dyDescent="0.45">
      <c r="B262" s="7" t="s">
        <v>108</v>
      </c>
    </row>
    <row r="263" spans="2:2" x14ac:dyDescent="0.45">
      <c r="B263" s="7" t="s">
        <v>109</v>
      </c>
    </row>
    <row r="264" spans="2:2" x14ac:dyDescent="0.45">
      <c r="B264" s="7" t="s">
        <v>65</v>
      </c>
    </row>
  </sheetData>
  <mergeCells count="2">
    <mergeCell ref="C6:F6"/>
    <mergeCell ref="A1:F1"/>
  </mergeCell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5"/>
  <sheetViews>
    <sheetView workbookViewId="0">
      <selection activeCell="F7" sqref="F7:F14"/>
    </sheetView>
  </sheetViews>
  <sheetFormatPr defaultColWidth="8.69140625" defaultRowHeight="16.5" x14ac:dyDescent="0.45"/>
  <cols>
    <col min="2" max="2" width="13" customWidth="1"/>
    <col min="3" max="3" width="10" customWidth="1"/>
    <col min="4" max="4" width="9.53515625" bestFit="1" customWidth="1"/>
    <col min="5" max="5" width="20.15234375" customWidth="1"/>
    <col min="6" max="6" width="21.53515625" customWidth="1"/>
    <col min="7" max="7" width="13.69140625" customWidth="1"/>
  </cols>
  <sheetData>
    <row r="1" spans="1:7" ht="21.5" x14ac:dyDescent="0.6">
      <c r="A1" s="116" t="s">
        <v>157</v>
      </c>
      <c r="B1" s="116"/>
      <c r="C1" s="116"/>
      <c r="D1" s="116"/>
      <c r="E1" s="116"/>
      <c r="F1" s="116"/>
    </row>
    <row r="2" spans="1:7" s="28" customFormat="1" ht="21.5" x14ac:dyDescent="0.6">
      <c r="A2" s="48"/>
      <c r="B2" s="48"/>
      <c r="C2" s="48"/>
      <c r="D2" s="48"/>
      <c r="E2" s="48"/>
      <c r="F2" s="48"/>
    </row>
    <row r="3" spans="1:7" ht="17" x14ac:dyDescent="0.5">
      <c r="A3" s="4"/>
      <c r="B3" s="47" t="s">
        <v>138</v>
      </c>
    </row>
    <row r="4" spans="1:7" ht="18" customHeight="1" x14ac:dyDescent="0.5">
      <c r="A4" s="4" t="s">
        <v>146</v>
      </c>
      <c r="B4" s="91" t="s">
        <v>122</v>
      </c>
      <c r="C4" s="91" t="s">
        <v>120</v>
      </c>
      <c r="D4" s="91" t="s">
        <v>121</v>
      </c>
      <c r="E4" s="91" t="s">
        <v>158</v>
      </c>
      <c r="F4" s="91" t="s">
        <v>159</v>
      </c>
    </row>
    <row r="5" spans="1:7" s="17" customFormat="1" ht="16.5" customHeight="1" x14ac:dyDescent="0.5">
      <c r="A5" s="69"/>
      <c r="B5" s="91"/>
      <c r="C5" s="91"/>
      <c r="D5" s="91"/>
      <c r="E5" s="91"/>
      <c r="F5" s="91"/>
      <c r="G5" s="119"/>
    </row>
    <row r="6" spans="1:7" s="17" customFormat="1" ht="16.5" customHeight="1" x14ac:dyDescent="0.45">
      <c r="B6" s="91"/>
      <c r="C6" s="91"/>
      <c r="D6" s="91"/>
      <c r="E6" s="91"/>
      <c r="F6" s="91"/>
    </row>
    <row r="7" spans="1:7" ht="17" x14ac:dyDescent="0.5">
      <c r="B7" s="49" t="s">
        <v>123</v>
      </c>
      <c r="C7" s="18">
        <v>39.950000000000003</v>
      </c>
      <c r="D7" s="18">
        <v>34.950000000000003</v>
      </c>
      <c r="E7" s="120">
        <f>C7/D7-100%</f>
        <v>0.14306151645207432</v>
      </c>
      <c r="F7" s="120">
        <f>D7/C7-100%</f>
        <v>-0.12515644555694616</v>
      </c>
    </row>
    <row r="8" spans="1:7" ht="17" x14ac:dyDescent="0.5">
      <c r="B8" s="49" t="s">
        <v>124</v>
      </c>
      <c r="C8" s="18">
        <v>14.95</v>
      </c>
      <c r="D8" s="18">
        <v>9.9499999999999993</v>
      </c>
      <c r="E8" s="120">
        <f t="shared" ref="E8:E14" si="0">C8/D8-100%</f>
        <v>0.50251256281407031</v>
      </c>
      <c r="F8" s="120">
        <f t="shared" ref="F8:F14" si="1">D8/C8-100%</f>
        <v>-0.33444816053511706</v>
      </c>
    </row>
    <row r="9" spans="1:7" ht="17" x14ac:dyDescent="0.5">
      <c r="B9" s="49" t="s">
        <v>125</v>
      </c>
      <c r="C9" s="18">
        <v>19.95</v>
      </c>
      <c r="D9" s="18">
        <v>12.95</v>
      </c>
      <c r="E9" s="120">
        <f t="shared" si="0"/>
        <v>0.54054054054054057</v>
      </c>
      <c r="F9" s="120">
        <f t="shared" si="1"/>
        <v>-0.35087719298245612</v>
      </c>
    </row>
    <row r="10" spans="1:7" ht="17" x14ac:dyDescent="0.5">
      <c r="B10" s="49" t="s">
        <v>126</v>
      </c>
      <c r="C10" s="18">
        <v>59.95</v>
      </c>
      <c r="D10" s="18">
        <v>29.95</v>
      </c>
      <c r="E10" s="120">
        <f t="shared" si="0"/>
        <v>1.001669449081803</v>
      </c>
      <c r="F10" s="120">
        <f t="shared" si="1"/>
        <v>-0.50041701417848206</v>
      </c>
    </row>
    <row r="11" spans="1:7" ht="17" x14ac:dyDescent="0.5">
      <c r="B11" s="49" t="s">
        <v>127</v>
      </c>
      <c r="C11" s="18">
        <v>25</v>
      </c>
      <c r="D11" s="18">
        <v>15</v>
      </c>
      <c r="E11" s="120">
        <f t="shared" si="0"/>
        <v>0.66666666666666674</v>
      </c>
      <c r="F11" s="120">
        <f t="shared" si="1"/>
        <v>-0.4</v>
      </c>
    </row>
    <row r="12" spans="1:7" ht="17" x14ac:dyDescent="0.5">
      <c r="B12" s="49" t="s">
        <v>128</v>
      </c>
      <c r="C12" s="18">
        <v>19.95</v>
      </c>
      <c r="D12" s="18">
        <v>9.9499999999999993</v>
      </c>
      <c r="E12" s="120">
        <f t="shared" si="0"/>
        <v>1.0050251256281406</v>
      </c>
      <c r="F12" s="120">
        <f t="shared" si="1"/>
        <v>-0.50125313283208017</v>
      </c>
    </row>
    <row r="13" spans="1:7" ht="17" x14ac:dyDescent="0.5">
      <c r="B13" s="49" t="s">
        <v>129</v>
      </c>
      <c r="C13" s="18">
        <v>8.9499999999999993</v>
      </c>
      <c r="D13" s="18">
        <v>4.95</v>
      </c>
      <c r="E13" s="120">
        <f t="shared" si="0"/>
        <v>0.80808080808080796</v>
      </c>
      <c r="F13" s="120">
        <f t="shared" si="1"/>
        <v>-0.44692737430167595</v>
      </c>
    </row>
    <row r="14" spans="1:7" ht="17" x14ac:dyDescent="0.5">
      <c r="B14" s="49" t="s">
        <v>130</v>
      </c>
      <c r="C14" s="18">
        <v>19.95</v>
      </c>
      <c r="D14" s="18">
        <v>11.95</v>
      </c>
      <c r="E14" s="120">
        <f t="shared" si="0"/>
        <v>0.66945606694560666</v>
      </c>
      <c r="F14" s="120">
        <f t="shared" si="1"/>
        <v>-0.40100250626566414</v>
      </c>
    </row>
    <row r="15" spans="1:7" x14ac:dyDescent="0.45">
      <c r="D15" s="2"/>
    </row>
    <row r="16" spans="1:7" x14ac:dyDescent="0.45">
      <c r="D16" s="2"/>
    </row>
    <row r="17" spans="4:5" x14ac:dyDescent="0.45">
      <c r="D17" s="2"/>
      <c r="E17" s="23"/>
    </row>
    <row r="18" spans="4:5" x14ac:dyDescent="0.45">
      <c r="D18" s="2"/>
      <c r="E18" s="24"/>
    </row>
    <row r="19" spans="4:5" x14ac:dyDescent="0.45">
      <c r="D19" s="2"/>
    </row>
    <row r="20" spans="4:5" x14ac:dyDescent="0.45">
      <c r="D20" s="2"/>
    </row>
    <row r="21" spans="4:5" x14ac:dyDescent="0.45">
      <c r="D21" s="2"/>
    </row>
    <row r="22" spans="4:5" x14ac:dyDescent="0.45">
      <c r="D22" s="2"/>
    </row>
    <row r="23" spans="4:5" x14ac:dyDescent="0.45">
      <c r="D23" s="2"/>
    </row>
    <row r="24" spans="4:5" x14ac:dyDescent="0.45">
      <c r="D24" s="2"/>
    </row>
    <row r="25" spans="4:5" x14ac:dyDescent="0.45">
      <c r="D25" s="2"/>
    </row>
    <row r="26" spans="4:5" x14ac:dyDescent="0.45">
      <c r="D26" s="2"/>
    </row>
    <row r="27" spans="4:5" x14ac:dyDescent="0.45">
      <c r="D27" s="2"/>
    </row>
    <row r="28" spans="4:5" x14ac:dyDescent="0.45">
      <c r="D28" s="2"/>
    </row>
    <row r="29" spans="4:5" x14ac:dyDescent="0.45">
      <c r="D29" s="2"/>
    </row>
    <row r="30" spans="4:5" x14ac:dyDescent="0.45">
      <c r="D30" s="2"/>
    </row>
    <row r="31" spans="4:5" x14ac:dyDescent="0.45">
      <c r="D31" s="2"/>
    </row>
    <row r="32" spans="4:5" x14ac:dyDescent="0.45">
      <c r="D32" s="2"/>
    </row>
    <row r="33" spans="4:4" x14ac:dyDescent="0.45">
      <c r="D33" s="2"/>
    </row>
    <row r="34" spans="4:4" x14ac:dyDescent="0.45">
      <c r="D34" s="2"/>
    </row>
    <row r="35" spans="4:4" x14ac:dyDescent="0.45">
      <c r="D35" s="2"/>
    </row>
  </sheetData>
  <mergeCells count="6">
    <mergeCell ref="A1:F1"/>
    <mergeCell ref="E4:E6"/>
    <mergeCell ref="F4:F6"/>
    <mergeCell ref="D4:D6"/>
    <mergeCell ref="C4:C6"/>
    <mergeCell ref="B4:B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Eksempel</vt:lpstr>
      <vt:lpstr>Opgave 1</vt:lpstr>
      <vt:lpstr>Opgave 2</vt:lpstr>
      <vt:lpstr>Opgave 3</vt:lpstr>
      <vt:lpstr>Opgave 4</vt:lpstr>
      <vt:lpstr>Opgave 5</vt:lpstr>
      <vt:lpstr>Opgave 6</vt:lpstr>
      <vt:lpstr>opgave 7</vt:lpstr>
      <vt:lpstr>Opgave 8</vt:lpstr>
      <vt:lpstr>Opgave 9</vt:lpstr>
      <vt:lpstr>Opgave 10</vt:lpstr>
      <vt:lpstr>Facitliste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Dorte</dc:creator>
  <cp:lastModifiedBy>Mariusz Matyja</cp:lastModifiedBy>
  <dcterms:created xsi:type="dcterms:W3CDTF">2012-01-25T16:17:08Z</dcterms:created>
  <dcterms:modified xsi:type="dcterms:W3CDTF">2018-09-24T21:03:14Z</dcterms:modified>
</cp:coreProperties>
</file>