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S:\pools\n\N-IUNR-Allgemein\Zentren\Integrative Ökologie\FG Ökohydrologie\1. Projekte\3. Aktuell\BAFU_Forschungsprojekt_Drift\13_Schwallbewertungsindex\3_AP2_Feldaufnahmen\4_Daten_Auswertung\Abiotik\"/>
    </mc:Choice>
  </mc:AlternateContent>
  <xr:revisionPtr revIDLastSave="0" documentId="13_ncr:1_{2D76BF22-20F1-4C5D-A84D-CE4CC8E18B28}" xr6:coauthVersionLast="47" xr6:coauthVersionMax="47" xr10:uidLastSave="{00000000-0000-0000-0000-000000000000}"/>
  <bookViews>
    <workbookView xWindow="-110" yWindow="-110" windowWidth="38620" windowHeight="21220" tabRatio="719" xr2:uid="{00000000-000D-0000-FFFF-FFFF00000000}"/>
  </bookViews>
  <sheets>
    <sheet name="Aus_GIS&amp;R" sheetId="1" r:id="rId1"/>
    <sheet name="Aus_Felddaten" sheetId="22" r:id="rId2"/>
  </sheets>
  <definedNames>
    <definedName name="_xlnm._FilterDatabase" localSheetId="0" hidden="1">'Aus_GIS&amp;R'!$A$1:$AE$132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 i="1" l="1"/>
  <c r="F131" i="1"/>
  <c r="F127" i="1"/>
  <c r="F126" i="1"/>
  <c r="F122" i="1"/>
  <c r="F121" i="1"/>
  <c r="F117" i="1"/>
  <c r="F116" i="1"/>
  <c r="F112" i="1"/>
  <c r="F111" i="1"/>
  <c r="F107" i="1"/>
  <c r="F106" i="1"/>
  <c r="F88" i="1"/>
  <c r="F58" i="1"/>
  <c r="F59" i="1"/>
  <c r="F56" i="1"/>
  <c r="F57" i="1"/>
  <c r="F55" i="1"/>
  <c r="F54" i="1"/>
  <c r="G10" i="1"/>
  <c r="P58" i="1" l="1"/>
  <c r="G47" i="1"/>
  <c r="G46" i="1"/>
  <c r="G48" i="1"/>
  <c r="G43" i="1"/>
  <c r="G42" i="1"/>
  <c r="G44" i="1"/>
  <c r="G35" i="1"/>
  <c r="G34" i="1"/>
  <c r="G36" i="1"/>
  <c r="G31" i="1"/>
  <c r="G30" i="1"/>
  <c r="G32" i="1"/>
  <c r="G27" i="1"/>
  <c r="G26" i="1"/>
  <c r="G28" i="1"/>
  <c r="G23" i="1"/>
  <c r="G22" i="1"/>
  <c r="G24" i="1"/>
  <c r="G16" i="1"/>
  <c r="G14" i="1"/>
  <c r="G12" i="1"/>
  <c r="G8" i="1"/>
  <c r="G45" i="1"/>
  <c r="G37" i="1"/>
  <c r="G29" i="1"/>
  <c r="G49" i="1"/>
  <c r="G33" i="1"/>
  <c r="G25" i="1"/>
  <c r="G17" i="1"/>
  <c r="G11" i="1"/>
  <c r="G15" i="1"/>
  <c r="G9" i="1"/>
  <c r="G13" i="1"/>
  <c r="G7" i="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tc={75D30B41-66FB-48BC-9F9A-B38C290F94ED}</author>
    <author>tc={8D746FAC-1A11-448A-BB40-6886B5974FDC}</author>
    <author>tc={26CE3620-09FB-41A7-BB9E-3EF811BCBAFD}</author>
  </authors>
  <commentList>
    <comment ref="I1" authorId="0" shapeId="0" xr:uid="{75D30B41-66FB-48BC-9F9A-B38C290F94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Benötigt man um den Vergleichsmaßstab GW100 gemäß den im Kapitel 6.1 meiner Diss angeführten Formeln zu berechnen, die man aus meiner Sicht aufgrund des vergleichbaren alpenländischen Characters durchaus auf die Schweiz übertragen kann. Zur näherungsweisen Bestimmung der unbeeinflussten mittleren Abflussverhältnisse ziehen wir in Ö das Wasserbilanzmodell des digitalen hydrologischen Atlas heran. In der Schweiz gibt es auch einen digitalen hydrologischen Atlas - vl ist diese Kennzahl, wie in Ö, dadurch flächendeckend verfügbar.</t>
      </text>
    </comment>
    <comment ref="U7" authorId="1" shapeId="0" xr:uid="{8D746FAC-1A11-448A-BB40-6886B5974F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Wurde mit den wassertiefen und Distanz zur Wasseranschlagslinie berechnet</t>
      </text>
    </comment>
    <comment ref="I85" authorId="2" shapeId="0" xr:uid="{26CE3620-09FB-41A7-BB9E-3EF811BCBA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Komisch dass der Wert nicht grösser wird trotz Zufluss, der 2.8 Kubik bringt</t>
      </text>
    </comment>
  </commentList>
</comments>
</file>

<file path=xl/sharedStrings.xml><?xml version="1.0" encoding="utf-8"?>
<sst xmlns="http://schemas.openxmlformats.org/spreadsheetml/2006/main" count="1533" uniqueCount="205">
  <si>
    <t>River</t>
  </si>
  <si>
    <t>River type</t>
  </si>
  <si>
    <t>Hydropeaking, residual flow, natural/near-natural</t>
  </si>
  <si>
    <t>Moesa</t>
  </si>
  <si>
    <t>2b</t>
  </si>
  <si>
    <t>Hydropeaking</t>
  </si>
  <si>
    <t>M1</t>
  </si>
  <si>
    <t>Altitude KW [m.a.s.l.]</t>
  </si>
  <si>
    <t>Unaffected Mean Flow at KW-outlet [m³/s]</t>
  </si>
  <si>
    <t>Catchment at KW-outlet [km²]</t>
  </si>
  <si>
    <t>Hydrologisches Atlas?</t>
  </si>
  <si>
    <t>Als Minuswert für RW</t>
  </si>
  <si>
    <t>Study site (Untersuchungsstelle)</t>
  </si>
  <si>
    <t>Catchment size from study site [km²]</t>
  </si>
  <si>
    <t>Unaffected Mean Flow at study site [m³/s]</t>
  </si>
  <si>
    <t>Altitude study site [m.a.s.l.]</t>
  </si>
  <si>
    <t>Distance of study site to KW [km]</t>
  </si>
  <si>
    <t>M2</t>
  </si>
  <si>
    <t>M3</t>
  </si>
  <si>
    <t>MR</t>
  </si>
  <si>
    <t>M4</t>
  </si>
  <si>
    <t>M5</t>
  </si>
  <si>
    <t>M6</t>
  </si>
  <si>
    <t>M7</t>
  </si>
  <si>
    <t>T1</t>
  </si>
  <si>
    <t>T2</t>
  </si>
  <si>
    <t>T3</t>
  </si>
  <si>
    <t>S1</t>
  </si>
  <si>
    <t>S2</t>
  </si>
  <si>
    <t>SR</t>
  </si>
  <si>
    <t>S3</t>
  </si>
  <si>
    <t>S4</t>
  </si>
  <si>
    <t>S5</t>
  </si>
  <si>
    <t>S6</t>
  </si>
  <si>
    <t>SA1</t>
  </si>
  <si>
    <t>SAR</t>
  </si>
  <si>
    <t>SA2</t>
  </si>
  <si>
    <t>SA3</t>
  </si>
  <si>
    <t>SA4</t>
  </si>
  <si>
    <t>SA5</t>
  </si>
  <si>
    <t>SA6</t>
  </si>
  <si>
    <t>SA7</t>
  </si>
  <si>
    <t>L1</t>
  </si>
  <si>
    <t>LR</t>
  </si>
  <si>
    <t>L2</t>
  </si>
  <si>
    <t>L3</t>
  </si>
  <si>
    <t>L4</t>
  </si>
  <si>
    <t>PR</t>
  </si>
  <si>
    <t>P1</t>
  </si>
  <si>
    <t>P2</t>
  </si>
  <si>
    <t>P3</t>
  </si>
  <si>
    <t>VE2</t>
  </si>
  <si>
    <t>VE3</t>
  </si>
  <si>
    <t>VE4</t>
  </si>
  <si>
    <t>VR1</t>
  </si>
  <si>
    <t>VR2</t>
  </si>
  <si>
    <t>VR3</t>
  </si>
  <si>
    <t>VR4</t>
  </si>
  <si>
    <t>VR5</t>
  </si>
  <si>
    <t>VR6</t>
  </si>
  <si>
    <t>GL1</t>
  </si>
  <si>
    <t>GL2</t>
  </si>
  <si>
    <t>GL3</t>
  </si>
  <si>
    <t>GL4</t>
  </si>
  <si>
    <t>GL5</t>
  </si>
  <si>
    <t>GL6</t>
  </si>
  <si>
    <t>SE1</t>
  </si>
  <si>
    <t>SE2</t>
  </si>
  <si>
    <t>SE3</t>
  </si>
  <si>
    <t>SE4</t>
  </si>
  <si>
    <t>TH1</t>
  </si>
  <si>
    <t>TH2</t>
  </si>
  <si>
    <t>TH3</t>
  </si>
  <si>
    <t>TH4</t>
  </si>
  <si>
    <t>TH5</t>
  </si>
  <si>
    <t>Ticino</t>
  </si>
  <si>
    <t>Sitter</t>
  </si>
  <si>
    <t>Thur</t>
  </si>
  <si>
    <t>Saane</t>
  </si>
  <si>
    <t>Landquart</t>
  </si>
  <si>
    <t>Plessur</t>
  </si>
  <si>
    <t>Verzasca</t>
  </si>
  <si>
    <t>Vorderrhein</t>
  </si>
  <si>
    <t>Untere Glenner</t>
  </si>
  <si>
    <t>Obere Glenner</t>
  </si>
  <si>
    <t>Sense</t>
  </si>
  <si>
    <t>2a</t>
  </si>
  <si>
    <t>3b</t>
  </si>
  <si>
    <t>3a</t>
  </si>
  <si>
    <t>Residual flow</t>
  </si>
  <si>
    <t>Natural/near-natural</t>
  </si>
  <si>
    <t>ok</t>
  </si>
  <si>
    <t>kommentar anto</t>
  </si>
  <si>
    <t>gemäss swissALTI3d, abgefragt von map.geo.admin</t>
  </si>
  <si>
    <t>natürliche einzugsgebiete aus hydrologische analyse des DHM25. Immer das grösste EZG genommen (unterste proben)</t>
  </si>
  <si>
    <t>KW</t>
  </si>
  <si>
    <t>-</t>
  </si>
  <si>
    <t>Küblis</t>
  </si>
  <si>
    <t>Taschinas</t>
  </si>
  <si>
    <t>Lostallo</t>
  </si>
  <si>
    <t>Grono</t>
  </si>
  <si>
    <t>Sassello</t>
  </si>
  <si>
    <t>Soazza</t>
  </si>
  <si>
    <t>Litzirüti</t>
  </si>
  <si>
    <t>Kubel</t>
  </si>
  <si>
    <t>Oelberg</t>
  </si>
  <si>
    <t>Schiffenen</t>
  </si>
  <si>
    <t>Hauterive</t>
  </si>
  <si>
    <t>Nuova Biaschina</t>
  </si>
  <si>
    <t>Biasca</t>
  </si>
  <si>
    <t xml:space="preserve">Frisal </t>
  </si>
  <si>
    <t>Ladral</t>
  </si>
  <si>
    <t xml:space="preserve">Ilanz </t>
  </si>
  <si>
    <t>Bargaus</t>
  </si>
  <si>
    <t>Pintrun</t>
  </si>
  <si>
    <t>berechnet in ArcGis mit dem linear referencing toolbox für jeden beprobungsstandort. Resultate in der Excel-Tabelle "distance_Along_line.csv"</t>
  </si>
  <si>
    <t>Produkt: Mittlere simulierte natürliche jährliche und monatliche Abflüsse (MQ) und Abflussregimetypen für die mittelgrossen Gewässer des Gewässernetzes (GWN) der Schweiz (CH); Stand Jahr 2013!</t>
  </si>
  <si>
    <t>welche Fläche wird damit genau gemeint?</t>
  </si>
  <si>
    <t>calculated as mean of z coordinates of all GPS points belonging to a study site</t>
  </si>
  <si>
    <t>Daten fehlen für stark durch SS beeinträchtigten Flüsse (SA, VR, etc)</t>
  </si>
  <si>
    <t>Strahler order</t>
  </si>
  <si>
    <r>
      <t>Longitudinal Slope (mean) at study site [</t>
    </r>
    <r>
      <rPr>
        <b/>
        <sz val="10"/>
        <color rgb="FFFF0000"/>
        <rFont val="Calibri"/>
        <family val="2"/>
      </rPr>
      <t>‰</t>
    </r>
    <r>
      <rPr>
        <b/>
        <sz val="10"/>
        <color rgb="FFFF0000"/>
        <rFont val="Arial"/>
        <family val="2"/>
      </rPr>
      <t>]</t>
    </r>
  </si>
  <si>
    <t>Transversal Slope (mean) at study site [‰]</t>
  </si>
  <si>
    <t xml:space="preserve">Berechnet jeweils zwischen den Proben "*-4-2" und "*-1-2" </t>
  </si>
  <si>
    <t>L3-2 hat nur zwei punkte, daher delta_z als "L3-2-1" - "L3-2-2" berechnet, sonst immer "*-*-1" - "*-*-3"; z_coord vom Punkt GL5-2-3 ist fehlerhaft (grosse ungenauigkeit). Z_coord von Punkt S1-1-1 ist auch fehlerhaft. Für diese Punkte wurde das slope mit den zwei übrigen Punkte berechnet.</t>
  </si>
  <si>
    <t>dargestellt wird der mittelwert aus den tranversalen slopes für jeden Transekt. Evt würde auch die st.Abw. Sinn machen, als Proxy der Streuung der Daten</t>
  </si>
  <si>
    <t>Glacier Cover [%]</t>
  </si>
  <si>
    <t>Gletschenbedeckung von der Arealstatistik 2018 (Klasse 17 von der Aufteilung auf 1 Klassen)</t>
  </si>
  <si>
    <t xml:space="preserve">Landwirtschaftsflächen aus der Arealstatistik 2018 (Klassen 6 (Obst-, Reb- und Gartenbauflächen) und 7 (Ackerland) aus der Aufteilung in 17 Klassen gemäss Standardnomenklatur der Arealstatistik 2013/18 </t>
  </si>
  <si>
    <t>IBCHQREGIM</t>
  </si>
  <si>
    <t>karbonatisch</t>
  </si>
  <si>
    <t>silikatisch</t>
  </si>
  <si>
    <t>Geology</t>
  </si>
  <si>
    <t>BIOGEO</t>
  </si>
  <si>
    <t>Discharge from FGT [m³/s]</t>
  </si>
  <si>
    <t>Ecomorphological Class</t>
  </si>
  <si>
    <t>Daten fehlen für die Saane, Thur und Verzasca</t>
  </si>
  <si>
    <t>Eastern Central Alps</t>
  </si>
  <si>
    <t>Southern Alps</t>
  </si>
  <si>
    <t>Central Plateau</t>
  </si>
  <si>
    <t>Northern Alps</t>
  </si>
  <si>
    <t>Settlement areas [%]</t>
  </si>
  <si>
    <t>Agricultural Areas [%] - Sum of a, o, v, h</t>
  </si>
  <si>
    <t>Mean diffuse total nitrogen [kg/ha a]</t>
  </si>
  <si>
    <t>Mean diffuse total phosphor [kg/ha a]</t>
  </si>
  <si>
    <t>Number of inhabitants</t>
  </si>
  <si>
    <t>Domestic wastewater discharge</t>
  </si>
  <si>
    <t>Number of tributaries [nr/km]</t>
  </si>
  <si>
    <t>Number of tributaries [nr]</t>
  </si>
  <si>
    <t>(Upstream) Distance between consecutive study areas [m]</t>
  </si>
  <si>
    <t>Transversal Slope (st.dev.) at study site [‰]</t>
  </si>
  <si>
    <t>Reach (Untersuchungsstelle)</t>
  </si>
  <si>
    <t>Flow regime</t>
  </si>
  <si>
    <t>Date of MZB-Sampling</t>
  </si>
  <si>
    <t>Field-Screening identification</t>
  </si>
  <si>
    <t>Laboratory identification</t>
  </si>
  <si>
    <t>Water depth [cm] MEAN</t>
  </si>
  <si>
    <t>Water depth [cm] MEDIAN</t>
  </si>
  <si>
    <t>Water depth [cm] SD</t>
  </si>
  <si>
    <t>Flow velocity [v60, cm/s] MEAN</t>
  </si>
  <si>
    <t>Flow velocity [v60, cm/s] MEDIAN</t>
  </si>
  <si>
    <t>Flow velocity [v60, cm/s] SD</t>
  </si>
  <si>
    <t>Distance to water edge [m] MEAN</t>
  </si>
  <si>
    <t>Distance to water edge [m] MEDIAN</t>
  </si>
  <si>
    <t>Distance to water edge [m] SD</t>
  </si>
  <si>
    <t>Clogging (1-3) MEAN</t>
  </si>
  <si>
    <t>Clogging (1-3) MEDIAN</t>
  </si>
  <si>
    <t>Clogging (1-3) SD</t>
  </si>
  <si>
    <t>Number of substrate types</t>
  </si>
  <si>
    <t>mobile blocks &gt; 250 mm in %</t>
  </si>
  <si>
    <t>natural and artificial surfaces  &gt; 250 mm in %</t>
  </si>
  <si>
    <t>larger mineral sediments 250 mm &gt; x &gt; 25 mm in %</t>
  </si>
  <si>
    <t>gravel 25 mm &gt; x &gt; 2.5 mm in %</t>
  </si>
  <si>
    <t>sand and silt &lt; 2.5 mm in %</t>
  </si>
  <si>
    <t>Algae cover (1-3) MEAN</t>
  </si>
  <si>
    <t>Algae cover (1-3) MEDIAN</t>
  </si>
  <si>
    <t>Algae cover (1-3) SD</t>
  </si>
  <si>
    <t>Moos cover (1-3) MEAN</t>
  </si>
  <si>
    <t>Moos cover (1-3) MEDIAN</t>
  </si>
  <si>
    <t>Moos cover (1-3) SD</t>
  </si>
  <si>
    <t>CPOM cover (1-3) MEAN</t>
  </si>
  <si>
    <t>CPOM cover (1-3) MEDIAN</t>
  </si>
  <si>
    <t>CPOM cover (1-3) SD</t>
  </si>
  <si>
    <t>Conductivity [μs/cm] MEAN</t>
  </si>
  <si>
    <t>Conductivity [μs/cm] MEDIAN</t>
  </si>
  <si>
    <t>Conductivity [μs/cm] SD</t>
  </si>
  <si>
    <t xml:space="preserve">Water T [°C] MEAN </t>
  </si>
  <si>
    <t>Water T [°C] MEDIAN</t>
  </si>
  <si>
    <t>Water T [°C] SD</t>
  </si>
  <si>
    <t xml:space="preserve">Oxygen [mg/l] MEAN </t>
  </si>
  <si>
    <t>Oxygen [mg/l] MEDIAN</t>
  </si>
  <si>
    <t>Oxygen [mg/l] SD</t>
  </si>
  <si>
    <t xml:space="preserve">pH [-] MEAN </t>
  </si>
  <si>
    <t xml:space="preserve">pH [-] MEDIAN </t>
  </si>
  <si>
    <t xml:space="preserve">pH [-] SD </t>
  </si>
  <si>
    <t xml:space="preserve">Turbidity [NTU] MEAN </t>
  </si>
  <si>
    <t xml:space="preserve">Turbidity [NTU] MEDIAN </t>
  </si>
  <si>
    <t>Turbidity [NTU] SD</t>
  </si>
  <si>
    <t>Category Flow velocity (5 Bewohnbarkeits-klasse) MEAN</t>
  </si>
  <si>
    <t>Category Flow velocity (5 Bewohnbarkeits-klasse) MEDIAN</t>
  </si>
  <si>
    <t>Category Flow velocity (5 Bewohnbarkeits-klasse) SD</t>
  </si>
  <si>
    <t>Category substrate (5 Bewohnbarkeits-klasse) MEAN</t>
  </si>
  <si>
    <t>Category substrate (5 Bewohnbarkeits-klasse) MEDIAN</t>
  </si>
  <si>
    <t>Category substrate (5 Bewohnbarkeits-klasse) SD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</si>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</sst>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rgb="FFFF0000"/>
      <name val="Calibri"/>
      <family val="2"/>
      <scheme val="minor"/>
    </font>
    <font>
      <b/>
      <sz val="10"/>
      <color theme="1"/>
      <name val="Arial"/>
      <family val="2"/>
    </font>
    <font>
      <b/>
      <sz val="10"/>
      <color rgb="FFFF0000"/>
      <name val="Arial"/>
      <family val="2"/>
    </font>
    <font>
      <b/>
      <sz val="10"/>
      <color rgb="FFFF0000"/>
      <name val="Calibri"/>
      <family val="2"/>
    </font>
    <font>
      <b/>
      <sz val="10"/>
      <color rgb="FF7030A0"/>
      <name val="Arial"/>
      <family val="2"/>
    </font>
    <font>
      <sz val="11"/>
      <name val="Calibri"/>
      <family val="2"/>
      <scheme val="minor"/>
    </font>
    <font>
      <sz val="10"/>
      <name val="Arial"/>
      <family val="2"/>
    </font>
    <font>
      <sz val="10"/>
      <color rgb="FFFF0000"/>
      <name val="Arial"/>
      <family val="2"/>
    </font>
    <font>
      <b/>
      <sz val="10"/>
      <name val="Arial"/>
      <family val="2"/>
    </font>
  </fonts>
  <fills count="2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7" fillId="0" borderId="0"/>
  </cellStyleXfs>
  <cellXfs count="61">
    <xf numFmtId="0" fontId="0" fillId="0" borderId="0" xfId="0"/>
    <xf numFmtId="0" fontId="2" fillId="0" borderId="0" xfId="0" applyFont="1" applyAlignment="1">
      <alignment vertical="center" wrapText="1"/>
    </xf>
    <xf numFmtId="0" fontId="3" fillId="3" borderId="0" xfId="0" applyFont="1" applyFill="1" applyAlignment="1">
      <alignment vertical="center" wrapText="1"/>
    </xf>
    <xf numFmtId="0" fontId="5" fillId="2" borderId="0" xfId="0" applyFont="1" applyFill="1" applyAlignment="1">
      <alignment vertical="center" wrapText="1"/>
    </xf>
    <xf numFmtId="0" fontId="0" fillId="0" borderId="0" xfId="0" applyAlignment="1">
      <alignment wrapText="1"/>
    </xf>
    <xf numFmtId="0" fontId="1" fillId="0" borderId="0" xfId="0" applyFont="1" applyAlignment="1">
      <alignment wrapText="1"/>
    </xf>
    <xf numFmtId="0" fontId="6" fillId="0" borderId="0" xfId="0" applyFont="1" applyAlignment="1">
      <alignment wrapText="1"/>
    </xf>
    <xf numFmtId="14" fontId="0" fillId="0" borderId="0" xfId="0" applyNumberFormat="1"/>
    <xf numFmtId="2" fontId="0" fillId="0" borderId="0" xfId="0" applyNumberFormat="1"/>
    <xf numFmtId="0" fontId="0" fillId="0" borderId="0" xfId="0" applyFill="1"/>
    <xf numFmtId="2" fontId="0" fillId="0" borderId="0" xfId="0" applyNumberFormat="1" applyFill="1"/>
    <xf numFmtId="0" fontId="0" fillId="5" borderId="0" xfId="0" applyFill="1"/>
    <xf numFmtId="164" fontId="0" fillId="0" borderId="0" xfId="0" applyNumberFormat="1"/>
    <xf numFmtId="1" fontId="0" fillId="0" borderId="0" xfId="0" applyNumberFormat="1"/>
    <xf numFmtId="0" fontId="9" fillId="6" borderId="0" xfId="0" applyFont="1" applyFill="1" applyAlignment="1">
      <alignment vertical="center" wrapText="1"/>
    </xf>
    <xf numFmtId="1" fontId="2" fillId="7" borderId="0" xfId="0" applyNumberFormat="1" applyFont="1" applyFill="1" applyAlignment="1">
      <alignment vertical="center" wrapText="1"/>
    </xf>
    <xf numFmtId="2" fontId="2" fillId="8" borderId="0" xfId="0" applyNumberFormat="1" applyFont="1" applyFill="1" applyAlignment="1">
      <alignment vertical="center" wrapText="1"/>
    </xf>
    <xf numFmtId="1" fontId="2" fillId="9" borderId="0" xfId="0" applyNumberFormat="1" applyFont="1" applyFill="1" applyAlignment="1">
      <alignment vertical="center" wrapText="1"/>
    </xf>
    <xf numFmtId="0" fontId="2" fillId="10" borderId="0" xfId="0" applyFont="1" applyFill="1" applyAlignment="1">
      <alignment vertical="center" wrapText="1"/>
    </xf>
    <xf numFmtId="0" fontId="2" fillId="2" borderId="0" xfId="0" applyFont="1" applyFill="1" applyAlignment="1">
      <alignment vertical="center" wrapText="1"/>
    </xf>
    <xf numFmtId="0" fontId="2" fillId="11" borderId="0" xfId="0" applyFont="1" applyFill="1" applyAlignment="1">
      <alignment vertical="center" wrapText="1"/>
    </xf>
    <xf numFmtId="0" fontId="2" fillId="12" borderId="0" xfId="0" applyFont="1" applyFill="1" applyAlignment="1">
      <alignment vertical="center" wrapText="1"/>
    </xf>
    <xf numFmtId="0" fontId="2" fillId="13" borderId="0" xfId="0" applyFont="1" applyFill="1" applyAlignment="1">
      <alignment vertical="center" wrapText="1"/>
    </xf>
    <xf numFmtId="0" fontId="2" fillId="14" borderId="0" xfId="0" applyFont="1" applyFill="1" applyAlignment="1">
      <alignment vertical="center" wrapText="1"/>
    </xf>
    <xf numFmtId="0" fontId="2" fillId="15" borderId="0" xfId="0" applyFont="1" applyFill="1" applyAlignment="1">
      <alignment vertical="center" wrapText="1"/>
    </xf>
    <xf numFmtId="0" fontId="2" fillId="5" borderId="0" xfId="0" applyFont="1" applyFill="1" applyAlignment="1">
      <alignment vertical="center" wrapText="1"/>
    </xf>
    <xf numFmtId="0" fontId="2" fillId="16" borderId="0" xfId="0" applyFont="1" applyFill="1" applyAlignment="1">
      <alignment vertical="center" wrapText="1"/>
    </xf>
    <xf numFmtId="1" fontId="2" fillId="17" borderId="0" xfId="0" applyNumberFormat="1" applyFont="1" applyFill="1" applyAlignment="1">
      <alignment vertical="center" wrapText="1"/>
    </xf>
    <xf numFmtId="1" fontId="7" fillId="0" borderId="0" xfId="0" applyNumberFormat="1" applyFont="1"/>
    <xf numFmtId="14" fontId="0" fillId="0" borderId="0" xfId="0" applyNumberFormat="1" applyAlignment="1">
      <alignment horizontal="center"/>
    </xf>
    <xf numFmtId="2" fontId="0" fillId="6" borderId="0" xfId="0" applyNumberFormat="1" applyFill="1"/>
    <xf numFmtId="2" fontId="0" fillId="7" borderId="0" xfId="0" applyNumberFormat="1" applyFill="1"/>
    <xf numFmtId="2" fontId="0" fillId="8" borderId="0" xfId="0" applyNumberFormat="1" applyFill="1"/>
    <xf numFmtId="2" fontId="0" fillId="9" borderId="0" xfId="0" applyNumberFormat="1" applyFill="1"/>
    <xf numFmtId="2" fontId="0" fillId="10" borderId="0" xfId="0" applyNumberFormat="1" applyFill="1"/>
    <xf numFmtId="2" fontId="0" fillId="2" borderId="0" xfId="0" applyNumberFormat="1" applyFill="1"/>
    <xf numFmtId="2" fontId="0" fillId="11" borderId="0" xfId="0" applyNumberFormat="1" applyFill="1"/>
    <xf numFmtId="2" fontId="0" fillId="12" borderId="0" xfId="0" applyNumberFormat="1" applyFill="1"/>
    <xf numFmtId="2" fontId="0" fillId="13" borderId="0" xfId="0" applyNumberFormat="1" applyFill="1"/>
    <xf numFmtId="2" fontId="0" fillId="14" borderId="0" xfId="0" applyNumberFormat="1" applyFill="1"/>
    <xf numFmtId="2" fontId="0" fillId="15" borderId="0" xfId="0" applyNumberFormat="1" applyFill="1"/>
    <xf numFmtId="2" fontId="0" fillId="5" borderId="0" xfId="0" applyNumberFormat="1" applyFill="1"/>
    <xf numFmtId="2" fontId="0" fillId="16" borderId="0" xfId="0" applyNumberFormat="1" applyFill="1"/>
    <xf numFmtId="2" fontId="0" fillId="17" borderId="0" xfId="0" applyNumberFormat="1" applyFill="1"/>
    <xf numFmtId="2" fontId="0" fillId="18" borderId="0" xfId="0" applyNumberFormat="1" applyFill="1"/>
    <xf numFmtId="2" fontId="0" fillId="19"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2"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8" fillId="0" borderId="0" xfId="0" applyFont="1"/>
  </cellXfs>
  <cellStyles count="2">
    <cellStyle name="Standard" xfId="0" builtinId="0"/>
    <cellStyle name="Standard 2" xfId="1" xr:uid="{D8293E4F-F707-43E3-8F22-4368FA8EFE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reimel Franz" id="{09FAF8EF-8B99-4A77-A9BC-CF4DA5E7362A}" userId="Greimel Franz" providerId="None"/>
  <person displayName="Manuel Antonetti" id="{F969AD98-8A13-4D1F-8F1B-36C678816BE1}" userId="S::anto@zhaw.ch::f88594bc-8509-43f6-9d3d-0093d65e9666"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personId="{09FAF8EF-8B99-4A77-A9BC-CF4DA5E7362A}" id="{75D30B41-66FB-48BC-9F9A-B38C290F94ED}">
    <text>Benötigt man um den Vergleichsmaßstab GW100 gemäß den im Kapitel 6.1 meiner Diss angeführten Formeln zu berechnen, die man aus meiner Sicht aufgrund des vergleichbaren alpenländischen Characters durchaus auf die Schweiz übertragen kann. Zur näherungsweisen Bestimmung der unbeeinflussten mittleren Abflussverhältnisse ziehen wir in Ö das Wasserbilanzmodell des digitalen hydrologischen Atlas heran. In der Schweiz gibt es auch einen digitalen hydrologischen Atlas - vl ist diese Kennzahl, wie in Ö, dadurch flächendeckend verfügbar.</text>
  </threadedComment>
  <threadedComment ref="U7" dT="2023-08-16T07:18:06.81" personId="{F969AD98-8A13-4D1F-8F1B-36C678816BE1}" id="{8D746FAC-1A11-448A-BB40-6886B5974FDC}">
    <text>Wurde mit den wassertiefen und Distanz zur Wasseranschlagslinie berechnet</text>
  </threadedComment>
  <threadedComment ref="I85" dT="2023-08-06T09:36:49.98" personId="{F969AD98-8A13-4D1F-8F1B-36C678816BE1}" id="{26CE3620-09FB-41A7-BB9E-3EF811BCBAFD}">
    <text>Komisch dass der Wert nicht grösser wird trotz Zufluss, der 2.8 Kubik bringt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7"/>
  <sheetViews>
    <sheetView tabSelected="1" zoomScale="90" zoomScaleNormal="90" workbookViewId="0">
      <pane ySplit="1" topLeftCell="A135" activePane="bottomLeft" state="frozen"/>
      <selection pane="bottomLeft" activeCell="K21" sqref="K21"/>
    </sheetView>
  </sheetViews>
  <sheetFormatPr baseColWidth="10" defaultRowHeight="14.5" x14ac:dyDescent="0.35"/>
  <cols>
    <col min="3" max="3" width="14.1796875" customWidth="1"/>
    <col min="5" max="5" width="15.453125" bestFit="1" customWidth="1"/>
    <col min="6" max="6" width="13.453125" bestFit="1" customWidth="1"/>
    <col min="7" max="7" width="13" bestFit="1" customWidth="1"/>
    <col min="8" max="9" width="13.26953125" bestFit="1" customWidth="1"/>
    <col min="10" max="10" width="13.26953125" customWidth="1"/>
    <col min="11" max="12" width="13" customWidth="1"/>
    <col min="13" max="13" width="10.54296875" bestFit="1" customWidth="1"/>
    <col min="18" max="18" width="12.08984375" bestFit="1" customWidth="1"/>
    <col min="23" max="23" width="11" bestFit="1" customWidth="1"/>
    <col min="24" max="24" width="11.54296875" bestFit="1" customWidth="1"/>
    <col min="25" max="29" width="11.54296875" customWidth="1"/>
  </cols>
  <sheetData>
    <row r="1" spans="1:31" s="1" customFormat="1" ht="78" x14ac:dyDescent="0.35">
      <c r="A1" s="1" t="s">
        <v>0</v>
      </c>
      <c r="B1" s="1" t="s">
        <v>1</v>
      </c>
      <c r="C1" s="1" t="s">
        <v>2</v>
      </c>
      <c r="D1" s="1" t="s">
        <v>12</v>
      </c>
      <c r="E1" s="1" t="s">
        <v>95</v>
      </c>
      <c r="F1" s="2" t="s">
        <v>9</v>
      </c>
      <c r="G1" s="2" t="s">
        <v>13</v>
      </c>
      <c r="H1" s="3" t="s">
        <v>8</v>
      </c>
      <c r="I1" s="3" t="s">
        <v>14</v>
      </c>
      <c r="J1" s="3" t="s">
        <v>134</v>
      </c>
      <c r="K1" s="3" t="s">
        <v>129</v>
      </c>
      <c r="L1" s="3" t="s">
        <v>135</v>
      </c>
      <c r="M1" s="3" t="s">
        <v>120</v>
      </c>
      <c r="N1" s="2" t="s">
        <v>7</v>
      </c>
      <c r="O1" s="2" t="s">
        <v>15</v>
      </c>
      <c r="P1" s="2" t="s">
        <v>16</v>
      </c>
      <c r="Q1" s="2" t="s">
        <v>148</v>
      </c>
      <c r="R1" s="2" t="s">
        <v>149</v>
      </c>
      <c r="S1" s="2" t="s">
        <v>147</v>
      </c>
      <c r="T1" s="2" t="s">
        <v>121</v>
      </c>
      <c r="U1" s="2" t="s">
        <v>122</v>
      </c>
      <c r="V1" s="2" t="s">
        <v>150</v>
      </c>
      <c r="W1" s="2" t="s">
        <v>126</v>
      </c>
      <c r="X1" s="2" t="s">
        <v>142</v>
      </c>
      <c r="Y1" s="2" t="s">
        <v>141</v>
      </c>
      <c r="Z1" s="2" t="s">
        <v>145</v>
      </c>
      <c r="AA1" s="2" t="s">
        <v>146</v>
      </c>
      <c r="AB1" s="2" t="s">
        <v>132</v>
      </c>
      <c r="AC1" s="2" t="s">
        <v>133</v>
      </c>
      <c r="AD1" s="2" t="s">
        <v>143</v>
      </c>
      <c r="AE1" s="2" t="s">
        <v>144</v>
      </c>
    </row>
    <row r="2" spans="1:31" x14ac:dyDescent="0.35">
      <c r="A2" t="s">
        <v>83</v>
      </c>
      <c r="C2" t="s">
        <v>90</v>
      </c>
      <c r="D2" t="s">
        <v>60</v>
      </c>
      <c r="E2" t="s">
        <v>96</v>
      </c>
      <c r="F2" t="s">
        <v>96</v>
      </c>
      <c r="G2">
        <f>380371466.072487*10^-6</f>
        <v>380.37146607248695</v>
      </c>
      <c r="H2" t="s">
        <v>96</v>
      </c>
      <c r="I2">
        <v>12.635000250000003</v>
      </c>
      <c r="J2">
        <v>12.68000031</v>
      </c>
      <c r="K2">
        <v>5</v>
      </c>
      <c r="L2">
        <v>2</v>
      </c>
      <c r="M2">
        <v>6</v>
      </c>
      <c r="N2" t="s">
        <v>96</v>
      </c>
      <c r="O2">
        <v>708.271166666667</v>
      </c>
      <c r="P2" t="s">
        <v>96</v>
      </c>
      <c r="Q2">
        <v>1</v>
      </c>
      <c r="R2" s="13">
        <v>1680.0955942212699</v>
      </c>
      <c r="S2" s="12">
        <v>0.59520422733059031</v>
      </c>
      <c r="T2">
        <v>9.7614060103634266</v>
      </c>
      <c r="U2">
        <v>7.3933951245920451</v>
      </c>
      <c r="V2">
        <v>30.464641560026468</v>
      </c>
      <c r="W2" s="8">
        <v>1.2146068999999999</v>
      </c>
      <c r="X2" s="8">
        <v>6.8354496937192699E-2</v>
      </c>
      <c r="Y2" s="8">
        <v>1.1304783</v>
      </c>
      <c r="Z2" s="8">
        <v>2712</v>
      </c>
      <c r="AA2" s="8">
        <v>11.7708333333333</v>
      </c>
      <c r="AB2" s="8" t="s">
        <v>130</v>
      </c>
      <c r="AC2" s="8" t="s">
        <v>137</v>
      </c>
      <c r="AD2" s="8">
        <v>4.43282715446938</v>
      </c>
      <c r="AE2">
        <v>0.39898499808526799</v>
      </c>
    </row>
    <row r="3" spans="1:31" x14ac:dyDescent="0.35">
      <c r="A3" t="s">
        <v>83</v>
      </c>
      <c r="C3" t="s">
        <v>90</v>
      </c>
      <c r="D3" t="s">
        <v>61</v>
      </c>
      <c r="E3" t="s">
        <v>96</v>
      </c>
      <c r="F3" t="s">
        <v>96</v>
      </c>
      <c r="G3">
        <f>371593534.921693*10^-6</f>
        <v>371.59353492169299</v>
      </c>
      <c r="H3" t="s">
        <v>96</v>
      </c>
      <c r="I3">
        <v>12.5200005</v>
      </c>
      <c r="J3">
        <v>12.52000046</v>
      </c>
      <c r="K3">
        <v>5</v>
      </c>
      <c r="L3">
        <v>2</v>
      </c>
      <c r="M3">
        <v>6</v>
      </c>
      <c r="N3" t="s">
        <v>96</v>
      </c>
      <c r="O3">
        <v>738.04266666666695</v>
      </c>
      <c r="P3" t="s">
        <v>96</v>
      </c>
      <c r="Q3">
        <v>2</v>
      </c>
      <c r="R3" s="13">
        <v>3169.5609882152703</v>
      </c>
      <c r="S3" s="12">
        <v>0.63100221369337606</v>
      </c>
      <c r="T3">
        <v>19.591918592784715</v>
      </c>
      <c r="U3">
        <v>68.248383493583106</v>
      </c>
      <c r="V3">
        <v>34.692466541998137</v>
      </c>
      <c r="W3" s="8">
        <v>1.2434061999999999</v>
      </c>
      <c r="X3" s="8">
        <v>6.9975239530627606E-2</v>
      </c>
      <c r="Y3" s="8">
        <v>1.0577027000000001</v>
      </c>
      <c r="Z3" s="8">
        <v>2712</v>
      </c>
      <c r="AA3" s="8">
        <v>11.7708333333333</v>
      </c>
      <c r="AB3" s="8" t="s">
        <v>130</v>
      </c>
      <c r="AC3" s="8" t="s">
        <v>137</v>
      </c>
      <c r="AD3" s="8">
        <v>4.3507584172360696</v>
      </c>
      <c r="AE3">
        <v>0.40499040006775899</v>
      </c>
    </row>
    <row r="4" spans="1:31" x14ac:dyDescent="0.35">
      <c r="A4" t="s">
        <v>83</v>
      </c>
      <c r="C4" t="s">
        <v>90</v>
      </c>
      <c r="D4" t="s">
        <v>62</v>
      </c>
      <c r="E4" t="s">
        <v>96</v>
      </c>
      <c r="F4" t="s">
        <v>96</v>
      </c>
      <c r="G4">
        <f>336506829.423607*10^-6</f>
        <v>336.50682942360697</v>
      </c>
      <c r="H4" t="s">
        <v>96</v>
      </c>
      <c r="I4">
        <v>11.777499949999997</v>
      </c>
      <c r="J4">
        <v>11.7899999599999</v>
      </c>
      <c r="K4">
        <v>5</v>
      </c>
      <c r="L4">
        <v>1</v>
      </c>
      <c r="M4">
        <v>6</v>
      </c>
      <c r="N4" t="s">
        <v>96</v>
      </c>
      <c r="O4">
        <v>790.93</v>
      </c>
      <c r="P4" t="s">
        <v>96</v>
      </c>
      <c r="Q4">
        <v>2</v>
      </c>
      <c r="R4" s="13">
        <v>2165.76060369076</v>
      </c>
      <c r="S4" s="12">
        <v>0.92346309956498385</v>
      </c>
      <c r="T4">
        <v>13.536299781897315</v>
      </c>
      <c r="U4">
        <v>48.396947703516744</v>
      </c>
      <c r="V4">
        <v>20.303694330314453</v>
      </c>
      <c r="W4" s="8">
        <v>1.3729568999999999</v>
      </c>
      <c r="X4" s="8">
        <v>7.4294205052005902E-2</v>
      </c>
      <c r="Y4" s="8">
        <v>1.0460624000000001</v>
      </c>
      <c r="Z4" s="8">
        <v>2712</v>
      </c>
      <c r="AA4" s="8">
        <v>11.7708333333333</v>
      </c>
      <c r="AB4" s="8" t="s">
        <v>130</v>
      </c>
      <c r="AC4" s="8" t="s">
        <v>137</v>
      </c>
      <c r="AD4" s="8">
        <v>4.3177619816927404</v>
      </c>
      <c r="AE4">
        <v>0.43224008964537902</v>
      </c>
    </row>
    <row r="5" spans="1:31" x14ac:dyDescent="0.35">
      <c r="A5" t="s">
        <v>83</v>
      </c>
      <c r="C5" t="s">
        <v>90</v>
      </c>
      <c r="D5" t="s">
        <v>63</v>
      </c>
      <c r="E5" t="s">
        <v>96</v>
      </c>
      <c r="F5" t="s">
        <v>96</v>
      </c>
      <c r="G5">
        <f>304814444.276389*10^-6</f>
        <v>304.814444276389</v>
      </c>
      <c r="H5" t="s">
        <v>96</v>
      </c>
      <c r="I5">
        <v>11.069999699999999</v>
      </c>
      <c r="J5">
        <v>11.06999969</v>
      </c>
      <c r="K5">
        <v>5</v>
      </c>
      <c r="L5">
        <v>1</v>
      </c>
      <c r="M5">
        <v>6</v>
      </c>
      <c r="N5" t="s">
        <v>96</v>
      </c>
      <c r="O5">
        <v>823.86699999999996</v>
      </c>
      <c r="P5" t="s">
        <v>96</v>
      </c>
      <c r="Q5">
        <v>5</v>
      </c>
      <c r="R5" s="13">
        <v>8803.7307261853312</v>
      </c>
      <c r="S5" s="12">
        <v>0.56794104175952087</v>
      </c>
      <c r="T5">
        <v>13.987934407285289</v>
      </c>
      <c r="U5">
        <v>34.353322152518714</v>
      </c>
      <c r="V5">
        <v>57.028718825493158</v>
      </c>
      <c r="W5" s="8">
        <v>1.5124671000000001</v>
      </c>
      <c r="X5" s="8">
        <v>5.57742782152231E-2</v>
      </c>
      <c r="Y5" s="8">
        <v>0.87598430000000005</v>
      </c>
      <c r="Z5" s="8">
        <v>1547</v>
      </c>
      <c r="AA5" s="8">
        <v>6.7144097222222197</v>
      </c>
      <c r="AB5" s="8" t="s">
        <v>130</v>
      </c>
      <c r="AC5" s="8" t="s">
        <v>137</v>
      </c>
      <c r="AD5" s="8">
        <v>4.2281351590484997</v>
      </c>
      <c r="AE5">
        <v>0.46268518227983602</v>
      </c>
    </row>
    <row r="6" spans="1:31" x14ac:dyDescent="0.35">
      <c r="A6" t="s">
        <v>84</v>
      </c>
      <c r="C6" t="s">
        <v>90</v>
      </c>
      <c r="D6" t="s">
        <v>64</v>
      </c>
      <c r="E6" t="s">
        <v>96</v>
      </c>
      <c r="F6" t="s">
        <v>96</v>
      </c>
      <c r="G6">
        <f>82197426.663173*10^-6</f>
        <v>82.197426663173005</v>
      </c>
      <c r="H6" t="s">
        <v>96</v>
      </c>
      <c r="I6">
        <v>2.7100000499999997</v>
      </c>
      <c r="J6">
        <v>2.7300000190000002</v>
      </c>
      <c r="K6">
        <v>6</v>
      </c>
      <c r="L6">
        <v>1</v>
      </c>
      <c r="M6">
        <v>6</v>
      </c>
      <c r="N6" t="s">
        <v>96</v>
      </c>
      <c r="O6">
        <v>1147.06191666667</v>
      </c>
      <c r="P6" t="s">
        <v>96</v>
      </c>
      <c r="Q6">
        <v>3</v>
      </c>
      <c r="R6" s="13">
        <v>5205.2296481853991</v>
      </c>
      <c r="S6" s="12">
        <v>0.57634344741078491</v>
      </c>
      <c r="T6">
        <v>26.866638239806864</v>
      </c>
      <c r="U6">
        <v>54.572476184058914</v>
      </c>
      <c r="V6">
        <v>29.688146606391076</v>
      </c>
      <c r="W6" s="8">
        <v>0.26773760000000002</v>
      </c>
      <c r="X6" s="8">
        <v>0</v>
      </c>
      <c r="Y6" s="8">
        <v>0.71802359999999998</v>
      </c>
      <c r="Z6" s="8">
        <v>0</v>
      </c>
      <c r="AA6" s="8">
        <v>0</v>
      </c>
      <c r="AB6" s="8" t="s">
        <v>130</v>
      </c>
      <c r="AC6" s="8" t="s">
        <v>137</v>
      </c>
      <c r="AD6" s="8">
        <v>4.1022916217202496</v>
      </c>
      <c r="AE6">
        <v>0.28077048778686198</v>
      </c>
    </row>
    <row r="7" spans="1:31" x14ac:dyDescent="0.35">
      <c r="A7" t="s">
        <v>84</v>
      </c>
      <c r="C7" t="s">
        <v>90</v>
      </c>
      <c r="D7" t="s">
        <v>65</v>
      </c>
      <c r="E7" t="s">
        <v>96</v>
      </c>
      <c r="F7" t="s">
        <v>96</v>
      </c>
      <c r="G7">
        <f>48673073.434982*10^-6</f>
        <v>48.673073434982001</v>
      </c>
      <c r="H7" t="s">
        <v>96</v>
      </c>
      <c r="I7">
        <v>1.7800000000000002</v>
      </c>
      <c r="J7">
        <v>1.7799999710000001</v>
      </c>
      <c r="K7">
        <v>6</v>
      </c>
      <c r="L7">
        <v>1</v>
      </c>
      <c r="M7">
        <v>6</v>
      </c>
      <c r="N7" t="s">
        <v>96</v>
      </c>
      <c r="O7">
        <v>1373</v>
      </c>
      <c r="P7" t="s">
        <v>96</v>
      </c>
      <c r="Q7">
        <v>4</v>
      </c>
      <c r="R7" s="13">
        <v>5000</v>
      </c>
      <c r="S7" s="12">
        <v>0.8</v>
      </c>
      <c r="T7">
        <v>11.5</v>
      </c>
      <c r="U7">
        <v>43.94110791169615</v>
      </c>
      <c r="V7">
        <v>53.2021076586948</v>
      </c>
      <c r="W7" s="8">
        <v>0.39022390000000001</v>
      </c>
      <c r="X7" s="8">
        <v>0</v>
      </c>
      <c r="Y7" s="8">
        <v>0.39022390000000001</v>
      </c>
      <c r="Z7" s="8">
        <v>0</v>
      </c>
      <c r="AA7" s="8">
        <v>0</v>
      </c>
      <c r="AB7" s="8" t="s">
        <v>130</v>
      </c>
      <c r="AC7" s="8" t="s">
        <v>137</v>
      </c>
      <c r="AD7" s="8">
        <v>3.9824720936209199</v>
      </c>
      <c r="AE7">
        <v>0.335772808843947</v>
      </c>
    </row>
    <row r="8" spans="1:31" x14ac:dyDescent="0.35">
      <c r="A8" t="s">
        <v>79</v>
      </c>
      <c r="B8" t="s">
        <v>87</v>
      </c>
      <c r="C8" t="s">
        <v>5</v>
      </c>
      <c r="D8" t="s">
        <v>42</v>
      </c>
      <c r="E8" t="s">
        <v>97</v>
      </c>
      <c r="F8">
        <v>253.12</v>
      </c>
      <c r="G8">
        <f>496283714.418457*10^-6</f>
        <v>496.28371441845695</v>
      </c>
      <c r="H8">
        <v>10.81</v>
      </c>
      <c r="I8">
        <v>19.079999899999997</v>
      </c>
      <c r="J8">
        <v>19.079999919999899</v>
      </c>
      <c r="K8">
        <v>6</v>
      </c>
      <c r="L8">
        <v>3</v>
      </c>
      <c r="M8">
        <v>6</v>
      </c>
      <c r="N8">
        <v>816.1</v>
      </c>
      <c r="O8">
        <v>611.29324999999994</v>
      </c>
      <c r="P8">
        <v>13.37</v>
      </c>
      <c r="Q8">
        <v>3</v>
      </c>
      <c r="R8" s="13">
        <v>4593.98220056024</v>
      </c>
      <c r="S8" s="12">
        <v>0.65302821583291015</v>
      </c>
      <c r="T8">
        <v>11.51746642076076</v>
      </c>
      <c r="U8">
        <v>63.380629648919253</v>
      </c>
      <c r="V8">
        <v>69.78312958801061</v>
      </c>
      <c r="W8" s="8">
        <v>0.94004679999999996</v>
      </c>
      <c r="X8" s="8">
        <v>0.12103606874848701</v>
      </c>
      <c r="Y8" s="8">
        <v>2.0213025</v>
      </c>
      <c r="Z8" s="8">
        <v>6704</v>
      </c>
      <c r="AA8" s="8">
        <v>29.0972222222222</v>
      </c>
      <c r="AB8" s="8" t="s">
        <v>130</v>
      </c>
      <c r="AC8" s="8" t="s">
        <v>137</v>
      </c>
      <c r="AD8" s="8">
        <v>4.4343091520782298</v>
      </c>
      <c r="AE8">
        <v>0.294043817302024</v>
      </c>
    </row>
    <row r="9" spans="1:31" x14ac:dyDescent="0.35">
      <c r="A9" t="s">
        <v>79</v>
      </c>
      <c r="B9" t="s">
        <v>87</v>
      </c>
      <c r="C9" t="s">
        <v>5</v>
      </c>
      <c r="D9" t="s">
        <v>42</v>
      </c>
      <c r="E9" t="s">
        <v>98</v>
      </c>
      <c r="F9">
        <v>501.18</v>
      </c>
      <c r="G9">
        <f>496283714.418457*10^-6</f>
        <v>496.28371441845695</v>
      </c>
      <c r="H9" t="s">
        <v>96</v>
      </c>
      <c r="I9">
        <v>19.079999899999997</v>
      </c>
      <c r="J9">
        <v>19.079999919999899</v>
      </c>
      <c r="K9">
        <v>6</v>
      </c>
      <c r="L9">
        <v>3</v>
      </c>
      <c r="M9">
        <v>6</v>
      </c>
      <c r="N9">
        <v>635</v>
      </c>
      <c r="O9">
        <v>611.29324999999994</v>
      </c>
      <c r="P9">
        <v>-2.16</v>
      </c>
      <c r="Q9">
        <v>3</v>
      </c>
      <c r="R9" s="13">
        <v>4593.98220056024</v>
      </c>
      <c r="S9" s="12">
        <v>0.65302821583291015</v>
      </c>
      <c r="T9">
        <v>11.51746642076076</v>
      </c>
      <c r="U9">
        <v>63.380629648919253</v>
      </c>
      <c r="V9">
        <v>69.78312958801061</v>
      </c>
      <c r="W9" s="8">
        <v>0.94004679999999996</v>
      </c>
      <c r="X9" s="8">
        <v>0.12103606874848701</v>
      </c>
      <c r="Y9" s="8">
        <v>2.0213025</v>
      </c>
      <c r="Z9" s="8">
        <v>6704</v>
      </c>
      <c r="AA9" s="8">
        <v>29.0972222222222</v>
      </c>
      <c r="AB9" s="8" t="s">
        <v>130</v>
      </c>
      <c r="AC9" s="8" t="s">
        <v>137</v>
      </c>
      <c r="AD9" s="8">
        <v>4.4343091520782298</v>
      </c>
      <c r="AE9">
        <v>0.294043817302024</v>
      </c>
    </row>
    <row r="10" spans="1:31" x14ac:dyDescent="0.35">
      <c r="A10" t="s">
        <v>79</v>
      </c>
      <c r="B10" t="s">
        <v>87</v>
      </c>
      <c r="C10" t="s">
        <v>5</v>
      </c>
      <c r="D10" t="s">
        <v>44</v>
      </c>
      <c r="E10" t="s">
        <v>97</v>
      </c>
      <c r="F10">
        <v>253.12</v>
      </c>
      <c r="G10">
        <f>320577270.554214*10^-6</f>
        <v>320.57727055421401</v>
      </c>
      <c r="H10">
        <v>10.81</v>
      </c>
      <c r="I10">
        <v>13.300000199999999</v>
      </c>
      <c r="J10">
        <v>13.30000019</v>
      </c>
      <c r="K10">
        <v>5</v>
      </c>
      <c r="L10">
        <v>2</v>
      </c>
      <c r="M10">
        <v>5</v>
      </c>
      <c r="N10">
        <v>816.1</v>
      </c>
      <c r="O10">
        <v>794.61733333333302</v>
      </c>
      <c r="P10">
        <v>1.3</v>
      </c>
      <c r="Q10">
        <v>1</v>
      </c>
      <c r="R10" s="13">
        <v>2111.2528993714004</v>
      </c>
      <c r="S10" s="12">
        <v>0.47365239867650993</v>
      </c>
      <c r="T10">
        <v>17.854947604104144</v>
      </c>
      <c r="U10">
        <v>57.27396699510787</v>
      </c>
      <c r="V10">
        <v>20.863394122148527</v>
      </c>
      <c r="W10" s="8">
        <v>1.4539782000000001</v>
      </c>
      <c r="X10" s="8">
        <v>3.1201248049922001E-2</v>
      </c>
      <c r="Y10" s="8">
        <v>1.7971919000000001</v>
      </c>
      <c r="Z10" s="8">
        <v>6704</v>
      </c>
      <c r="AA10" s="8">
        <v>29.0972222222222</v>
      </c>
      <c r="AB10" s="8" t="s">
        <v>130</v>
      </c>
      <c r="AC10" s="8" t="s">
        <v>137</v>
      </c>
      <c r="AD10" s="8">
        <v>4.0282366868558999</v>
      </c>
      <c r="AE10">
        <v>0.34787195751500799</v>
      </c>
    </row>
    <row r="11" spans="1:31" x14ac:dyDescent="0.35">
      <c r="A11" t="s">
        <v>79</v>
      </c>
      <c r="B11" t="s">
        <v>87</v>
      </c>
      <c r="C11" t="s">
        <v>5</v>
      </c>
      <c r="D11" t="s">
        <v>44</v>
      </c>
      <c r="E11" t="s">
        <v>98</v>
      </c>
      <c r="F11">
        <v>501.18</v>
      </c>
      <c r="G11">
        <f>320577270.554214*10^-6</f>
        <v>320.57727055421401</v>
      </c>
      <c r="H11" t="s">
        <v>96</v>
      </c>
      <c r="I11">
        <v>13.300000199999999</v>
      </c>
      <c r="J11">
        <v>13.30000019</v>
      </c>
      <c r="K11">
        <v>5</v>
      </c>
      <c r="L11">
        <v>2</v>
      </c>
      <c r="M11">
        <v>5</v>
      </c>
      <c r="N11">
        <v>635</v>
      </c>
      <c r="O11">
        <v>794.61733333333302</v>
      </c>
      <c r="P11">
        <v>-14.23</v>
      </c>
      <c r="Q11">
        <v>1</v>
      </c>
      <c r="R11" s="13">
        <v>2111.2528993714004</v>
      </c>
      <c r="S11" s="12">
        <v>0.47365239867650993</v>
      </c>
      <c r="T11">
        <v>17.854947604104144</v>
      </c>
      <c r="U11">
        <v>57.27396699510787</v>
      </c>
      <c r="V11">
        <v>20.863394122148527</v>
      </c>
      <c r="W11" s="8">
        <v>1.4539782000000001</v>
      </c>
      <c r="X11" s="8">
        <v>3.1201248049922001E-2</v>
      </c>
      <c r="Y11" s="8">
        <v>1.7971919000000001</v>
      </c>
      <c r="Z11" s="8">
        <v>6704</v>
      </c>
      <c r="AA11" s="8">
        <v>29.0972222222222</v>
      </c>
      <c r="AB11" s="8" t="s">
        <v>130</v>
      </c>
      <c r="AC11" s="8" t="s">
        <v>137</v>
      </c>
      <c r="AD11" s="8">
        <v>4.0282366868558999</v>
      </c>
      <c r="AE11">
        <v>0.34787195751500799</v>
      </c>
    </row>
    <row r="12" spans="1:31" x14ac:dyDescent="0.35">
      <c r="A12" t="s">
        <v>79</v>
      </c>
      <c r="B12" t="s">
        <v>87</v>
      </c>
      <c r="C12" t="s">
        <v>5</v>
      </c>
      <c r="D12" t="s">
        <v>45</v>
      </c>
      <c r="E12" t="s">
        <v>97</v>
      </c>
      <c r="F12">
        <v>253.12</v>
      </c>
      <c r="G12">
        <f>614248273.641158*10^-6</f>
        <v>614.24827364115799</v>
      </c>
      <c r="H12">
        <v>10.81</v>
      </c>
      <c r="I12" t="s">
        <v>96</v>
      </c>
      <c r="J12">
        <v>23.29841042</v>
      </c>
      <c r="K12">
        <v>6</v>
      </c>
      <c r="L12">
        <v>2</v>
      </c>
      <c r="M12">
        <v>6</v>
      </c>
      <c r="N12">
        <v>816.1</v>
      </c>
      <c r="O12">
        <v>574.54</v>
      </c>
      <c r="P12">
        <v>16.45</v>
      </c>
      <c r="Q12">
        <v>4</v>
      </c>
      <c r="R12" s="13">
        <v>3087.3727157416688</v>
      </c>
      <c r="S12" s="12">
        <v>1.2955999706822228</v>
      </c>
      <c r="T12">
        <v>17.283558625516942</v>
      </c>
      <c r="U12">
        <v>94.55230106844526</v>
      </c>
      <c r="V12">
        <v>46.74713399740584</v>
      </c>
      <c r="W12" s="8">
        <v>0.76624599999999998</v>
      </c>
      <c r="X12" s="8">
        <v>0.226613192474486</v>
      </c>
      <c r="Y12" s="8">
        <v>2.0460400999999999</v>
      </c>
      <c r="Z12" s="8">
        <v>14707</v>
      </c>
      <c r="AA12" s="8">
        <v>63.8324652777777</v>
      </c>
      <c r="AB12" s="8" t="s">
        <v>130</v>
      </c>
      <c r="AC12" s="8" t="s">
        <v>137</v>
      </c>
      <c r="AD12" s="8">
        <v>4.6522467276282997</v>
      </c>
      <c r="AE12">
        <v>0.289452097352563</v>
      </c>
    </row>
    <row r="13" spans="1:31" x14ac:dyDescent="0.35">
      <c r="A13" t="s">
        <v>79</v>
      </c>
      <c r="B13" t="s">
        <v>87</v>
      </c>
      <c r="C13" t="s">
        <v>5</v>
      </c>
      <c r="D13" t="s">
        <v>45</v>
      </c>
      <c r="E13" t="s">
        <v>98</v>
      </c>
      <c r="F13">
        <v>501.18</v>
      </c>
      <c r="G13">
        <f>614248273.641158*10^-6</f>
        <v>614.24827364115799</v>
      </c>
      <c r="H13" t="s">
        <v>96</v>
      </c>
      <c r="I13" t="s">
        <v>96</v>
      </c>
      <c r="J13">
        <v>23.29841042</v>
      </c>
      <c r="K13">
        <v>6</v>
      </c>
      <c r="L13">
        <v>2</v>
      </c>
      <c r="M13">
        <v>6</v>
      </c>
      <c r="N13">
        <v>635</v>
      </c>
      <c r="O13">
        <v>574.54</v>
      </c>
      <c r="P13">
        <v>0.92</v>
      </c>
      <c r="Q13">
        <v>4</v>
      </c>
      <c r="R13" s="13">
        <v>3087.3727157416688</v>
      </c>
      <c r="S13" s="12">
        <v>1.2955999706822228</v>
      </c>
      <c r="T13">
        <v>17.283558625516942</v>
      </c>
      <c r="U13">
        <v>94.55230106844526</v>
      </c>
      <c r="V13">
        <v>46.74713399740584</v>
      </c>
      <c r="W13" s="8">
        <v>0.76624599999999998</v>
      </c>
      <c r="X13" s="8">
        <v>0.226613192474486</v>
      </c>
      <c r="Y13" s="8">
        <v>2.0460400999999999</v>
      </c>
      <c r="Z13" s="8">
        <v>14707</v>
      </c>
      <c r="AA13" s="8">
        <v>63.8324652777777</v>
      </c>
      <c r="AB13" s="8" t="s">
        <v>130</v>
      </c>
      <c r="AC13" s="8" t="s">
        <v>137</v>
      </c>
      <c r="AD13" s="8">
        <v>4.6522467276282997</v>
      </c>
      <c r="AE13">
        <v>0.289452097352563</v>
      </c>
    </row>
    <row r="14" spans="1:31" x14ac:dyDescent="0.35">
      <c r="A14" t="s">
        <v>79</v>
      </c>
      <c r="B14" t="s">
        <v>87</v>
      </c>
      <c r="C14" t="s">
        <v>5</v>
      </c>
      <c r="D14" t="s">
        <v>46</v>
      </c>
      <c r="E14" t="s">
        <v>97</v>
      </c>
      <c r="F14">
        <v>253.12</v>
      </c>
      <c r="G14">
        <f>416625049.788761*10^-6</f>
        <v>416.62504978876098</v>
      </c>
      <c r="H14">
        <v>10.81</v>
      </c>
      <c r="I14">
        <v>16.299999199999998</v>
      </c>
      <c r="J14">
        <v>16.299999239999899</v>
      </c>
      <c r="K14">
        <v>5</v>
      </c>
      <c r="L14">
        <v>2</v>
      </c>
      <c r="M14">
        <v>5</v>
      </c>
      <c r="N14">
        <v>816.1</v>
      </c>
      <c r="O14">
        <v>675.37866666666696</v>
      </c>
      <c r="P14">
        <v>8.7899999999999991</v>
      </c>
      <c r="Q14">
        <v>2</v>
      </c>
      <c r="R14" s="13">
        <v>7467.4264938920005</v>
      </c>
      <c r="S14" s="12">
        <v>0.26782988779814637</v>
      </c>
      <c r="T14">
        <v>21.556293543303564</v>
      </c>
      <c r="U14">
        <v>39.878029073218734</v>
      </c>
      <c r="V14">
        <v>36.110726803995938</v>
      </c>
      <c r="W14" s="8">
        <v>1.1188206999999999</v>
      </c>
      <c r="X14" s="8">
        <v>5.7621665746320598E-2</v>
      </c>
      <c r="Y14" s="8">
        <v>2.0287628</v>
      </c>
      <c r="Z14" s="8">
        <v>6704</v>
      </c>
      <c r="AA14" s="8">
        <v>29.0972222222222</v>
      </c>
      <c r="AB14" s="8" t="s">
        <v>130</v>
      </c>
      <c r="AC14" s="8" t="s">
        <v>137</v>
      </c>
      <c r="AD14" s="8">
        <v>4.2494296949370796</v>
      </c>
      <c r="AE14">
        <v>0.30727428121256101</v>
      </c>
    </row>
    <row r="15" spans="1:31" x14ac:dyDescent="0.35">
      <c r="A15" t="s">
        <v>79</v>
      </c>
      <c r="B15" t="s">
        <v>87</v>
      </c>
      <c r="C15" t="s">
        <v>5</v>
      </c>
      <c r="D15" t="s">
        <v>46</v>
      </c>
      <c r="E15" t="s">
        <v>98</v>
      </c>
      <c r="F15">
        <v>501.18</v>
      </c>
      <c r="G15">
        <f>416625049.788761*10^-6</f>
        <v>416.62504978876098</v>
      </c>
      <c r="H15" t="s">
        <v>96</v>
      </c>
      <c r="I15">
        <v>16.299999199999998</v>
      </c>
      <c r="J15">
        <v>16.299999239999899</v>
      </c>
      <c r="K15">
        <v>5</v>
      </c>
      <c r="L15">
        <v>2</v>
      </c>
      <c r="M15">
        <v>5</v>
      </c>
      <c r="N15">
        <v>635</v>
      </c>
      <c r="O15">
        <v>675.37866666666696</v>
      </c>
      <c r="P15">
        <v>-6.74</v>
      </c>
      <c r="Q15">
        <v>2</v>
      </c>
      <c r="R15" s="13">
        <v>7467.4264938920005</v>
      </c>
      <c r="S15" s="12">
        <v>0.26782988779814637</v>
      </c>
      <c r="T15">
        <v>21.556293543303564</v>
      </c>
      <c r="U15">
        <v>39.878029073218734</v>
      </c>
      <c r="V15">
        <v>36.110726803995938</v>
      </c>
      <c r="W15" s="8">
        <v>1.1188206999999999</v>
      </c>
      <c r="X15" s="8">
        <v>5.7621665746320598E-2</v>
      </c>
      <c r="Y15" s="8">
        <v>2.0287628</v>
      </c>
      <c r="Z15" s="8">
        <v>6704</v>
      </c>
      <c r="AA15" s="8">
        <v>29.0972222222222</v>
      </c>
      <c r="AB15" s="8" t="s">
        <v>130</v>
      </c>
      <c r="AC15" s="8" t="s">
        <v>137</v>
      </c>
      <c r="AD15" s="8">
        <v>4.2494296949370796</v>
      </c>
      <c r="AE15">
        <v>0.30727428121256101</v>
      </c>
    </row>
    <row r="16" spans="1:31" x14ac:dyDescent="0.35">
      <c r="A16" t="s">
        <v>79</v>
      </c>
      <c r="C16" t="s">
        <v>89</v>
      </c>
      <c r="D16" t="s">
        <v>43</v>
      </c>
      <c r="E16" t="s">
        <v>97</v>
      </c>
      <c r="F16">
        <v>253.12</v>
      </c>
      <c r="G16">
        <f>250362497.636655*10^-6</f>
        <v>250.36249763665498</v>
      </c>
      <c r="H16">
        <v>10.81</v>
      </c>
      <c r="I16">
        <v>10.699999800000001</v>
      </c>
      <c r="J16">
        <v>10.69999981</v>
      </c>
      <c r="K16">
        <v>5</v>
      </c>
      <c r="L16">
        <v>3</v>
      </c>
      <c r="M16">
        <v>5</v>
      </c>
      <c r="N16">
        <v>816.1</v>
      </c>
      <c r="O16">
        <v>832.41774999999996</v>
      </c>
      <c r="P16">
        <v>-0.78</v>
      </c>
      <c r="Q16">
        <v>8</v>
      </c>
      <c r="R16" s="13">
        <v>5000</v>
      </c>
      <c r="S16" s="12">
        <v>1.6</v>
      </c>
      <c r="T16">
        <v>23.377755556024667</v>
      </c>
      <c r="U16">
        <v>99.003278113424869</v>
      </c>
      <c r="V16">
        <v>47.093483838017363</v>
      </c>
      <c r="W16" s="8">
        <v>1.8605022</v>
      </c>
      <c r="X16" s="8">
        <v>1.99624705553559E-2</v>
      </c>
      <c r="Y16" s="8">
        <v>1.688825</v>
      </c>
      <c r="Z16" s="8">
        <v>3616</v>
      </c>
      <c r="AA16" s="8">
        <v>15.6944444444444</v>
      </c>
      <c r="AB16" s="8" t="s">
        <v>130</v>
      </c>
      <c r="AC16" s="8" t="s">
        <v>137</v>
      </c>
      <c r="AD16" s="8">
        <v>3.8363559594815499</v>
      </c>
      <c r="AE16">
        <v>0.36947657221823699</v>
      </c>
    </row>
    <row r="17" spans="1:31" x14ac:dyDescent="0.35">
      <c r="A17" t="s">
        <v>79</v>
      </c>
      <c r="C17" t="s">
        <v>89</v>
      </c>
      <c r="D17" t="s">
        <v>43</v>
      </c>
      <c r="E17" t="s">
        <v>98</v>
      </c>
      <c r="F17">
        <v>501.18</v>
      </c>
      <c r="G17">
        <f>250362497.636655*10^-6</f>
        <v>250.36249763665498</v>
      </c>
      <c r="H17" t="s">
        <v>96</v>
      </c>
      <c r="I17">
        <v>10.699999800000001</v>
      </c>
      <c r="J17">
        <v>10.69999981</v>
      </c>
      <c r="K17">
        <v>5</v>
      </c>
      <c r="L17">
        <v>3</v>
      </c>
      <c r="M17">
        <v>5</v>
      </c>
      <c r="N17">
        <v>635</v>
      </c>
      <c r="O17">
        <v>832.41774999999996</v>
      </c>
      <c r="P17">
        <v>-16.309999999999999</v>
      </c>
      <c r="Q17">
        <v>8</v>
      </c>
      <c r="R17" s="13">
        <v>5000</v>
      </c>
      <c r="S17" s="12">
        <v>1.6</v>
      </c>
      <c r="T17">
        <v>23.377755556024667</v>
      </c>
      <c r="U17">
        <v>99.003278113424869</v>
      </c>
      <c r="V17">
        <v>47.093483838017363</v>
      </c>
      <c r="W17" s="8">
        <v>1.8605022</v>
      </c>
      <c r="X17" s="8">
        <v>1.99624705553559E-2</v>
      </c>
      <c r="Y17" s="8">
        <v>1.688825</v>
      </c>
      <c r="Z17" s="8">
        <v>3616</v>
      </c>
      <c r="AA17" s="8">
        <v>15.6944444444444</v>
      </c>
      <c r="AB17" s="8" t="s">
        <v>130</v>
      </c>
      <c r="AC17" s="8" t="s">
        <v>137</v>
      </c>
      <c r="AD17" s="8">
        <v>3.8363559594815499</v>
      </c>
      <c r="AE17">
        <v>0.36947657221823699</v>
      </c>
    </row>
    <row r="18" spans="1:31" x14ac:dyDescent="0.35">
      <c r="A18" t="s">
        <v>3</v>
      </c>
      <c r="B18" t="s">
        <v>4</v>
      </c>
      <c r="C18" t="s">
        <v>5</v>
      </c>
      <c r="D18" t="s">
        <v>6</v>
      </c>
      <c r="E18" t="s">
        <v>102</v>
      </c>
      <c r="F18">
        <v>152.05000000000001</v>
      </c>
      <c r="G18">
        <v>199.4</v>
      </c>
      <c r="H18" t="s">
        <v>96</v>
      </c>
      <c r="I18" t="s">
        <v>96</v>
      </c>
      <c r="J18">
        <v>8.2152605059999999</v>
      </c>
      <c r="K18">
        <v>14</v>
      </c>
      <c r="L18">
        <v>2</v>
      </c>
      <c r="M18">
        <v>5</v>
      </c>
      <c r="N18">
        <v>470</v>
      </c>
      <c r="O18">
        <v>403.43633333333298</v>
      </c>
      <c r="P18">
        <v>4.84</v>
      </c>
      <c r="Q18">
        <v>2</v>
      </c>
      <c r="R18" s="13">
        <v>3723.8993008793987</v>
      </c>
      <c r="S18" s="12">
        <v>0.53707145075799978</v>
      </c>
      <c r="T18">
        <v>13.399188416106485</v>
      </c>
      <c r="U18">
        <v>59.91145061162721</v>
      </c>
      <c r="V18">
        <v>50.155079961167274</v>
      </c>
      <c r="W18" s="8">
        <v>6.0462500000000002E-2</v>
      </c>
      <c r="X18" s="8">
        <v>8.5655262760114897E-2</v>
      </c>
      <c r="Y18" s="8">
        <v>1.8693001</v>
      </c>
      <c r="Z18" s="8">
        <v>266</v>
      </c>
      <c r="AA18" s="8">
        <v>1.15451388888888</v>
      </c>
      <c r="AB18" s="8" t="s">
        <v>130</v>
      </c>
      <c r="AC18" s="8" t="s">
        <v>138</v>
      </c>
      <c r="AD18" s="8">
        <v>6.1191849658586497</v>
      </c>
      <c r="AE18">
        <v>0.453213923946302</v>
      </c>
    </row>
    <row r="19" spans="1:31" x14ac:dyDescent="0.35">
      <c r="A19" t="s">
        <v>3</v>
      </c>
      <c r="B19" t="s">
        <v>4</v>
      </c>
      <c r="C19" t="s">
        <v>5</v>
      </c>
      <c r="D19" t="s">
        <v>6</v>
      </c>
      <c r="E19" t="s">
        <v>99</v>
      </c>
      <c r="F19">
        <v>183.7</v>
      </c>
      <c r="G19">
        <v>199.4</v>
      </c>
      <c r="H19" t="s">
        <v>96</v>
      </c>
      <c r="I19" t="s">
        <v>96</v>
      </c>
      <c r="J19">
        <v>8.2152605059999999</v>
      </c>
      <c r="K19">
        <v>14</v>
      </c>
      <c r="L19">
        <v>2</v>
      </c>
      <c r="M19">
        <v>5</v>
      </c>
      <c r="N19">
        <v>432.7</v>
      </c>
      <c r="O19">
        <v>403.43633333333298</v>
      </c>
      <c r="P19">
        <v>2.69</v>
      </c>
      <c r="Q19">
        <v>2</v>
      </c>
      <c r="R19" s="13">
        <v>3723.8993008793987</v>
      </c>
      <c r="S19" s="12">
        <v>0.53707145075799978</v>
      </c>
      <c r="T19">
        <v>13.399188416106485</v>
      </c>
      <c r="U19">
        <v>59.91145061162721</v>
      </c>
      <c r="V19">
        <v>50.155079961167274</v>
      </c>
      <c r="W19" s="8">
        <v>6.0462500000000002E-2</v>
      </c>
      <c r="X19" s="8">
        <v>8.5655262760114897E-2</v>
      </c>
      <c r="Y19" s="8">
        <v>1.8693001</v>
      </c>
      <c r="Z19" s="8">
        <v>266</v>
      </c>
      <c r="AA19" s="8">
        <v>1.15451388888888</v>
      </c>
      <c r="AB19" s="8" t="s">
        <v>130</v>
      </c>
      <c r="AC19" s="8" t="s">
        <v>138</v>
      </c>
      <c r="AD19" s="8">
        <v>6.1191849658586497</v>
      </c>
      <c r="AE19">
        <v>0.453213923946302</v>
      </c>
    </row>
    <row r="20" spans="1:31" x14ac:dyDescent="0.35">
      <c r="A20" t="s">
        <v>3</v>
      </c>
      <c r="B20" t="s">
        <v>4</v>
      </c>
      <c r="C20" t="s">
        <v>5</v>
      </c>
      <c r="D20" t="s">
        <v>6</v>
      </c>
      <c r="E20" t="s">
        <v>100</v>
      </c>
      <c r="F20">
        <v>267.72000000000003</v>
      </c>
      <c r="G20">
        <v>199.4</v>
      </c>
      <c r="H20" t="s">
        <v>96</v>
      </c>
      <c r="I20" t="s">
        <v>96</v>
      </c>
      <c r="J20">
        <v>8.2152605059999999</v>
      </c>
      <c r="K20">
        <v>14</v>
      </c>
      <c r="L20">
        <v>2</v>
      </c>
      <c r="M20">
        <v>5</v>
      </c>
      <c r="N20">
        <v>309</v>
      </c>
      <c r="O20">
        <v>403.43633333333298</v>
      </c>
      <c r="P20">
        <v>-7.72</v>
      </c>
      <c r="Q20">
        <v>2</v>
      </c>
      <c r="R20" s="13">
        <v>3723.8993008793987</v>
      </c>
      <c r="S20" s="12">
        <v>0.53707145075799978</v>
      </c>
      <c r="T20">
        <v>13.399188416106485</v>
      </c>
      <c r="U20">
        <v>59.91145061162721</v>
      </c>
      <c r="V20">
        <v>50.155079961167274</v>
      </c>
      <c r="W20" s="8">
        <v>6.0462500000000002E-2</v>
      </c>
      <c r="X20" s="8">
        <v>8.5655262760114897E-2</v>
      </c>
      <c r="Y20" s="8">
        <v>1.8693001</v>
      </c>
      <c r="Z20" s="8">
        <v>266</v>
      </c>
      <c r="AA20" s="8">
        <v>1.15451388888888</v>
      </c>
      <c r="AB20" s="8" t="s">
        <v>130</v>
      </c>
      <c r="AC20" s="8" t="s">
        <v>138</v>
      </c>
      <c r="AD20" s="8">
        <v>6.1191849658586497</v>
      </c>
      <c r="AE20">
        <v>0.453213923946302</v>
      </c>
    </row>
    <row r="21" spans="1:31" x14ac:dyDescent="0.35">
      <c r="A21" t="s">
        <v>3</v>
      </c>
      <c r="B21" t="s">
        <v>4</v>
      </c>
      <c r="C21" t="s">
        <v>5</v>
      </c>
      <c r="D21" t="s">
        <v>6</v>
      </c>
      <c r="E21" t="s">
        <v>101</v>
      </c>
      <c r="F21">
        <v>444.9</v>
      </c>
      <c r="G21">
        <v>199.4</v>
      </c>
      <c r="H21" t="s">
        <v>96</v>
      </c>
      <c r="I21" t="s">
        <v>96</v>
      </c>
      <c r="J21">
        <v>8.2152605059999999</v>
      </c>
      <c r="K21">
        <v>14</v>
      </c>
      <c r="L21">
        <v>2</v>
      </c>
      <c r="M21">
        <v>5</v>
      </c>
      <c r="N21">
        <v>278.7</v>
      </c>
      <c r="O21">
        <v>403.43633333333298</v>
      </c>
      <c r="P21">
        <v>-12.79</v>
      </c>
      <c r="Q21">
        <v>2</v>
      </c>
      <c r="R21" s="13">
        <v>3723.8993008793987</v>
      </c>
      <c r="S21" s="12">
        <v>0.53707145075799978</v>
      </c>
      <c r="T21">
        <v>13.399188416106485</v>
      </c>
      <c r="U21">
        <v>59.91145061162721</v>
      </c>
      <c r="V21">
        <v>50.155079961167274</v>
      </c>
      <c r="W21" s="8">
        <v>6.0462500000000002E-2</v>
      </c>
      <c r="X21" s="8">
        <v>8.5655262760114897E-2</v>
      </c>
      <c r="Y21" s="8">
        <v>1.8693001</v>
      </c>
      <c r="Z21" s="8">
        <v>266</v>
      </c>
      <c r="AA21" s="8">
        <v>1.15451388888888</v>
      </c>
      <c r="AB21" s="8" t="s">
        <v>130</v>
      </c>
      <c r="AC21" s="8" t="s">
        <v>138</v>
      </c>
      <c r="AD21" s="8">
        <v>6.1191849658586497</v>
      </c>
      <c r="AE21">
        <v>0.453213923946302</v>
      </c>
    </row>
    <row r="22" spans="1:31" x14ac:dyDescent="0.35">
      <c r="A22" t="s">
        <v>3</v>
      </c>
      <c r="B22" t="s">
        <v>4</v>
      </c>
      <c r="C22" t="s">
        <v>5</v>
      </c>
      <c r="D22" t="s">
        <v>17</v>
      </c>
      <c r="E22" t="s">
        <v>102</v>
      </c>
      <c r="F22">
        <v>152.05000000000001</v>
      </c>
      <c r="G22">
        <f>182039450.553804*10^-6</f>
        <v>182.03945055380399</v>
      </c>
      <c r="H22" t="s">
        <v>96</v>
      </c>
      <c r="I22" t="s">
        <v>96</v>
      </c>
      <c r="J22">
        <v>7.6616268160000001</v>
      </c>
      <c r="K22">
        <v>13</v>
      </c>
      <c r="L22">
        <v>2</v>
      </c>
      <c r="M22">
        <v>5</v>
      </c>
      <c r="N22">
        <v>470</v>
      </c>
      <c r="O22">
        <v>443.83883333333301</v>
      </c>
      <c r="P22">
        <v>1.0900000000000001</v>
      </c>
      <c r="Q22">
        <v>1</v>
      </c>
      <c r="R22" s="13">
        <v>1003.0376836340984</v>
      </c>
      <c r="S22" s="12">
        <v>0.99697151594235978</v>
      </c>
      <c r="T22">
        <v>13.408664835941153</v>
      </c>
      <c r="U22">
        <v>36.808533029912446</v>
      </c>
      <c r="V22">
        <v>19.897994146913543</v>
      </c>
      <c r="W22" s="8">
        <v>6.6878400000000005E-2</v>
      </c>
      <c r="X22" s="8">
        <v>7.2451652454996407E-2</v>
      </c>
      <c r="Y22" s="8">
        <v>1.6106560000000001</v>
      </c>
      <c r="Z22" s="8">
        <v>266</v>
      </c>
      <c r="AA22" s="8">
        <v>1.15451388888888</v>
      </c>
      <c r="AB22" s="8" t="s">
        <v>130</v>
      </c>
      <c r="AC22" s="8" t="s">
        <v>138</v>
      </c>
      <c r="AD22" s="8">
        <v>5.9820116285242397</v>
      </c>
      <c r="AE22">
        <v>0.46599691631631202</v>
      </c>
    </row>
    <row r="23" spans="1:31" x14ac:dyDescent="0.35">
      <c r="A23" t="s">
        <v>3</v>
      </c>
      <c r="B23" t="s">
        <v>4</v>
      </c>
      <c r="C23" t="s">
        <v>5</v>
      </c>
      <c r="D23" t="s">
        <v>17</v>
      </c>
      <c r="E23" t="s">
        <v>99</v>
      </c>
      <c r="F23">
        <v>183.7</v>
      </c>
      <c r="G23">
        <f>182039450.553804*10^-6</f>
        <v>182.03945055380399</v>
      </c>
      <c r="H23" t="s">
        <v>96</v>
      </c>
      <c r="I23" t="s">
        <v>96</v>
      </c>
      <c r="J23">
        <v>7.6616268160000001</v>
      </c>
      <c r="K23">
        <v>13</v>
      </c>
      <c r="L23">
        <v>2</v>
      </c>
      <c r="M23">
        <v>5</v>
      </c>
      <c r="N23">
        <v>432.7</v>
      </c>
      <c r="O23">
        <v>443.83883333333301</v>
      </c>
      <c r="P23">
        <v>-1.06</v>
      </c>
      <c r="Q23">
        <v>1</v>
      </c>
      <c r="R23" s="13">
        <v>1003.0376836340984</v>
      </c>
      <c r="S23" s="12">
        <v>0.99697151594235978</v>
      </c>
      <c r="T23">
        <v>13.408664835941153</v>
      </c>
      <c r="U23">
        <v>36.808533029912446</v>
      </c>
      <c r="V23">
        <v>19.897994146913543</v>
      </c>
      <c r="W23" s="8">
        <v>6.6878400000000005E-2</v>
      </c>
      <c r="X23" s="8">
        <v>7.2451652454996407E-2</v>
      </c>
      <c r="Y23" s="8">
        <v>1.6106560000000001</v>
      </c>
      <c r="Z23" s="8">
        <v>266</v>
      </c>
      <c r="AA23" s="8">
        <v>1.15451388888888</v>
      </c>
      <c r="AB23" s="8" t="s">
        <v>130</v>
      </c>
      <c r="AC23" s="8" t="s">
        <v>138</v>
      </c>
      <c r="AD23" s="8">
        <v>5.9820116285242397</v>
      </c>
      <c r="AE23">
        <v>0.46599691631631202</v>
      </c>
    </row>
    <row r="24" spans="1:31" x14ac:dyDescent="0.35">
      <c r="A24" t="s">
        <v>3</v>
      </c>
      <c r="B24" t="s">
        <v>4</v>
      </c>
      <c r="C24" t="s">
        <v>5</v>
      </c>
      <c r="D24" t="s">
        <v>17</v>
      </c>
      <c r="E24" t="s">
        <v>100</v>
      </c>
      <c r="F24">
        <v>267.72000000000003</v>
      </c>
      <c r="G24">
        <f>182039450.553804*10^-6</f>
        <v>182.03945055380399</v>
      </c>
      <c r="H24" t="s">
        <v>96</v>
      </c>
      <c r="I24" t="s">
        <v>96</v>
      </c>
      <c r="J24">
        <v>7.6616268160000001</v>
      </c>
      <c r="K24">
        <v>13</v>
      </c>
      <c r="L24">
        <v>2</v>
      </c>
      <c r="M24">
        <v>5</v>
      </c>
      <c r="N24">
        <v>309</v>
      </c>
      <c r="O24">
        <v>443.83883333333301</v>
      </c>
      <c r="P24">
        <v>-11.48</v>
      </c>
      <c r="Q24">
        <v>1</v>
      </c>
      <c r="R24" s="13">
        <v>1003.0376836340984</v>
      </c>
      <c r="S24" s="12">
        <v>0.99697151594235978</v>
      </c>
      <c r="T24">
        <v>13.408664835941153</v>
      </c>
      <c r="U24">
        <v>36.808533029912446</v>
      </c>
      <c r="V24">
        <v>19.897994146913543</v>
      </c>
      <c r="W24" s="8">
        <v>6.6878400000000005E-2</v>
      </c>
      <c r="X24" s="8">
        <v>7.2451652454996407E-2</v>
      </c>
      <c r="Y24" s="8">
        <v>1.6106560000000001</v>
      </c>
      <c r="Z24" s="8">
        <v>266</v>
      </c>
      <c r="AA24" s="8">
        <v>1.15451388888888</v>
      </c>
      <c r="AB24" s="8" t="s">
        <v>130</v>
      </c>
      <c r="AC24" s="8" t="s">
        <v>138</v>
      </c>
      <c r="AD24" s="8">
        <v>5.9820116285242397</v>
      </c>
      <c r="AE24">
        <v>0.46599691631631202</v>
      </c>
    </row>
    <row r="25" spans="1:31" x14ac:dyDescent="0.35">
      <c r="A25" t="s">
        <v>3</v>
      </c>
      <c r="B25" t="s">
        <v>4</v>
      </c>
      <c r="C25" t="s">
        <v>5</v>
      </c>
      <c r="D25" t="s">
        <v>17</v>
      </c>
      <c r="E25" t="s">
        <v>101</v>
      </c>
      <c r="F25">
        <v>444.9</v>
      </c>
      <c r="G25">
        <f>182039450.553804*10^-6</f>
        <v>182.03945055380399</v>
      </c>
      <c r="H25" t="s">
        <v>96</v>
      </c>
      <c r="I25" t="s">
        <v>96</v>
      </c>
      <c r="J25">
        <v>7.6616268160000001</v>
      </c>
      <c r="K25">
        <v>13</v>
      </c>
      <c r="L25">
        <v>2</v>
      </c>
      <c r="M25">
        <v>5</v>
      </c>
      <c r="N25">
        <v>278.7</v>
      </c>
      <c r="O25">
        <v>443.83883333333301</v>
      </c>
      <c r="P25">
        <v>-14.41</v>
      </c>
      <c r="Q25">
        <v>1</v>
      </c>
      <c r="R25" s="13">
        <v>1003.0376836340984</v>
      </c>
      <c r="S25" s="12">
        <v>0.99697151594235978</v>
      </c>
      <c r="T25">
        <v>13.408664835941153</v>
      </c>
      <c r="U25">
        <v>36.808533029912446</v>
      </c>
      <c r="V25">
        <v>19.897994146913543</v>
      </c>
      <c r="W25" s="8">
        <v>6.6878400000000005E-2</v>
      </c>
      <c r="X25" s="8">
        <v>7.2451652454996407E-2</v>
      </c>
      <c r="Y25" s="8">
        <v>1.6106560000000001</v>
      </c>
      <c r="Z25" s="8">
        <v>266</v>
      </c>
      <c r="AA25" s="8">
        <v>1.15451388888888</v>
      </c>
      <c r="AB25" s="8" t="s">
        <v>130</v>
      </c>
      <c r="AC25" s="8" t="s">
        <v>138</v>
      </c>
      <c r="AD25" s="8">
        <v>5.9820116285242397</v>
      </c>
      <c r="AE25">
        <v>0.46599691631631202</v>
      </c>
    </row>
    <row r="26" spans="1:31" x14ac:dyDescent="0.35">
      <c r="A26" t="s">
        <v>3</v>
      </c>
      <c r="B26" t="s">
        <v>4</v>
      </c>
      <c r="C26" t="s">
        <v>5</v>
      </c>
      <c r="D26" t="s">
        <v>18</v>
      </c>
      <c r="E26" t="s">
        <v>102</v>
      </c>
      <c r="F26">
        <v>152.05000000000001</v>
      </c>
      <c r="G26">
        <f>444048194.483528*10^-6</f>
        <v>444.04819448352799</v>
      </c>
      <c r="H26" t="s">
        <v>96</v>
      </c>
      <c r="I26" t="s">
        <v>96</v>
      </c>
      <c r="J26">
        <v>18.8654747</v>
      </c>
      <c r="K26">
        <v>14</v>
      </c>
      <c r="L26">
        <v>3</v>
      </c>
      <c r="M26">
        <v>5</v>
      </c>
      <c r="N26">
        <v>470</v>
      </c>
      <c r="O26">
        <v>288.06675000000001</v>
      </c>
      <c r="P26">
        <v>14.6</v>
      </c>
      <c r="Q26">
        <v>3</v>
      </c>
      <c r="R26" s="13">
        <v>2742.2916605835053</v>
      </c>
      <c r="S26" s="12">
        <v>1.0939755399181936</v>
      </c>
      <c r="T26">
        <v>7.7768996843477192</v>
      </c>
      <c r="U26">
        <v>47.076463580242418</v>
      </c>
      <c r="V26">
        <v>29.611840750856107</v>
      </c>
      <c r="W26" s="8">
        <v>0.1019437</v>
      </c>
      <c r="X26" s="8">
        <v>0.12686330478909</v>
      </c>
      <c r="Y26" s="8">
        <v>1.8372525</v>
      </c>
      <c r="Z26" s="8">
        <v>2729</v>
      </c>
      <c r="AA26" s="8">
        <v>11.8446180555555</v>
      </c>
      <c r="AB26" s="8" t="s">
        <v>130</v>
      </c>
      <c r="AC26" s="8" t="s">
        <v>138</v>
      </c>
      <c r="AD26" s="8">
        <v>6.3783659906522097</v>
      </c>
      <c r="AE26">
        <v>0.44852010411340298</v>
      </c>
    </row>
    <row r="27" spans="1:31" x14ac:dyDescent="0.35">
      <c r="A27" t="s">
        <v>3</v>
      </c>
      <c r="B27" t="s">
        <v>4</v>
      </c>
      <c r="C27" t="s">
        <v>5</v>
      </c>
      <c r="D27" t="s">
        <v>18</v>
      </c>
      <c r="E27" t="s">
        <v>99</v>
      </c>
      <c r="F27">
        <v>183.7</v>
      </c>
      <c r="G27">
        <f>444048194.483528*10^-6</f>
        <v>444.04819448352799</v>
      </c>
      <c r="H27" t="s">
        <v>96</v>
      </c>
      <c r="I27" t="s">
        <v>96</v>
      </c>
      <c r="J27">
        <v>18.8654747</v>
      </c>
      <c r="K27">
        <v>14</v>
      </c>
      <c r="L27">
        <v>3</v>
      </c>
      <c r="M27">
        <v>5</v>
      </c>
      <c r="N27">
        <v>432.7</v>
      </c>
      <c r="O27">
        <v>288.06675000000001</v>
      </c>
      <c r="P27">
        <v>12.44</v>
      </c>
      <c r="Q27">
        <v>3</v>
      </c>
      <c r="R27" s="13">
        <v>2742.2916605835053</v>
      </c>
      <c r="S27" s="12">
        <v>1.0939755399181936</v>
      </c>
      <c r="T27">
        <v>7.7768996843477192</v>
      </c>
      <c r="U27">
        <v>47.076463580242418</v>
      </c>
      <c r="V27">
        <v>29.611840750856107</v>
      </c>
      <c r="W27" s="8">
        <v>0.1019437</v>
      </c>
      <c r="X27" s="8">
        <v>0.12686330478909</v>
      </c>
      <c r="Y27" s="8">
        <v>1.8372525</v>
      </c>
      <c r="Z27" s="8">
        <v>2729</v>
      </c>
      <c r="AA27" s="8">
        <v>11.8446180555555</v>
      </c>
      <c r="AB27" s="8" t="s">
        <v>130</v>
      </c>
      <c r="AC27" s="8" t="s">
        <v>138</v>
      </c>
      <c r="AD27" s="8">
        <v>6.3783659906522097</v>
      </c>
      <c r="AE27">
        <v>0.44852010411340298</v>
      </c>
    </row>
    <row r="28" spans="1:31" x14ac:dyDescent="0.35">
      <c r="A28" t="s">
        <v>3</v>
      </c>
      <c r="B28" t="s">
        <v>4</v>
      </c>
      <c r="C28" t="s">
        <v>5</v>
      </c>
      <c r="D28" t="s">
        <v>18</v>
      </c>
      <c r="E28" t="s">
        <v>100</v>
      </c>
      <c r="F28">
        <v>267.72000000000003</v>
      </c>
      <c r="G28">
        <f>444048194.483528*10^-6</f>
        <v>444.04819448352799</v>
      </c>
      <c r="H28" t="s">
        <v>96</v>
      </c>
      <c r="I28" t="s">
        <v>96</v>
      </c>
      <c r="J28">
        <v>18.8654747</v>
      </c>
      <c r="K28">
        <v>14</v>
      </c>
      <c r="L28">
        <v>3</v>
      </c>
      <c r="M28">
        <v>5</v>
      </c>
      <c r="N28">
        <v>309</v>
      </c>
      <c r="O28">
        <v>288.06675000000001</v>
      </c>
      <c r="P28">
        <v>2.0299999999999998</v>
      </c>
      <c r="Q28">
        <v>3</v>
      </c>
      <c r="R28" s="13">
        <v>2742.2916605835053</v>
      </c>
      <c r="S28" s="12">
        <v>1.0939755399181936</v>
      </c>
      <c r="T28">
        <v>7.7768996843477192</v>
      </c>
      <c r="U28">
        <v>47.076463580242418</v>
      </c>
      <c r="V28">
        <v>29.611840750856107</v>
      </c>
      <c r="W28" s="8">
        <v>0.1019437</v>
      </c>
      <c r="X28" s="8">
        <v>0.12686330478909</v>
      </c>
      <c r="Y28" s="8">
        <v>1.8372525</v>
      </c>
      <c r="Z28" s="8">
        <v>2729</v>
      </c>
      <c r="AA28" s="8">
        <v>11.8446180555555</v>
      </c>
      <c r="AB28" s="8" t="s">
        <v>130</v>
      </c>
      <c r="AC28" s="8" t="s">
        <v>138</v>
      </c>
      <c r="AD28" s="8">
        <v>6.3783659906522097</v>
      </c>
      <c r="AE28">
        <v>0.44852010411340298</v>
      </c>
    </row>
    <row r="29" spans="1:31" x14ac:dyDescent="0.35">
      <c r="A29" t="s">
        <v>3</v>
      </c>
      <c r="B29" t="s">
        <v>4</v>
      </c>
      <c r="C29" t="s">
        <v>5</v>
      </c>
      <c r="D29" t="s">
        <v>18</v>
      </c>
      <c r="E29" t="s">
        <v>101</v>
      </c>
      <c r="F29">
        <v>444.9</v>
      </c>
      <c r="G29">
        <f>444048194.483528*10^-6</f>
        <v>444.04819448352799</v>
      </c>
      <c r="H29" t="s">
        <v>96</v>
      </c>
      <c r="I29" t="s">
        <v>96</v>
      </c>
      <c r="J29">
        <v>18.8654747</v>
      </c>
      <c r="K29">
        <v>14</v>
      </c>
      <c r="L29">
        <v>3</v>
      </c>
      <c r="M29">
        <v>5</v>
      </c>
      <c r="N29">
        <v>278.7</v>
      </c>
      <c r="O29">
        <v>288.06675000000001</v>
      </c>
      <c r="P29">
        <v>-0.9</v>
      </c>
      <c r="Q29">
        <v>3</v>
      </c>
      <c r="R29" s="13">
        <v>2742.2916605835053</v>
      </c>
      <c r="S29" s="12">
        <v>1.0939755399181936</v>
      </c>
      <c r="T29">
        <v>7.7768996843477192</v>
      </c>
      <c r="U29">
        <v>47.076463580242418</v>
      </c>
      <c r="V29">
        <v>29.611840750856107</v>
      </c>
      <c r="W29" s="8">
        <v>0.1019437</v>
      </c>
      <c r="X29" s="8">
        <v>0.12686330478909</v>
      </c>
      <c r="Y29" s="8">
        <v>1.8372525</v>
      </c>
      <c r="Z29" s="8">
        <v>2729</v>
      </c>
      <c r="AA29" s="8">
        <v>11.8446180555555</v>
      </c>
      <c r="AB29" s="8" t="s">
        <v>130</v>
      </c>
      <c r="AC29" s="8" t="s">
        <v>138</v>
      </c>
      <c r="AD29" s="8">
        <v>6.3783659906522097</v>
      </c>
      <c r="AE29">
        <v>0.44852010411340298</v>
      </c>
    </row>
    <row r="30" spans="1:31" x14ac:dyDescent="0.35">
      <c r="A30" t="s">
        <v>3</v>
      </c>
      <c r="B30" t="s">
        <v>4</v>
      </c>
      <c r="C30" t="s">
        <v>5</v>
      </c>
      <c r="D30" t="s">
        <v>20</v>
      </c>
      <c r="E30" t="s">
        <v>102</v>
      </c>
      <c r="F30">
        <v>152.05000000000001</v>
      </c>
      <c r="G30">
        <f>151981417.548505*10^-6</f>
        <v>151.98141754850499</v>
      </c>
      <c r="H30" t="s">
        <v>96</v>
      </c>
      <c r="I30" t="s">
        <v>96</v>
      </c>
      <c r="J30">
        <v>6.5642466549999998</v>
      </c>
      <c r="K30">
        <v>13</v>
      </c>
      <c r="L30">
        <v>4</v>
      </c>
      <c r="M30">
        <v>5</v>
      </c>
      <c r="N30">
        <v>470</v>
      </c>
      <c r="O30">
        <v>463.19766666666698</v>
      </c>
      <c r="P30">
        <v>0.12</v>
      </c>
      <c r="Q30">
        <v>0</v>
      </c>
      <c r="R30" s="13">
        <v>411.95230464260021</v>
      </c>
      <c r="S30" s="12">
        <v>0</v>
      </c>
      <c r="T30">
        <v>20.593891855406255</v>
      </c>
      <c r="U30">
        <v>43.163927489042621</v>
      </c>
      <c r="V30">
        <v>26.383910178811405</v>
      </c>
      <c r="W30" s="8">
        <v>8.0315899999999996E-2</v>
      </c>
      <c r="X30" s="8">
        <v>8.7008901679941103E-2</v>
      </c>
      <c r="Y30" s="8">
        <v>1.8472660000000001</v>
      </c>
      <c r="Z30" s="8">
        <v>266</v>
      </c>
      <c r="AA30" s="8">
        <v>1.15451388888888</v>
      </c>
      <c r="AB30" s="8" t="s">
        <v>130</v>
      </c>
      <c r="AC30" s="8" t="s">
        <v>138</v>
      </c>
      <c r="AD30" s="8">
        <v>6.04981858108364</v>
      </c>
      <c r="AE30">
        <v>0.50003397203495203</v>
      </c>
    </row>
    <row r="31" spans="1:31" x14ac:dyDescent="0.35">
      <c r="A31" t="s">
        <v>3</v>
      </c>
      <c r="B31" t="s">
        <v>4</v>
      </c>
      <c r="C31" t="s">
        <v>5</v>
      </c>
      <c r="D31" t="s">
        <v>20</v>
      </c>
      <c r="E31" t="s">
        <v>99</v>
      </c>
      <c r="F31">
        <v>183.7</v>
      </c>
      <c r="G31">
        <f>151981417.548505*10^-6</f>
        <v>151.98141754850499</v>
      </c>
      <c r="H31" t="s">
        <v>96</v>
      </c>
      <c r="I31" t="s">
        <v>96</v>
      </c>
      <c r="J31">
        <v>6.5642466549999998</v>
      </c>
      <c r="K31">
        <v>13</v>
      </c>
      <c r="L31">
        <v>4</v>
      </c>
      <c r="M31">
        <v>5</v>
      </c>
      <c r="N31">
        <v>432.7</v>
      </c>
      <c r="O31">
        <v>463.19766666666698</v>
      </c>
      <c r="P31">
        <v>-2.0299999999999998</v>
      </c>
      <c r="Q31">
        <v>0</v>
      </c>
      <c r="R31" s="13">
        <v>411.95230464260021</v>
      </c>
      <c r="S31" s="12">
        <v>0</v>
      </c>
      <c r="T31">
        <v>20.593891855406255</v>
      </c>
      <c r="U31">
        <v>43.163927489042621</v>
      </c>
      <c r="V31">
        <v>26.383910178811405</v>
      </c>
      <c r="W31" s="8">
        <v>8.0315899999999996E-2</v>
      </c>
      <c r="X31" s="8">
        <v>8.7008901679941103E-2</v>
      </c>
      <c r="Y31" s="8">
        <v>1.8472660000000001</v>
      </c>
      <c r="Z31" s="8">
        <v>266</v>
      </c>
      <c r="AA31" s="8">
        <v>1.15451388888888</v>
      </c>
      <c r="AB31" s="8" t="s">
        <v>130</v>
      </c>
      <c r="AC31" s="8" t="s">
        <v>138</v>
      </c>
      <c r="AD31" s="8">
        <v>6.04981858108364</v>
      </c>
      <c r="AE31">
        <v>0.50003397203495203</v>
      </c>
    </row>
    <row r="32" spans="1:31" x14ac:dyDescent="0.35">
      <c r="A32" t="s">
        <v>3</v>
      </c>
      <c r="B32" t="s">
        <v>4</v>
      </c>
      <c r="C32" t="s">
        <v>5</v>
      </c>
      <c r="D32" t="s">
        <v>20</v>
      </c>
      <c r="E32" t="s">
        <v>100</v>
      </c>
      <c r="F32">
        <v>267.72000000000003</v>
      </c>
      <c r="G32">
        <f>151981417.548505*10^-6</f>
        <v>151.98141754850499</v>
      </c>
      <c r="H32" t="s">
        <v>96</v>
      </c>
      <c r="I32" t="s">
        <v>96</v>
      </c>
      <c r="J32">
        <v>6.5642466549999998</v>
      </c>
      <c r="K32">
        <v>13</v>
      </c>
      <c r="L32">
        <v>4</v>
      </c>
      <c r="M32">
        <v>5</v>
      </c>
      <c r="N32">
        <v>309</v>
      </c>
      <c r="O32">
        <v>463.19766666666698</v>
      </c>
      <c r="P32">
        <v>-12.44</v>
      </c>
      <c r="Q32">
        <v>0</v>
      </c>
      <c r="R32" s="13">
        <v>411.95230464260021</v>
      </c>
      <c r="S32" s="12">
        <v>0</v>
      </c>
      <c r="T32">
        <v>20.593891855406255</v>
      </c>
      <c r="U32">
        <v>43.163927489042621</v>
      </c>
      <c r="V32">
        <v>26.383910178811405</v>
      </c>
      <c r="W32" s="8">
        <v>8.0315899999999996E-2</v>
      </c>
      <c r="X32" s="8">
        <v>8.7008901679941103E-2</v>
      </c>
      <c r="Y32" s="8">
        <v>1.8472660000000001</v>
      </c>
      <c r="Z32" s="8">
        <v>266</v>
      </c>
      <c r="AA32" s="8">
        <v>1.15451388888888</v>
      </c>
      <c r="AB32" s="8" t="s">
        <v>130</v>
      </c>
      <c r="AC32" s="8" t="s">
        <v>138</v>
      </c>
      <c r="AD32" s="8">
        <v>6.04981858108364</v>
      </c>
      <c r="AE32">
        <v>0.50003397203495203</v>
      </c>
    </row>
    <row r="33" spans="1:31" x14ac:dyDescent="0.35">
      <c r="A33" t="s">
        <v>3</v>
      </c>
      <c r="B33" t="s">
        <v>4</v>
      </c>
      <c r="C33" t="s">
        <v>5</v>
      </c>
      <c r="D33" t="s">
        <v>20</v>
      </c>
      <c r="E33" t="s">
        <v>101</v>
      </c>
      <c r="F33">
        <v>444.9</v>
      </c>
      <c r="G33">
        <f>151981417.548505*10^-6</f>
        <v>151.98141754850499</v>
      </c>
      <c r="H33" t="s">
        <v>96</v>
      </c>
      <c r="I33" t="s">
        <v>96</v>
      </c>
      <c r="J33">
        <v>6.5642466549999998</v>
      </c>
      <c r="K33">
        <v>13</v>
      </c>
      <c r="L33">
        <v>4</v>
      </c>
      <c r="M33">
        <v>5</v>
      </c>
      <c r="N33">
        <v>278.7</v>
      </c>
      <c r="O33">
        <v>463.19766666666698</v>
      </c>
      <c r="P33">
        <v>-15.37</v>
      </c>
      <c r="Q33">
        <v>0</v>
      </c>
      <c r="R33" s="13">
        <v>411.95230464260021</v>
      </c>
      <c r="S33" s="12">
        <v>0</v>
      </c>
      <c r="T33">
        <v>20.593891855406255</v>
      </c>
      <c r="U33">
        <v>43.163927489042621</v>
      </c>
      <c r="V33">
        <v>26.383910178811405</v>
      </c>
      <c r="W33" s="8">
        <v>8.0315899999999996E-2</v>
      </c>
      <c r="X33" s="8">
        <v>8.7008901679941103E-2</v>
      </c>
      <c r="Y33" s="8">
        <v>1.8472660000000001</v>
      </c>
      <c r="Z33" s="8">
        <v>266</v>
      </c>
      <c r="AA33" s="8">
        <v>1.15451388888888</v>
      </c>
      <c r="AB33" s="8" t="s">
        <v>130</v>
      </c>
      <c r="AC33" s="8" t="s">
        <v>138</v>
      </c>
      <c r="AD33" s="8">
        <v>6.04981858108364</v>
      </c>
      <c r="AE33">
        <v>0.50003397203495203</v>
      </c>
    </row>
    <row r="34" spans="1:31" x14ac:dyDescent="0.35">
      <c r="A34" t="s">
        <v>3</v>
      </c>
      <c r="B34" t="s">
        <v>4</v>
      </c>
      <c r="C34" t="s">
        <v>5</v>
      </c>
      <c r="D34" t="s">
        <v>21</v>
      </c>
      <c r="E34" t="s">
        <v>102</v>
      </c>
      <c r="F34">
        <v>152.05000000000001</v>
      </c>
      <c r="G34">
        <f>445549294.530901*10^-6</f>
        <v>445.54929453090102</v>
      </c>
      <c r="H34" t="s">
        <v>96</v>
      </c>
      <c r="I34" t="s">
        <v>96</v>
      </c>
      <c r="J34">
        <v>18.870544429999899</v>
      </c>
      <c r="K34">
        <v>14</v>
      </c>
      <c r="L34">
        <v>4</v>
      </c>
      <c r="M34">
        <v>5</v>
      </c>
      <c r="N34">
        <v>470</v>
      </c>
      <c r="O34">
        <v>276.40875</v>
      </c>
      <c r="P34">
        <v>15.66</v>
      </c>
      <c r="Q34">
        <v>0</v>
      </c>
      <c r="R34" s="13">
        <v>1053.3810014297997</v>
      </c>
      <c r="S34" s="12">
        <v>0</v>
      </c>
      <c r="T34">
        <v>19.635534695426752</v>
      </c>
      <c r="U34">
        <v>61.18677266944853</v>
      </c>
      <c r="V34">
        <v>10.888955969772784</v>
      </c>
      <c r="W34" s="8">
        <v>0.1015939</v>
      </c>
      <c r="X34" s="8">
        <v>0.13771616923285299</v>
      </c>
      <c r="Y34" s="8">
        <v>1.9393146000000001</v>
      </c>
      <c r="Z34" s="8">
        <v>2729</v>
      </c>
      <c r="AA34" s="8">
        <v>11.8446180555555</v>
      </c>
      <c r="AB34" s="8" t="s">
        <v>130</v>
      </c>
      <c r="AC34" s="8" t="s">
        <v>138</v>
      </c>
      <c r="AD34" s="8">
        <v>6.40608662700211</v>
      </c>
      <c r="AE34">
        <v>0.448139892329805</v>
      </c>
    </row>
    <row r="35" spans="1:31" x14ac:dyDescent="0.35">
      <c r="A35" t="s">
        <v>3</v>
      </c>
      <c r="B35" t="s">
        <v>4</v>
      </c>
      <c r="C35" t="s">
        <v>5</v>
      </c>
      <c r="D35" t="s">
        <v>21</v>
      </c>
      <c r="E35" t="s">
        <v>99</v>
      </c>
      <c r="F35">
        <v>183.7</v>
      </c>
      <c r="G35">
        <f>445549294.530901*10^-6</f>
        <v>445.54929453090102</v>
      </c>
      <c r="H35" t="s">
        <v>96</v>
      </c>
      <c r="I35" t="s">
        <v>96</v>
      </c>
      <c r="J35">
        <v>18.870544429999899</v>
      </c>
      <c r="K35">
        <v>14</v>
      </c>
      <c r="L35">
        <v>4</v>
      </c>
      <c r="M35">
        <v>5</v>
      </c>
      <c r="N35">
        <v>432.7</v>
      </c>
      <c r="O35">
        <v>276.40875</v>
      </c>
      <c r="P35">
        <v>13.5</v>
      </c>
      <c r="Q35">
        <v>0</v>
      </c>
      <c r="R35" s="13">
        <v>1053.3810014297997</v>
      </c>
      <c r="S35" s="12">
        <v>0</v>
      </c>
      <c r="T35">
        <v>19.635534695426752</v>
      </c>
      <c r="U35">
        <v>61.18677266944853</v>
      </c>
      <c r="V35">
        <v>10.888955969772784</v>
      </c>
      <c r="W35" s="8">
        <v>0.1015939</v>
      </c>
      <c r="X35" s="8">
        <v>0.13771616923285299</v>
      </c>
      <c r="Y35" s="8">
        <v>1.9393146000000001</v>
      </c>
      <c r="Z35" s="8">
        <v>2729</v>
      </c>
      <c r="AA35" s="8">
        <v>11.8446180555555</v>
      </c>
      <c r="AB35" s="8" t="s">
        <v>130</v>
      </c>
      <c r="AC35" s="8" t="s">
        <v>138</v>
      </c>
      <c r="AD35" s="8">
        <v>6.40608662700211</v>
      </c>
      <c r="AE35">
        <v>0.448139892329805</v>
      </c>
    </row>
    <row r="36" spans="1:31" x14ac:dyDescent="0.35">
      <c r="A36" t="s">
        <v>3</v>
      </c>
      <c r="B36" t="s">
        <v>4</v>
      </c>
      <c r="C36" t="s">
        <v>5</v>
      </c>
      <c r="D36" t="s">
        <v>21</v>
      </c>
      <c r="E36" t="s">
        <v>100</v>
      </c>
      <c r="F36">
        <v>267.72000000000003</v>
      </c>
      <c r="G36">
        <f>445549294.530901*10^-6</f>
        <v>445.54929453090102</v>
      </c>
      <c r="H36" t="s">
        <v>96</v>
      </c>
      <c r="I36" t="s">
        <v>96</v>
      </c>
      <c r="J36">
        <v>18.870544429999899</v>
      </c>
      <c r="K36">
        <v>14</v>
      </c>
      <c r="L36">
        <v>4</v>
      </c>
      <c r="M36">
        <v>5</v>
      </c>
      <c r="N36">
        <v>309</v>
      </c>
      <c r="O36">
        <v>276.40875</v>
      </c>
      <c r="P36">
        <v>3.09</v>
      </c>
      <c r="Q36">
        <v>0</v>
      </c>
      <c r="R36" s="13">
        <v>1053.3810014297997</v>
      </c>
      <c r="S36" s="12">
        <v>0</v>
      </c>
      <c r="T36">
        <v>19.635534695426752</v>
      </c>
      <c r="U36">
        <v>61.18677266944853</v>
      </c>
      <c r="V36">
        <v>10.888955969772784</v>
      </c>
      <c r="W36" s="8">
        <v>0.1015939</v>
      </c>
      <c r="X36" s="8">
        <v>0.13771616923285299</v>
      </c>
      <c r="Y36" s="8">
        <v>1.9393146000000001</v>
      </c>
      <c r="Z36" s="8">
        <v>2729</v>
      </c>
      <c r="AA36" s="8">
        <v>11.8446180555555</v>
      </c>
      <c r="AB36" s="8" t="s">
        <v>130</v>
      </c>
      <c r="AC36" s="8" t="s">
        <v>138</v>
      </c>
      <c r="AD36" s="8">
        <v>6.40608662700211</v>
      </c>
      <c r="AE36">
        <v>0.448139892329805</v>
      </c>
    </row>
    <row r="37" spans="1:31" x14ac:dyDescent="0.35">
      <c r="A37" t="s">
        <v>3</v>
      </c>
      <c r="B37" t="s">
        <v>4</v>
      </c>
      <c r="C37" t="s">
        <v>5</v>
      </c>
      <c r="D37" t="s">
        <v>21</v>
      </c>
      <c r="E37" t="s">
        <v>101</v>
      </c>
      <c r="F37">
        <v>444.9</v>
      </c>
      <c r="G37">
        <f>445549294.530901*10^-6</f>
        <v>445.54929453090102</v>
      </c>
      <c r="H37" t="s">
        <v>96</v>
      </c>
      <c r="I37" t="s">
        <v>96</v>
      </c>
      <c r="J37">
        <v>18.870544429999899</v>
      </c>
      <c r="K37">
        <v>14</v>
      </c>
      <c r="L37">
        <v>4</v>
      </c>
      <c r="M37">
        <v>5</v>
      </c>
      <c r="N37">
        <v>278.7</v>
      </c>
      <c r="O37">
        <v>276.40875</v>
      </c>
      <c r="P37">
        <v>0.16</v>
      </c>
      <c r="Q37">
        <v>0</v>
      </c>
      <c r="R37" s="13">
        <v>1053.3810014297997</v>
      </c>
      <c r="S37" s="12">
        <v>0</v>
      </c>
      <c r="T37">
        <v>19.635534695426752</v>
      </c>
      <c r="U37">
        <v>61.18677266944853</v>
      </c>
      <c r="V37">
        <v>10.888955969772784</v>
      </c>
      <c r="W37" s="8">
        <v>0.1015939</v>
      </c>
      <c r="X37" s="8">
        <v>0.13771616923285299</v>
      </c>
      <c r="Y37" s="8">
        <v>1.9393146000000001</v>
      </c>
      <c r="Z37" s="8">
        <v>2729</v>
      </c>
      <c r="AA37" s="8">
        <v>11.8446180555555</v>
      </c>
      <c r="AB37" s="8" t="s">
        <v>130</v>
      </c>
      <c r="AC37" s="8" t="s">
        <v>138</v>
      </c>
      <c r="AD37" s="8">
        <v>6.40608662700211</v>
      </c>
      <c r="AE37">
        <v>0.448139892329805</v>
      </c>
    </row>
    <row r="38" spans="1:31" x14ac:dyDescent="0.35">
      <c r="A38" t="s">
        <v>3</v>
      </c>
      <c r="B38" t="s">
        <v>4</v>
      </c>
      <c r="C38" t="s">
        <v>5</v>
      </c>
      <c r="D38" t="s">
        <v>22</v>
      </c>
      <c r="E38" t="s">
        <v>102</v>
      </c>
      <c r="F38">
        <v>152.05000000000001</v>
      </c>
      <c r="G38">
        <v>253.54</v>
      </c>
      <c r="H38" t="s">
        <v>96</v>
      </c>
      <c r="I38" t="s">
        <v>96</v>
      </c>
      <c r="J38">
        <v>2.7212712999999999E-2</v>
      </c>
      <c r="K38">
        <v>16</v>
      </c>
      <c r="L38">
        <v>1</v>
      </c>
      <c r="M38">
        <v>5</v>
      </c>
      <c r="N38">
        <v>470</v>
      </c>
      <c r="O38">
        <v>314.00933333333302</v>
      </c>
      <c r="P38">
        <v>11.84</v>
      </c>
      <c r="Q38">
        <v>2</v>
      </c>
      <c r="R38" s="13">
        <v>7022.0899030469991</v>
      </c>
      <c r="S38" s="12">
        <v>0.28481549333798295</v>
      </c>
      <c r="T38">
        <v>7.8790672171838887</v>
      </c>
      <c r="U38">
        <v>31.010920488878462</v>
      </c>
      <c r="V38">
        <v>18.719723134211765</v>
      </c>
      <c r="W38" s="8">
        <v>5.17846E-2</v>
      </c>
      <c r="X38" s="8">
        <v>0.191204588910134</v>
      </c>
      <c r="Y38" s="8">
        <v>2.0634161999999998</v>
      </c>
      <c r="Z38" s="8">
        <v>2346</v>
      </c>
      <c r="AA38" s="8">
        <v>10.1822916666666</v>
      </c>
      <c r="AB38" s="8" t="s">
        <v>130</v>
      </c>
      <c r="AC38" s="8" t="s">
        <v>138</v>
      </c>
      <c r="AD38" s="8">
        <v>6.4199882483942696</v>
      </c>
      <c r="AE38">
        <v>0.42541698607154099</v>
      </c>
    </row>
    <row r="39" spans="1:31" x14ac:dyDescent="0.35">
      <c r="A39" t="s">
        <v>3</v>
      </c>
      <c r="B39" t="s">
        <v>4</v>
      </c>
      <c r="C39" t="s">
        <v>5</v>
      </c>
      <c r="D39" t="s">
        <v>22</v>
      </c>
      <c r="E39" t="s">
        <v>99</v>
      </c>
      <c r="F39">
        <v>183.7</v>
      </c>
      <c r="G39">
        <v>253.54</v>
      </c>
      <c r="H39" t="s">
        <v>96</v>
      </c>
      <c r="I39" t="s">
        <v>96</v>
      </c>
      <c r="J39">
        <v>2.7212712999999999E-2</v>
      </c>
      <c r="K39">
        <v>16</v>
      </c>
      <c r="L39">
        <v>1</v>
      </c>
      <c r="M39">
        <v>5</v>
      </c>
      <c r="N39">
        <v>432.7</v>
      </c>
      <c r="O39">
        <v>314.00933333333302</v>
      </c>
      <c r="P39">
        <v>9.69</v>
      </c>
      <c r="Q39">
        <v>2</v>
      </c>
      <c r="R39" s="13">
        <v>7022.0899030469991</v>
      </c>
      <c r="S39" s="12">
        <v>0.28481549333798295</v>
      </c>
      <c r="T39">
        <v>7.8790672171838887</v>
      </c>
      <c r="U39">
        <v>31.010920488878462</v>
      </c>
      <c r="V39">
        <v>18.719723134211765</v>
      </c>
      <c r="W39" s="8">
        <v>5.17846E-2</v>
      </c>
      <c r="X39" s="8">
        <v>0.191204588910134</v>
      </c>
      <c r="Y39" s="8">
        <v>2.0634161999999998</v>
      </c>
      <c r="Z39" s="8">
        <v>2346</v>
      </c>
      <c r="AA39" s="8">
        <v>10.1822916666666</v>
      </c>
      <c r="AB39" s="8" t="s">
        <v>130</v>
      </c>
      <c r="AC39" s="8" t="s">
        <v>138</v>
      </c>
      <c r="AD39" s="8">
        <v>6.4199882483942696</v>
      </c>
      <c r="AE39">
        <v>0.42541698607154099</v>
      </c>
    </row>
    <row r="40" spans="1:31" x14ac:dyDescent="0.35">
      <c r="A40" t="s">
        <v>3</v>
      </c>
      <c r="B40" t="s">
        <v>4</v>
      </c>
      <c r="C40" t="s">
        <v>5</v>
      </c>
      <c r="D40" t="s">
        <v>22</v>
      </c>
      <c r="E40" t="s">
        <v>100</v>
      </c>
      <c r="F40">
        <v>267.72000000000003</v>
      </c>
      <c r="G40">
        <v>253.54</v>
      </c>
      <c r="H40" t="s">
        <v>96</v>
      </c>
      <c r="I40" s="9"/>
      <c r="J40">
        <v>2.7212712999999999E-2</v>
      </c>
      <c r="K40">
        <v>16</v>
      </c>
      <c r="L40">
        <v>1</v>
      </c>
      <c r="M40">
        <v>5</v>
      </c>
      <c r="N40">
        <v>309</v>
      </c>
      <c r="O40">
        <v>314.00933333333302</v>
      </c>
      <c r="P40">
        <v>-0.72</v>
      </c>
      <c r="Q40">
        <v>2</v>
      </c>
      <c r="R40" s="13">
        <v>7022.0899030469991</v>
      </c>
      <c r="S40" s="12">
        <v>0.28481549333798295</v>
      </c>
      <c r="T40">
        <v>7.8790672171838887</v>
      </c>
      <c r="U40">
        <v>31.010920488878462</v>
      </c>
      <c r="V40">
        <v>18.719723134211765</v>
      </c>
      <c r="W40" s="8">
        <v>5.17846E-2</v>
      </c>
      <c r="X40" s="8">
        <v>0.191204588910134</v>
      </c>
      <c r="Y40" s="8">
        <v>2.0634161999999998</v>
      </c>
      <c r="Z40" s="8">
        <v>2346</v>
      </c>
      <c r="AA40" s="8">
        <v>10.1822916666666</v>
      </c>
      <c r="AB40" s="8" t="s">
        <v>130</v>
      </c>
      <c r="AC40" s="8" t="s">
        <v>138</v>
      </c>
      <c r="AD40" s="8">
        <v>6.4199882483942696</v>
      </c>
      <c r="AE40">
        <v>0.42541698607154099</v>
      </c>
    </row>
    <row r="41" spans="1:31" x14ac:dyDescent="0.35">
      <c r="A41" t="s">
        <v>3</v>
      </c>
      <c r="B41" t="s">
        <v>4</v>
      </c>
      <c r="C41" t="s">
        <v>5</v>
      </c>
      <c r="D41" t="s">
        <v>22</v>
      </c>
      <c r="E41" t="s">
        <v>101</v>
      </c>
      <c r="F41">
        <v>444.9</v>
      </c>
      <c r="G41">
        <v>253.54</v>
      </c>
      <c r="H41" t="s">
        <v>96</v>
      </c>
      <c r="I41" t="s">
        <v>96</v>
      </c>
      <c r="J41">
        <v>2.7212712999999999E-2</v>
      </c>
      <c r="K41">
        <v>16</v>
      </c>
      <c r="L41">
        <v>1</v>
      </c>
      <c r="M41">
        <v>5</v>
      </c>
      <c r="N41">
        <v>278.7</v>
      </c>
      <c r="O41">
        <v>314.00933333333302</v>
      </c>
      <c r="P41">
        <v>-3.65</v>
      </c>
      <c r="Q41">
        <v>2</v>
      </c>
      <c r="R41" s="13">
        <v>7022.0899030469991</v>
      </c>
      <c r="S41" s="12">
        <v>0.28481549333798295</v>
      </c>
      <c r="T41">
        <v>7.8790672171838887</v>
      </c>
      <c r="U41">
        <v>31.010920488878462</v>
      </c>
      <c r="V41">
        <v>18.719723134211765</v>
      </c>
      <c r="W41" s="8">
        <v>5.17846E-2</v>
      </c>
      <c r="X41" s="8">
        <v>0.191204588910134</v>
      </c>
      <c r="Y41" s="8">
        <v>2.0634161999999998</v>
      </c>
      <c r="Z41" s="8">
        <v>2346</v>
      </c>
      <c r="AA41" s="8">
        <v>10.1822916666666</v>
      </c>
      <c r="AB41" s="8" t="s">
        <v>130</v>
      </c>
      <c r="AC41" s="8" t="s">
        <v>138</v>
      </c>
      <c r="AD41" s="8">
        <v>6.4199882483942696</v>
      </c>
      <c r="AE41">
        <v>0.42541698607154099</v>
      </c>
    </row>
    <row r="42" spans="1:31" x14ac:dyDescent="0.35">
      <c r="A42" t="s">
        <v>3</v>
      </c>
      <c r="B42" t="s">
        <v>4</v>
      </c>
      <c r="C42" t="s">
        <v>5</v>
      </c>
      <c r="D42" t="s">
        <v>23</v>
      </c>
      <c r="E42" t="s">
        <v>102</v>
      </c>
      <c r="F42">
        <v>152.05000000000001</v>
      </c>
      <c r="G42">
        <f>473831773.156096*10^-6</f>
        <v>473.83177315609595</v>
      </c>
      <c r="H42" t="s">
        <v>96</v>
      </c>
      <c r="I42" t="s">
        <v>96</v>
      </c>
      <c r="J42">
        <v>19.69907379</v>
      </c>
      <c r="K42">
        <v>14</v>
      </c>
      <c r="L42">
        <v>3</v>
      </c>
      <c r="M42">
        <v>5</v>
      </c>
      <c r="N42">
        <v>470</v>
      </c>
      <c r="O42">
        <v>237.40141666666699</v>
      </c>
      <c r="P42">
        <v>21.58</v>
      </c>
      <c r="Q42">
        <v>0</v>
      </c>
      <c r="R42" s="13">
        <v>5930.869371088098</v>
      </c>
      <c r="S42" s="12">
        <v>0</v>
      </c>
      <c r="T42">
        <v>1.8651110732393745</v>
      </c>
      <c r="U42">
        <v>19.250944646365699</v>
      </c>
      <c r="V42">
        <v>1.8055953988125248</v>
      </c>
      <c r="W42" s="8">
        <v>9.54927E-2</v>
      </c>
      <c r="X42" s="8">
        <v>0.26525761819879501</v>
      </c>
      <c r="Y42" s="8">
        <v>2.3363890999999999</v>
      </c>
      <c r="Z42" s="8">
        <v>2729</v>
      </c>
      <c r="AA42" s="8">
        <v>11.8446180555555</v>
      </c>
      <c r="AB42" s="8" t="s">
        <v>130</v>
      </c>
      <c r="AC42" s="8" t="s">
        <v>138</v>
      </c>
      <c r="AD42" s="8">
        <v>6.6979149124677502</v>
      </c>
      <c r="AE42">
        <v>0.44860231219560798</v>
      </c>
    </row>
    <row r="43" spans="1:31" x14ac:dyDescent="0.35">
      <c r="A43" t="s">
        <v>3</v>
      </c>
      <c r="B43" t="s">
        <v>4</v>
      </c>
      <c r="C43" t="s">
        <v>5</v>
      </c>
      <c r="D43" t="s">
        <v>23</v>
      </c>
      <c r="E43" t="s">
        <v>99</v>
      </c>
      <c r="F43">
        <v>183.7</v>
      </c>
      <c r="G43">
        <f>473831773.156096*10^-6</f>
        <v>473.83177315609595</v>
      </c>
      <c r="H43" t="s">
        <v>96</v>
      </c>
      <c r="I43" t="s">
        <v>96</v>
      </c>
      <c r="J43">
        <v>19.69907379</v>
      </c>
      <c r="K43">
        <v>14</v>
      </c>
      <c r="L43">
        <v>3</v>
      </c>
      <c r="M43">
        <v>5</v>
      </c>
      <c r="N43">
        <v>432.7</v>
      </c>
      <c r="O43">
        <v>237.40141666666699</v>
      </c>
      <c r="P43">
        <v>19.43</v>
      </c>
      <c r="Q43">
        <v>0</v>
      </c>
      <c r="R43" s="13">
        <v>5930.869371088098</v>
      </c>
      <c r="S43" s="12">
        <v>0</v>
      </c>
      <c r="T43">
        <v>1.8651110732393745</v>
      </c>
      <c r="U43">
        <v>19.250944646365699</v>
      </c>
      <c r="V43">
        <v>1.8055953988125248</v>
      </c>
      <c r="W43" s="8">
        <v>9.54927E-2</v>
      </c>
      <c r="X43" s="8">
        <v>0.26525761819879501</v>
      </c>
      <c r="Y43" s="8">
        <v>2.3363890999999999</v>
      </c>
      <c r="Z43" s="8">
        <v>2729</v>
      </c>
      <c r="AA43" s="8">
        <v>11.8446180555555</v>
      </c>
      <c r="AB43" s="8" t="s">
        <v>130</v>
      </c>
      <c r="AC43" s="8" t="s">
        <v>138</v>
      </c>
      <c r="AD43" s="8">
        <v>6.6979149124677502</v>
      </c>
      <c r="AE43">
        <v>0.44860231219560798</v>
      </c>
    </row>
    <row r="44" spans="1:31" x14ac:dyDescent="0.35">
      <c r="A44" t="s">
        <v>3</v>
      </c>
      <c r="B44" t="s">
        <v>4</v>
      </c>
      <c r="C44" t="s">
        <v>5</v>
      </c>
      <c r="D44" t="s">
        <v>23</v>
      </c>
      <c r="E44" t="s">
        <v>100</v>
      </c>
      <c r="F44">
        <v>267.72000000000003</v>
      </c>
      <c r="G44">
        <f>473831773.156096*10^-6</f>
        <v>473.83177315609595</v>
      </c>
      <c r="H44" t="s">
        <v>96</v>
      </c>
      <c r="I44" t="s">
        <v>96</v>
      </c>
      <c r="J44">
        <v>19.69907379</v>
      </c>
      <c r="K44">
        <v>14</v>
      </c>
      <c r="L44">
        <v>3</v>
      </c>
      <c r="M44">
        <v>5</v>
      </c>
      <c r="N44">
        <v>309</v>
      </c>
      <c r="O44">
        <v>237.40141666666699</v>
      </c>
      <c r="P44">
        <v>9.01</v>
      </c>
      <c r="Q44">
        <v>0</v>
      </c>
      <c r="R44" s="13">
        <v>5930.869371088098</v>
      </c>
      <c r="S44" s="12">
        <v>0</v>
      </c>
      <c r="T44">
        <v>1.8651110732393745</v>
      </c>
      <c r="U44">
        <v>19.250944646365699</v>
      </c>
      <c r="V44">
        <v>1.8055953988125248</v>
      </c>
      <c r="W44" s="8">
        <v>9.54927E-2</v>
      </c>
      <c r="X44" s="8">
        <v>0.26525761819879501</v>
      </c>
      <c r="Y44" s="8">
        <v>2.3363890999999999</v>
      </c>
      <c r="Z44" s="8">
        <v>2729</v>
      </c>
      <c r="AA44" s="8">
        <v>11.8446180555555</v>
      </c>
      <c r="AB44" s="8" t="s">
        <v>130</v>
      </c>
      <c r="AC44" s="8" t="s">
        <v>138</v>
      </c>
      <c r="AD44" s="8">
        <v>6.6979149124677502</v>
      </c>
      <c r="AE44">
        <v>0.44860231219560798</v>
      </c>
    </row>
    <row r="45" spans="1:31" x14ac:dyDescent="0.35">
      <c r="A45" t="s">
        <v>3</v>
      </c>
      <c r="B45" t="s">
        <v>4</v>
      </c>
      <c r="C45" t="s">
        <v>5</v>
      </c>
      <c r="D45" t="s">
        <v>23</v>
      </c>
      <c r="E45" t="s">
        <v>101</v>
      </c>
      <c r="F45">
        <v>444.9</v>
      </c>
      <c r="G45">
        <f>473831773.156096*10^-6</f>
        <v>473.83177315609595</v>
      </c>
      <c r="H45" t="s">
        <v>96</v>
      </c>
      <c r="I45" t="s">
        <v>96</v>
      </c>
      <c r="J45">
        <v>19.69907379</v>
      </c>
      <c r="K45">
        <v>14</v>
      </c>
      <c r="L45">
        <v>3</v>
      </c>
      <c r="M45">
        <v>5</v>
      </c>
      <c r="N45">
        <v>278.7</v>
      </c>
      <c r="O45">
        <v>237.40141666666699</v>
      </c>
      <c r="P45">
        <v>6.08</v>
      </c>
      <c r="Q45">
        <v>0</v>
      </c>
      <c r="R45" s="13">
        <v>5930.869371088098</v>
      </c>
      <c r="S45" s="12">
        <v>0</v>
      </c>
      <c r="T45">
        <v>1.8651110732393745</v>
      </c>
      <c r="U45">
        <v>19.250944646365699</v>
      </c>
      <c r="V45">
        <v>1.8055953988125248</v>
      </c>
      <c r="W45" s="8">
        <v>9.54927E-2</v>
      </c>
      <c r="X45" s="8">
        <v>0.26525761819879501</v>
      </c>
      <c r="Y45" s="8">
        <v>2.3363890999999999</v>
      </c>
      <c r="Z45" s="8">
        <v>2729</v>
      </c>
      <c r="AA45" s="8">
        <v>11.8446180555555</v>
      </c>
      <c r="AB45" s="8" t="s">
        <v>130</v>
      </c>
      <c r="AC45" s="8" t="s">
        <v>138</v>
      </c>
      <c r="AD45" s="8">
        <v>6.6979149124677502</v>
      </c>
      <c r="AE45">
        <v>0.44860231219560798</v>
      </c>
    </row>
    <row r="46" spans="1:31" x14ac:dyDescent="0.35">
      <c r="A46" t="s">
        <v>3</v>
      </c>
      <c r="B46" t="s">
        <v>96</v>
      </c>
      <c r="C46" t="s">
        <v>89</v>
      </c>
      <c r="D46" t="s">
        <v>19</v>
      </c>
      <c r="E46" t="s">
        <v>102</v>
      </c>
      <c r="F46">
        <v>152.05000000000001</v>
      </c>
      <c r="G46">
        <f>151175440.165249*10^-6</f>
        <v>151.17544016524897</v>
      </c>
      <c r="H46" t="s">
        <v>96</v>
      </c>
      <c r="I46" t="s">
        <v>96</v>
      </c>
      <c r="J46">
        <v>6.5418639179999998</v>
      </c>
      <c r="K46">
        <v>13</v>
      </c>
      <c r="L46">
        <v>3</v>
      </c>
      <c r="M46">
        <v>5</v>
      </c>
      <c r="N46">
        <v>470</v>
      </c>
      <c r="O46">
        <v>472.39358333333303</v>
      </c>
      <c r="P46">
        <v>-0.28999999999999998</v>
      </c>
      <c r="Q46">
        <v>5</v>
      </c>
      <c r="R46" s="13">
        <v>5000</v>
      </c>
      <c r="S46" s="12">
        <v>1</v>
      </c>
      <c r="T46">
        <v>17.43288849909035</v>
      </c>
      <c r="U46">
        <v>77.787692849826243</v>
      </c>
      <c r="V46">
        <v>21.59083041461658</v>
      </c>
      <c r="W46" s="8">
        <v>8.07591E-2</v>
      </c>
      <c r="X46" s="8">
        <v>8.7489063867016603E-2</v>
      </c>
      <c r="Y46" s="8">
        <v>1.8103507000000001</v>
      </c>
      <c r="Z46" s="8">
        <v>266</v>
      </c>
      <c r="AA46" s="8">
        <v>1.15451388888888</v>
      </c>
      <c r="AB46" s="8" t="s">
        <v>130</v>
      </c>
      <c r="AC46" s="8" t="s">
        <v>138</v>
      </c>
      <c r="AD46" s="8">
        <v>6.0343380354039002</v>
      </c>
      <c r="AE46">
        <v>0.50115278221048698</v>
      </c>
    </row>
    <row r="47" spans="1:31" x14ac:dyDescent="0.35">
      <c r="A47" t="s">
        <v>3</v>
      </c>
      <c r="B47" t="s">
        <v>96</v>
      </c>
      <c r="C47" t="s">
        <v>89</v>
      </c>
      <c r="D47" t="s">
        <v>19</v>
      </c>
      <c r="E47" t="s">
        <v>99</v>
      </c>
      <c r="F47">
        <v>183.7</v>
      </c>
      <c r="G47">
        <f>151175440.165249*10^-6</f>
        <v>151.17544016524897</v>
      </c>
      <c r="H47" t="s">
        <v>96</v>
      </c>
      <c r="I47" t="s">
        <v>96</v>
      </c>
      <c r="J47">
        <v>6.5418639179999998</v>
      </c>
      <c r="K47">
        <v>13</v>
      </c>
      <c r="L47">
        <v>3</v>
      </c>
      <c r="M47">
        <v>5</v>
      </c>
      <c r="N47">
        <v>432.7</v>
      </c>
      <c r="O47">
        <v>472.39358333333303</v>
      </c>
      <c r="P47">
        <v>-2.44</v>
      </c>
      <c r="Q47">
        <v>5</v>
      </c>
      <c r="R47" s="13">
        <v>5000</v>
      </c>
      <c r="S47" s="12">
        <v>1</v>
      </c>
      <c r="T47">
        <v>17.43288849909035</v>
      </c>
      <c r="U47">
        <v>77.787692849826243</v>
      </c>
      <c r="V47">
        <v>21.59083041461658</v>
      </c>
      <c r="W47" s="8">
        <v>8.07591E-2</v>
      </c>
      <c r="X47" s="8">
        <v>8.7489063867016603E-2</v>
      </c>
      <c r="Y47" s="8">
        <v>1.8103507000000001</v>
      </c>
      <c r="Z47" s="8">
        <v>266</v>
      </c>
      <c r="AA47" s="8">
        <v>1.15451388888888</v>
      </c>
      <c r="AB47" s="8" t="s">
        <v>130</v>
      </c>
      <c r="AC47" s="8" t="s">
        <v>138</v>
      </c>
      <c r="AD47" s="8">
        <v>6.0343380354039002</v>
      </c>
      <c r="AE47">
        <v>0.50115278221048698</v>
      </c>
    </row>
    <row r="48" spans="1:31" x14ac:dyDescent="0.35">
      <c r="A48" t="s">
        <v>3</v>
      </c>
      <c r="B48" t="s">
        <v>96</v>
      </c>
      <c r="C48" t="s">
        <v>89</v>
      </c>
      <c r="D48" t="s">
        <v>19</v>
      </c>
      <c r="E48" t="s">
        <v>100</v>
      </c>
      <c r="F48">
        <v>267.72000000000003</v>
      </c>
      <c r="G48">
        <f>151175440.165249*10^-6</f>
        <v>151.17544016524897</v>
      </c>
      <c r="H48" t="s">
        <v>96</v>
      </c>
      <c r="I48" t="s">
        <v>96</v>
      </c>
      <c r="J48">
        <v>6.5418639179999998</v>
      </c>
      <c r="K48">
        <v>13</v>
      </c>
      <c r="L48">
        <v>3</v>
      </c>
      <c r="M48">
        <v>5</v>
      </c>
      <c r="N48">
        <v>309</v>
      </c>
      <c r="O48">
        <v>472.39358333333303</v>
      </c>
      <c r="P48">
        <v>-12.86</v>
      </c>
      <c r="Q48">
        <v>5</v>
      </c>
      <c r="R48" s="13">
        <v>5000</v>
      </c>
      <c r="S48" s="12">
        <v>1</v>
      </c>
      <c r="T48">
        <v>17.43288849909035</v>
      </c>
      <c r="U48">
        <v>77.787692849826243</v>
      </c>
      <c r="V48">
        <v>21.59083041461658</v>
      </c>
      <c r="W48" s="8">
        <v>8.07591E-2</v>
      </c>
      <c r="X48" s="8">
        <v>8.7489063867016603E-2</v>
      </c>
      <c r="Y48" s="8">
        <v>1.8103507000000001</v>
      </c>
      <c r="Z48" s="8">
        <v>266</v>
      </c>
      <c r="AA48" s="8">
        <v>1.15451388888888</v>
      </c>
      <c r="AB48" s="8" t="s">
        <v>130</v>
      </c>
      <c r="AC48" s="8" t="s">
        <v>138</v>
      </c>
      <c r="AD48" s="8">
        <v>6.0343380354039002</v>
      </c>
      <c r="AE48">
        <v>0.50115278221048698</v>
      </c>
    </row>
    <row r="49" spans="1:31" x14ac:dyDescent="0.35">
      <c r="A49" t="s">
        <v>3</v>
      </c>
      <c r="B49" t="s">
        <v>96</v>
      </c>
      <c r="C49" t="s">
        <v>89</v>
      </c>
      <c r="D49" t="s">
        <v>19</v>
      </c>
      <c r="E49" t="s">
        <v>101</v>
      </c>
      <c r="F49">
        <v>444.9</v>
      </c>
      <c r="G49">
        <f>151175440.165249*10^-6</f>
        <v>151.17544016524897</v>
      </c>
      <c r="H49" t="s">
        <v>96</v>
      </c>
      <c r="I49" t="s">
        <v>96</v>
      </c>
      <c r="J49">
        <v>6.5418639179999998</v>
      </c>
      <c r="K49">
        <v>13</v>
      </c>
      <c r="L49">
        <v>3</v>
      </c>
      <c r="M49">
        <v>5</v>
      </c>
      <c r="N49">
        <v>278.7</v>
      </c>
      <c r="O49">
        <v>472.39358333333303</v>
      </c>
      <c r="P49">
        <v>-15.77</v>
      </c>
      <c r="Q49">
        <v>5</v>
      </c>
      <c r="R49" s="13">
        <v>5000</v>
      </c>
      <c r="S49" s="12">
        <v>1</v>
      </c>
      <c r="T49">
        <v>17.43288849909035</v>
      </c>
      <c r="U49">
        <v>77.787692849826243</v>
      </c>
      <c r="V49">
        <v>21.59083041461658</v>
      </c>
      <c r="W49" s="8">
        <v>8.07591E-2</v>
      </c>
      <c r="X49" s="8">
        <v>8.7489063867016603E-2</v>
      </c>
      <c r="Y49" s="8">
        <v>1.8103507000000001</v>
      </c>
      <c r="Z49" s="8">
        <v>266</v>
      </c>
      <c r="AA49" s="8">
        <v>1.15451388888888</v>
      </c>
      <c r="AB49" s="8" t="s">
        <v>130</v>
      </c>
      <c r="AC49" s="8" t="s">
        <v>138</v>
      </c>
      <c r="AD49" s="8">
        <v>6.0343380354039002</v>
      </c>
      <c r="AE49">
        <v>0.50115278221048698</v>
      </c>
    </row>
    <row r="50" spans="1:31" x14ac:dyDescent="0.35">
      <c r="A50" t="s">
        <v>80</v>
      </c>
      <c r="B50" t="s">
        <v>88</v>
      </c>
      <c r="C50" t="s">
        <v>5</v>
      </c>
      <c r="D50" t="s">
        <v>48</v>
      </c>
      <c r="E50" t="s">
        <v>103</v>
      </c>
      <c r="F50">
        <v>60.71</v>
      </c>
      <c r="G50">
        <v>65.191090000000003</v>
      </c>
      <c r="H50">
        <v>2.3199999999999998</v>
      </c>
      <c r="I50">
        <v>2.3199998999999996</v>
      </c>
      <c r="J50">
        <v>2.3199999330000001</v>
      </c>
      <c r="K50">
        <v>6</v>
      </c>
      <c r="L50">
        <v>1</v>
      </c>
      <c r="M50">
        <v>5</v>
      </c>
      <c r="N50">
        <v>1399</v>
      </c>
      <c r="O50">
        <v>1381.81341666667</v>
      </c>
      <c r="P50">
        <v>0.36</v>
      </c>
      <c r="Q50">
        <v>1</v>
      </c>
      <c r="R50" s="13">
        <v>416.36816405799982</v>
      </c>
      <c r="S50" s="12">
        <v>2.4017206076800353</v>
      </c>
      <c r="T50">
        <v>35.960097513168016</v>
      </c>
      <c r="U50">
        <v>38.84876237901382</v>
      </c>
      <c r="V50">
        <v>47.306640174023009</v>
      </c>
      <c r="W50" s="8">
        <v>3.06232E-2</v>
      </c>
      <c r="X50" s="8">
        <v>0</v>
      </c>
      <c r="Y50" s="8">
        <v>2.7407748999999999</v>
      </c>
      <c r="Z50" s="8">
        <v>2049</v>
      </c>
      <c r="AA50" s="8">
        <v>8.8932291666666607</v>
      </c>
      <c r="AB50" s="8" t="s">
        <v>130</v>
      </c>
      <c r="AC50" s="8" t="s">
        <v>137</v>
      </c>
      <c r="AD50" s="8">
        <v>3.80448908529134</v>
      </c>
      <c r="AE50">
        <v>0.21462531081101199</v>
      </c>
    </row>
    <row r="51" spans="1:31" x14ac:dyDescent="0.35">
      <c r="A51" t="s">
        <v>80</v>
      </c>
      <c r="B51" t="s">
        <v>88</v>
      </c>
      <c r="C51" t="s">
        <v>5</v>
      </c>
      <c r="D51" t="s">
        <v>49</v>
      </c>
      <c r="E51" t="s">
        <v>103</v>
      </c>
      <c r="F51">
        <v>60.71</v>
      </c>
      <c r="G51">
        <v>133.66550000000001</v>
      </c>
      <c r="H51">
        <v>2.3199999999999998</v>
      </c>
      <c r="I51">
        <v>4.4499997999999996</v>
      </c>
      <c r="J51">
        <v>4.4499998090000004</v>
      </c>
      <c r="K51">
        <v>6</v>
      </c>
      <c r="L51">
        <v>1</v>
      </c>
      <c r="M51">
        <v>6</v>
      </c>
      <c r="N51">
        <v>1399</v>
      </c>
      <c r="O51">
        <v>1040.1614999999999</v>
      </c>
      <c r="P51">
        <v>6.63</v>
      </c>
      <c r="Q51">
        <v>2</v>
      </c>
      <c r="R51" s="13">
        <v>4066.7324996503012</v>
      </c>
      <c r="S51" s="12">
        <v>0.49179531729022757</v>
      </c>
      <c r="T51">
        <v>13.890212737235403</v>
      </c>
      <c r="U51">
        <v>131.26647732897649</v>
      </c>
      <c r="V51">
        <v>77.860878902527205</v>
      </c>
      <c r="W51" s="8">
        <v>1.49488E-2</v>
      </c>
      <c r="X51" s="8">
        <v>0</v>
      </c>
      <c r="Y51" s="8">
        <v>1.8984977000000001</v>
      </c>
      <c r="Z51" s="8">
        <v>2358</v>
      </c>
      <c r="AA51" s="8">
        <v>10.234375</v>
      </c>
      <c r="AB51" s="8" t="s">
        <v>130</v>
      </c>
      <c r="AC51" s="8" t="s">
        <v>137</v>
      </c>
      <c r="AD51" s="8">
        <v>4.0050096392266203</v>
      </c>
      <c r="AE51">
        <v>0.196908241630011</v>
      </c>
    </row>
    <row r="52" spans="1:31" x14ac:dyDescent="0.35">
      <c r="A52" t="s">
        <v>80</v>
      </c>
      <c r="B52" t="s">
        <v>88</v>
      </c>
      <c r="C52" t="s">
        <v>5</v>
      </c>
      <c r="D52" t="s">
        <v>50</v>
      </c>
      <c r="E52" t="s">
        <v>103</v>
      </c>
      <c r="F52">
        <v>60.71</v>
      </c>
      <c r="G52">
        <v>113.1127</v>
      </c>
      <c r="H52">
        <v>2.3199999999999998</v>
      </c>
      <c r="I52">
        <v>3.9100000999999995</v>
      </c>
      <c r="J52">
        <v>3.9100000860000002</v>
      </c>
      <c r="K52">
        <v>6</v>
      </c>
      <c r="L52">
        <v>1</v>
      </c>
      <c r="M52">
        <v>6</v>
      </c>
      <c r="N52">
        <v>1399</v>
      </c>
      <c r="O52">
        <v>1228.99775</v>
      </c>
      <c r="P52">
        <v>2.58</v>
      </c>
      <c r="Q52">
        <v>2</v>
      </c>
      <c r="R52" s="13">
        <v>2223.0722227961996</v>
      </c>
      <c r="S52" s="12">
        <v>0.89965588139299524</v>
      </c>
      <c r="T52">
        <v>22.984988408781952</v>
      </c>
      <c r="U52">
        <v>182.31572549117962</v>
      </c>
      <c r="V52">
        <v>63.817752056436014</v>
      </c>
      <c r="W52" s="8">
        <v>1.7670999999999999E-2</v>
      </c>
      <c r="X52" s="8">
        <v>0</v>
      </c>
      <c r="Y52" s="8">
        <v>1.9438063000000001</v>
      </c>
      <c r="Z52" s="8">
        <v>2358</v>
      </c>
      <c r="AA52" s="8">
        <v>10.234375</v>
      </c>
      <c r="AB52" s="8" t="s">
        <v>130</v>
      </c>
      <c r="AC52" s="8" t="s">
        <v>137</v>
      </c>
      <c r="AD52" s="8">
        <v>3.9408727692913099</v>
      </c>
      <c r="AE52">
        <v>0.20517248377292199</v>
      </c>
    </row>
    <row r="53" spans="1:31" x14ac:dyDescent="0.35">
      <c r="A53" t="s">
        <v>80</v>
      </c>
      <c r="B53" t="s">
        <v>96</v>
      </c>
      <c r="C53" t="s">
        <v>89</v>
      </c>
      <c r="D53" t="s">
        <v>47</v>
      </c>
      <c r="E53" t="s">
        <v>103</v>
      </c>
      <c r="F53">
        <v>60.71</v>
      </c>
      <c r="G53">
        <v>59.03349</v>
      </c>
      <c r="H53">
        <v>2.3199999999999998</v>
      </c>
      <c r="I53">
        <v>2.0500000000000003</v>
      </c>
      <c r="J53">
        <v>2.0499999519999998</v>
      </c>
      <c r="K53">
        <v>6</v>
      </c>
      <c r="L53">
        <v>1</v>
      </c>
      <c r="M53">
        <v>5</v>
      </c>
      <c r="N53">
        <v>1399</v>
      </c>
      <c r="O53">
        <v>1399.10283333333</v>
      </c>
      <c r="P53">
        <v>-0.06</v>
      </c>
      <c r="Q53">
        <v>4</v>
      </c>
      <c r="R53" s="13">
        <v>5000</v>
      </c>
      <c r="S53" s="12">
        <v>0.8</v>
      </c>
      <c r="T53">
        <v>37.864354206932155</v>
      </c>
      <c r="U53">
        <v>54.106609336452337</v>
      </c>
      <c r="V53">
        <v>80.92736131498323</v>
      </c>
      <c r="W53" s="8">
        <v>1.69033E-2</v>
      </c>
      <c r="X53" s="8">
        <v>0</v>
      </c>
      <c r="Y53" s="8">
        <v>2.9411763999999998</v>
      </c>
      <c r="Z53" s="8">
        <v>2049</v>
      </c>
      <c r="AA53" s="8">
        <v>8.8932291666666607</v>
      </c>
      <c r="AB53" s="8" t="s">
        <v>130</v>
      </c>
      <c r="AC53" s="8" t="s">
        <v>137</v>
      </c>
      <c r="AD53" s="8">
        <v>3.7613792504467898</v>
      </c>
      <c r="AE53">
        <v>0.218021248199016</v>
      </c>
    </row>
    <row r="54" spans="1:31" x14ac:dyDescent="0.35">
      <c r="A54" t="s">
        <v>76</v>
      </c>
      <c r="B54" t="s">
        <v>4</v>
      </c>
      <c r="C54" t="s">
        <v>5</v>
      </c>
      <c r="D54" t="s">
        <v>27</v>
      </c>
      <c r="E54" t="s">
        <v>104</v>
      </c>
      <c r="F54">
        <f t="shared" ref="F54:F59" si="0">255.85+0.76</f>
        <v>256.61</v>
      </c>
      <c r="G54">
        <v>269.77379999999999</v>
      </c>
      <c r="H54">
        <v>10.68</v>
      </c>
      <c r="I54">
        <v>10.680000300000001</v>
      </c>
      <c r="J54">
        <v>10.68000031</v>
      </c>
      <c r="K54">
        <v>8</v>
      </c>
      <c r="L54">
        <v>2</v>
      </c>
      <c r="M54">
        <v>6</v>
      </c>
      <c r="N54">
        <v>587</v>
      </c>
      <c r="O54">
        <v>585.83133333333296</v>
      </c>
      <c r="P54">
        <v>0.37</v>
      </c>
      <c r="Q54">
        <v>1</v>
      </c>
      <c r="R54" s="13">
        <v>1904.7141307904967</v>
      </c>
      <c r="S54" s="12">
        <v>0.52501316803114118</v>
      </c>
      <c r="T54">
        <v>4.6763465005560088</v>
      </c>
      <c r="U54">
        <v>52.875229608596996</v>
      </c>
      <c r="V54">
        <v>16.519776583763619</v>
      </c>
      <c r="W54" s="8">
        <v>0.1038075</v>
      </c>
      <c r="X54" s="8">
        <v>0.237274311348385</v>
      </c>
      <c r="Y54" s="8">
        <v>6.4583101000000003</v>
      </c>
      <c r="Z54" s="8">
        <v>28662</v>
      </c>
      <c r="AA54" s="8">
        <v>124.401041666666</v>
      </c>
      <c r="AB54" s="8" t="s">
        <v>130</v>
      </c>
      <c r="AC54" s="8" t="s">
        <v>140</v>
      </c>
      <c r="AD54" s="8">
        <v>11.1745159412364</v>
      </c>
      <c r="AE54">
        <v>1.3527065648279499</v>
      </c>
    </row>
    <row r="55" spans="1:31" x14ac:dyDescent="0.35">
      <c r="A55" t="s">
        <v>76</v>
      </c>
      <c r="B55" t="s">
        <v>4</v>
      </c>
      <c r="C55" t="s">
        <v>5</v>
      </c>
      <c r="D55" t="s">
        <v>28</v>
      </c>
      <c r="E55" t="s">
        <v>104</v>
      </c>
      <c r="F55">
        <f t="shared" si="0"/>
        <v>256.61</v>
      </c>
      <c r="G55">
        <v>287.15190000000001</v>
      </c>
      <c r="H55">
        <v>10.68</v>
      </c>
      <c r="I55">
        <v>10.902500150000002</v>
      </c>
      <c r="J55">
        <v>10.93000031</v>
      </c>
      <c r="K55">
        <v>8</v>
      </c>
      <c r="L55">
        <v>2</v>
      </c>
      <c r="M55">
        <v>6</v>
      </c>
      <c r="N55">
        <v>587</v>
      </c>
      <c r="O55">
        <v>562.59974999999997</v>
      </c>
      <c r="P55">
        <v>4.96</v>
      </c>
      <c r="Q55">
        <v>1</v>
      </c>
      <c r="R55" s="13">
        <v>4548.2114475882991</v>
      </c>
      <c r="S55" s="12">
        <v>0.21986664681789422</v>
      </c>
      <c r="T55">
        <v>7.3107583820398307</v>
      </c>
      <c r="U55">
        <v>66.772294710409611</v>
      </c>
      <c r="V55">
        <v>20.867409465773253</v>
      </c>
      <c r="W55" s="8">
        <v>9.7527000000000003E-2</v>
      </c>
      <c r="X55" s="8">
        <v>0.31347962382445099</v>
      </c>
      <c r="Y55" s="8">
        <v>8.6450709999999997</v>
      </c>
      <c r="Z55" s="8">
        <v>66538</v>
      </c>
      <c r="AA55" s="8">
        <v>288.79340277777698</v>
      </c>
      <c r="AB55" s="8" t="s">
        <v>130</v>
      </c>
      <c r="AC55" s="8" t="s">
        <v>139</v>
      </c>
      <c r="AD55" s="8">
        <v>11.2872782946878</v>
      </c>
      <c r="AE55">
        <v>1.29317763724297</v>
      </c>
    </row>
    <row r="56" spans="1:31" x14ac:dyDescent="0.35">
      <c r="A56" t="s">
        <v>76</v>
      </c>
      <c r="B56" t="s">
        <v>4</v>
      </c>
      <c r="C56" t="s">
        <v>5</v>
      </c>
      <c r="D56" t="s">
        <v>30</v>
      </c>
      <c r="E56" t="s">
        <v>104</v>
      </c>
      <c r="F56">
        <f t="shared" si="0"/>
        <v>256.61</v>
      </c>
      <c r="G56">
        <v>295.32569999999998</v>
      </c>
      <c r="H56">
        <v>10.68</v>
      </c>
      <c r="I56">
        <v>11.067500025000001</v>
      </c>
      <c r="J56">
        <v>11.079999920000001</v>
      </c>
      <c r="K56">
        <v>8</v>
      </c>
      <c r="L56">
        <v>1</v>
      </c>
      <c r="M56">
        <v>6</v>
      </c>
      <c r="N56">
        <v>587</v>
      </c>
      <c r="O56">
        <v>552.23658333333299</v>
      </c>
      <c r="P56">
        <v>7.85</v>
      </c>
      <c r="Q56">
        <v>1</v>
      </c>
      <c r="R56" s="13">
        <v>2839.152504689202</v>
      </c>
      <c r="S56" s="12">
        <v>0.35221778271803983</v>
      </c>
      <c r="T56">
        <v>10.360022791348872</v>
      </c>
      <c r="U56">
        <v>24.813620379770377</v>
      </c>
      <c r="V56">
        <v>13.541380948198105</v>
      </c>
      <c r="W56" s="8">
        <v>9.48156E-2</v>
      </c>
      <c r="X56" s="8">
        <v>0.36233110968135201</v>
      </c>
      <c r="Y56" s="8">
        <v>8.9973249000000006</v>
      </c>
      <c r="Z56" s="8">
        <v>66538</v>
      </c>
      <c r="AA56" s="8">
        <v>288.79340277777698</v>
      </c>
      <c r="AB56" s="8" t="s">
        <v>130</v>
      </c>
      <c r="AC56" s="8" t="s">
        <v>139</v>
      </c>
      <c r="AD56" s="8">
        <v>11.3175376017277</v>
      </c>
      <c r="AE56">
        <v>1.2697006429253099</v>
      </c>
    </row>
    <row r="57" spans="1:31" x14ac:dyDescent="0.35">
      <c r="A57" t="s">
        <v>76</v>
      </c>
      <c r="B57" t="s">
        <v>4</v>
      </c>
      <c r="C57" t="s">
        <v>5</v>
      </c>
      <c r="D57" t="s">
        <v>31</v>
      </c>
      <c r="E57" t="s">
        <v>104</v>
      </c>
      <c r="F57">
        <f t="shared" si="0"/>
        <v>256.61</v>
      </c>
      <c r="G57">
        <v>338.7833</v>
      </c>
      <c r="H57">
        <v>10.68</v>
      </c>
      <c r="I57">
        <v>11.699999800000001</v>
      </c>
      <c r="J57">
        <v>11.69999981</v>
      </c>
      <c r="K57">
        <v>8</v>
      </c>
      <c r="L57">
        <v>2</v>
      </c>
      <c r="M57">
        <v>6</v>
      </c>
      <c r="N57">
        <v>587</v>
      </c>
      <c r="O57">
        <v>475.72458333333299</v>
      </c>
      <c r="P57">
        <v>27.24</v>
      </c>
      <c r="Q57">
        <v>3</v>
      </c>
      <c r="R57" s="13">
        <v>14938.092502598571</v>
      </c>
      <c r="S57" s="12">
        <v>0.20082885411762796</v>
      </c>
      <c r="T57">
        <v>3.3913773706693311</v>
      </c>
      <c r="U57">
        <v>59.662623558590674</v>
      </c>
      <c r="V57">
        <v>26.283599729015055</v>
      </c>
      <c r="W57" s="8">
        <v>8.2666600000000007E-2</v>
      </c>
      <c r="X57" s="8">
        <v>2.1286646393670101</v>
      </c>
      <c r="Y57" s="8">
        <v>9.2645625999999996</v>
      </c>
      <c r="Z57" s="8">
        <v>66538</v>
      </c>
      <c r="AA57" s="8">
        <v>288.79340277777698</v>
      </c>
      <c r="AB57" s="8" t="s">
        <v>130</v>
      </c>
      <c r="AC57" s="8" t="s">
        <v>139</v>
      </c>
      <c r="AD57" s="8">
        <v>11.901672257357999</v>
      </c>
      <c r="AE57">
        <v>1.16768446648262</v>
      </c>
    </row>
    <row r="58" spans="1:31" x14ac:dyDescent="0.35">
      <c r="A58" t="s">
        <v>77</v>
      </c>
      <c r="B58" t="s">
        <v>4</v>
      </c>
      <c r="C58" t="s">
        <v>5</v>
      </c>
      <c r="D58" t="s">
        <v>32</v>
      </c>
      <c r="E58" t="s">
        <v>104</v>
      </c>
      <c r="F58">
        <f t="shared" si="0"/>
        <v>256.61</v>
      </c>
      <c r="G58">
        <v>1101.729</v>
      </c>
      <c r="H58">
        <v>10.68</v>
      </c>
      <c r="I58" t="s">
        <v>96</v>
      </c>
      <c r="J58">
        <v>37.84596252</v>
      </c>
      <c r="K58">
        <v>9</v>
      </c>
      <c r="L58">
        <v>2</v>
      </c>
      <c r="M58">
        <v>7</v>
      </c>
      <c r="N58">
        <v>587</v>
      </c>
      <c r="O58">
        <v>457.87816666666703</v>
      </c>
      <c r="P58">
        <f>P57+5.28</f>
        <v>32.519999999999996</v>
      </c>
      <c r="Q58">
        <v>2</v>
      </c>
      <c r="R58" s="13">
        <v>5300</v>
      </c>
      <c r="S58" s="12">
        <v>0.37735849056603771</v>
      </c>
      <c r="T58">
        <v>3.1607617528222218</v>
      </c>
      <c r="U58">
        <v>26.986386838270494</v>
      </c>
      <c r="V58">
        <v>12.149203194957439</v>
      </c>
      <c r="W58" s="8">
        <v>2.6325299999999999E-2</v>
      </c>
      <c r="X58" s="8">
        <v>3.6310820624546101</v>
      </c>
      <c r="Y58" s="8">
        <v>9.5797024000000004</v>
      </c>
      <c r="Z58" s="8">
        <v>238516</v>
      </c>
      <c r="AA58" s="8">
        <v>1035.22569444444</v>
      </c>
      <c r="AB58" s="8" t="s">
        <v>130</v>
      </c>
      <c r="AC58" s="8" t="s">
        <v>139</v>
      </c>
      <c r="AD58" s="8">
        <v>12.606281351913299</v>
      </c>
      <c r="AE58">
        <v>1.1394190623676499</v>
      </c>
    </row>
    <row r="59" spans="1:31" x14ac:dyDescent="0.35">
      <c r="A59" t="s">
        <v>76</v>
      </c>
      <c r="B59" t="s">
        <v>4</v>
      </c>
      <c r="C59" t="s">
        <v>5</v>
      </c>
      <c r="D59" t="s">
        <v>33</v>
      </c>
      <c r="E59" t="s">
        <v>104</v>
      </c>
      <c r="F59">
        <f t="shared" si="0"/>
        <v>256.61</v>
      </c>
      <c r="G59">
        <v>304.24290000000002</v>
      </c>
      <c r="H59">
        <v>10.68</v>
      </c>
      <c r="I59">
        <v>11.189999599999998</v>
      </c>
      <c r="J59">
        <v>11.18999958</v>
      </c>
      <c r="K59">
        <v>8</v>
      </c>
      <c r="L59" t="s">
        <v>96</v>
      </c>
      <c r="M59">
        <v>6</v>
      </c>
      <c r="N59">
        <v>587</v>
      </c>
      <c r="O59">
        <v>531.25649999999996</v>
      </c>
      <c r="P59">
        <v>12.33</v>
      </c>
      <c r="Q59">
        <v>2</v>
      </c>
      <c r="R59" s="13">
        <v>4475.9185021505982</v>
      </c>
      <c r="S59" s="12">
        <v>0.44683566044355721</v>
      </c>
      <c r="T59">
        <v>10.385014250833972</v>
      </c>
      <c r="U59">
        <v>36.456465682432672</v>
      </c>
      <c r="V59">
        <v>48.969215521696171</v>
      </c>
      <c r="W59" s="8">
        <v>9.2044699999999993E-2</v>
      </c>
      <c r="X59" s="8">
        <v>0.49638395792242002</v>
      </c>
      <c r="Y59" s="8">
        <v>9.2406310999999999</v>
      </c>
      <c r="Z59" s="8">
        <v>66538</v>
      </c>
      <c r="AA59" s="8">
        <v>288.79340277777698</v>
      </c>
      <c r="AB59" s="8" t="s">
        <v>130</v>
      </c>
      <c r="AC59" s="8" t="s">
        <v>139</v>
      </c>
      <c r="AD59" s="8">
        <v>11.3668288638605</v>
      </c>
      <c r="AE59">
        <v>1.24482735546525</v>
      </c>
    </row>
    <row r="60" spans="1:31" x14ac:dyDescent="0.35">
      <c r="A60" t="s">
        <v>78</v>
      </c>
      <c r="B60" t="s">
        <v>86</v>
      </c>
      <c r="C60" t="s">
        <v>5</v>
      </c>
      <c r="D60" t="s">
        <v>34</v>
      </c>
      <c r="E60" t="s">
        <v>107</v>
      </c>
      <c r="F60">
        <v>980</v>
      </c>
      <c r="G60">
        <v>1065.473</v>
      </c>
      <c r="H60" t="s">
        <v>96</v>
      </c>
      <c r="I60" t="s">
        <v>96</v>
      </c>
      <c r="J60">
        <v>39.3220519999999</v>
      </c>
      <c r="K60">
        <v>8</v>
      </c>
      <c r="L60" t="s">
        <v>96</v>
      </c>
      <c r="M60">
        <v>7</v>
      </c>
      <c r="N60">
        <v>566</v>
      </c>
      <c r="O60">
        <v>561.43991666666705</v>
      </c>
      <c r="P60">
        <v>1.87</v>
      </c>
      <c r="Q60">
        <v>1</v>
      </c>
      <c r="R60" s="13">
        <v>1474.2136290104972</v>
      </c>
      <c r="S60" s="12">
        <v>0.67832774051289113</v>
      </c>
      <c r="T60">
        <v>4.457022497960315</v>
      </c>
      <c r="U60">
        <v>30.555107828670092</v>
      </c>
      <c r="V60">
        <v>7.3848560552418476</v>
      </c>
      <c r="W60" s="8">
        <v>0.23367769999999999</v>
      </c>
      <c r="X60" s="8">
        <v>2.5807783627542098</v>
      </c>
      <c r="Y60" s="8">
        <v>4.9879407999999996</v>
      </c>
      <c r="Z60" s="8">
        <v>89517</v>
      </c>
      <c r="AA60" s="8">
        <v>388.52864583333297</v>
      </c>
      <c r="AB60" s="8" t="s">
        <v>130</v>
      </c>
      <c r="AC60" s="8" t="s">
        <v>139</v>
      </c>
      <c r="AD60" s="8">
        <v>8.9125726527422806</v>
      </c>
      <c r="AE60">
        <v>0.58648975670162895</v>
      </c>
    </row>
    <row r="61" spans="1:31" x14ac:dyDescent="0.35">
      <c r="A61" t="s">
        <v>78</v>
      </c>
      <c r="B61" t="s">
        <v>86</v>
      </c>
      <c r="C61" t="s">
        <v>5</v>
      </c>
      <c r="D61" t="s">
        <v>34</v>
      </c>
      <c r="E61" t="s">
        <v>105</v>
      </c>
      <c r="F61">
        <v>1270</v>
      </c>
      <c r="G61">
        <v>1065.473</v>
      </c>
      <c r="H61" t="s">
        <v>96</v>
      </c>
      <c r="I61" t="s">
        <v>96</v>
      </c>
      <c r="J61">
        <v>39.3220519999999</v>
      </c>
      <c r="K61">
        <v>8</v>
      </c>
      <c r="L61" t="s">
        <v>96</v>
      </c>
      <c r="M61">
        <v>7</v>
      </c>
      <c r="N61">
        <v>531.79999999999995</v>
      </c>
      <c r="O61">
        <v>561.43991666666705</v>
      </c>
      <c r="P61">
        <v>-8.49</v>
      </c>
      <c r="Q61">
        <v>1</v>
      </c>
      <c r="R61" s="13">
        <v>1474.2136290104972</v>
      </c>
      <c r="S61" s="12">
        <v>0.67832774051289113</v>
      </c>
      <c r="T61">
        <v>4.457022497960315</v>
      </c>
      <c r="U61">
        <v>30.555107828670092</v>
      </c>
      <c r="V61">
        <v>7.3848560552418476</v>
      </c>
      <c r="W61" s="8">
        <v>0.23367769999999999</v>
      </c>
      <c r="X61" s="8">
        <v>2.5807783627542098</v>
      </c>
      <c r="Y61" s="8">
        <v>4.9879407999999996</v>
      </c>
      <c r="Z61" s="8">
        <v>89517</v>
      </c>
      <c r="AA61" s="8">
        <v>388.52864583333297</v>
      </c>
      <c r="AB61" s="8" t="s">
        <v>130</v>
      </c>
      <c r="AC61" s="8" t="s">
        <v>139</v>
      </c>
      <c r="AD61" s="8">
        <v>8.9125726527422806</v>
      </c>
      <c r="AE61">
        <v>0.58648975670162895</v>
      </c>
    </row>
    <row r="62" spans="1:31" x14ac:dyDescent="0.35">
      <c r="A62" t="s">
        <v>78</v>
      </c>
      <c r="B62" t="s">
        <v>86</v>
      </c>
      <c r="C62" t="s">
        <v>5</v>
      </c>
      <c r="D62" t="s">
        <v>34</v>
      </c>
      <c r="E62" t="s">
        <v>106</v>
      </c>
      <c r="F62">
        <v>1406.22</v>
      </c>
      <c r="G62">
        <v>1065.473</v>
      </c>
      <c r="H62" t="s">
        <v>96</v>
      </c>
      <c r="I62" t="s">
        <v>96</v>
      </c>
      <c r="J62">
        <v>39.3220519999999</v>
      </c>
      <c r="K62">
        <v>8</v>
      </c>
      <c r="L62" t="s">
        <v>96</v>
      </c>
      <c r="M62">
        <v>7</v>
      </c>
      <c r="N62">
        <v>484</v>
      </c>
      <c r="O62">
        <v>561.43991666666705</v>
      </c>
      <c r="P62">
        <v>-22.35</v>
      </c>
      <c r="Q62">
        <v>1</v>
      </c>
      <c r="R62" s="13">
        <v>1474.2136290104972</v>
      </c>
      <c r="S62" s="12">
        <v>0.67832774051289113</v>
      </c>
      <c r="T62">
        <v>4.457022497960315</v>
      </c>
      <c r="U62">
        <v>30.555107828670092</v>
      </c>
      <c r="V62">
        <v>7.3848560552418476</v>
      </c>
      <c r="W62" s="8">
        <v>0.23367769999999999</v>
      </c>
      <c r="X62" s="8">
        <v>2.5807783627542098</v>
      </c>
      <c r="Y62" s="8">
        <v>4.9879407999999996</v>
      </c>
      <c r="Z62" s="8">
        <v>89517</v>
      </c>
      <c r="AA62" s="8">
        <v>388.52864583333297</v>
      </c>
      <c r="AB62" s="8" t="s">
        <v>130</v>
      </c>
      <c r="AC62" s="8" t="s">
        <v>139</v>
      </c>
      <c r="AD62" s="8">
        <v>8.9125726527422806</v>
      </c>
      <c r="AE62">
        <v>0.58648975670162895</v>
      </c>
    </row>
    <row r="63" spans="1:31" x14ac:dyDescent="0.35">
      <c r="A63" t="s">
        <v>78</v>
      </c>
      <c r="B63" t="s">
        <v>86</v>
      </c>
      <c r="C63" t="s">
        <v>5</v>
      </c>
      <c r="D63" t="s">
        <v>36</v>
      </c>
      <c r="E63" t="s">
        <v>107</v>
      </c>
      <c r="F63">
        <v>980</v>
      </c>
      <c r="G63">
        <v>1310.9749999999999</v>
      </c>
      <c r="H63" t="s">
        <v>96</v>
      </c>
      <c r="I63" t="s">
        <v>96</v>
      </c>
      <c r="J63">
        <v>44.52481461</v>
      </c>
      <c r="K63">
        <v>8</v>
      </c>
      <c r="L63">
        <v>3</v>
      </c>
      <c r="M63">
        <v>7</v>
      </c>
      <c r="N63">
        <v>566</v>
      </c>
      <c r="O63">
        <v>531.00324999999998</v>
      </c>
      <c r="P63">
        <v>10.8</v>
      </c>
      <c r="Q63">
        <v>2</v>
      </c>
      <c r="R63" s="13">
        <v>2096.8337780730981</v>
      </c>
      <c r="S63" s="12">
        <v>0.95381904894622394</v>
      </c>
      <c r="T63">
        <v>4.9600843624009512</v>
      </c>
      <c r="U63">
        <v>44.42998015048056</v>
      </c>
      <c r="V63">
        <v>8.7308171302766269</v>
      </c>
      <c r="W63" s="8">
        <v>0.18992410000000001</v>
      </c>
      <c r="X63" s="8">
        <v>8.0736814004042596</v>
      </c>
      <c r="Y63" s="8">
        <v>6.3460584000000004</v>
      </c>
      <c r="Z63" s="8">
        <v>176695</v>
      </c>
      <c r="AA63" s="8">
        <v>766.905381944444</v>
      </c>
      <c r="AB63" s="8" t="s">
        <v>130</v>
      </c>
      <c r="AC63" s="8" t="s">
        <v>139</v>
      </c>
      <c r="AD63" s="8">
        <v>11.414131190084699</v>
      </c>
      <c r="AE63">
        <v>0.55997323269772203</v>
      </c>
    </row>
    <row r="64" spans="1:31" x14ac:dyDescent="0.35">
      <c r="A64" t="s">
        <v>78</v>
      </c>
      <c r="B64" t="s">
        <v>86</v>
      </c>
      <c r="C64" t="s">
        <v>5</v>
      </c>
      <c r="D64" t="s">
        <v>36</v>
      </c>
      <c r="E64" t="s">
        <v>105</v>
      </c>
      <c r="F64">
        <v>1270</v>
      </c>
      <c r="G64">
        <v>1310.9749999999999</v>
      </c>
      <c r="H64" t="s">
        <v>96</v>
      </c>
      <c r="I64" t="s">
        <v>96</v>
      </c>
      <c r="J64">
        <v>44.52481461</v>
      </c>
      <c r="K64">
        <v>8</v>
      </c>
      <c r="L64">
        <v>3</v>
      </c>
      <c r="M64">
        <v>7</v>
      </c>
      <c r="N64">
        <v>531.79999999999995</v>
      </c>
      <c r="O64">
        <v>531.00324999999998</v>
      </c>
      <c r="P64">
        <v>0.43</v>
      </c>
      <c r="Q64">
        <v>2</v>
      </c>
      <c r="R64" s="13">
        <v>2096.8337780730981</v>
      </c>
      <c r="S64" s="12">
        <v>0.95381904894622394</v>
      </c>
      <c r="T64">
        <v>4.9600843624009512</v>
      </c>
      <c r="U64">
        <v>44.42998015048056</v>
      </c>
      <c r="V64">
        <v>8.7308171302766269</v>
      </c>
      <c r="W64" s="8">
        <v>0.18992410000000001</v>
      </c>
      <c r="X64" s="8">
        <v>8.0736814004042596</v>
      </c>
      <c r="Y64" s="8">
        <v>6.3460584000000004</v>
      </c>
      <c r="Z64" s="8">
        <v>176695</v>
      </c>
      <c r="AA64" s="8">
        <v>766.905381944444</v>
      </c>
      <c r="AB64" s="8" t="s">
        <v>130</v>
      </c>
      <c r="AC64" s="8" t="s">
        <v>139</v>
      </c>
      <c r="AD64" s="8">
        <v>11.414131190084699</v>
      </c>
      <c r="AE64">
        <v>0.55997323269772203</v>
      </c>
    </row>
    <row r="65" spans="1:31" x14ac:dyDescent="0.35">
      <c r="A65" t="s">
        <v>78</v>
      </c>
      <c r="B65" t="s">
        <v>86</v>
      </c>
      <c r="C65" t="s">
        <v>5</v>
      </c>
      <c r="D65" t="s">
        <v>36</v>
      </c>
      <c r="E65" t="s">
        <v>106</v>
      </c>
      <c r="F65">
        <v>1406.22</v>
      </c>
      <c r="G65">
        <v>1310.9749999999999</v>
      </c>
      <c r="H65" t="s">
        <v>96</v>
      </c>
      <c r="I65" t="s">
        <v>96</v>
      </c>
      <c r="J65">
        <v>44.52481461</v>
      </c>
      <c r="K65">
        <v>8</v>
      </c>
      <c r="L65">
        <v>3</v>
      </c>
      <c r="M65">
        <v>7</v>
      </c>
      <c r="N65">
        <v>484</v>
      </c>
      <c r="O65">
        <v>531.00324999999998</v>
      </c>
      <c r="P65">
        <v>-13.38</v>
      </c>
      <c r="Q65">
        <v>2</v>
      </c>
      <c r="R65" s="13">
        <v>2096.8337780730981</v>
      </c>
      <c r="S65" s="12">
        <v>0.95381904894622394</v>
      </c>
      <c r="T65">
        <v>4.9600843624009512</v>
      </c>
      <c r="U65">
        <v>44.42998015048056</v>
      </c>
      <c r="V65">
        <v>8.7308171302766269</v>
      </c>
      <c r="W65" s="8">
        <v>0.18992410000000001</v>
      </c>
      <c r="X65" s="8">
        <v>8.0736814004042596</v>
      </c>
      <c r="Y65" s="8">
        <v>6.3460584000000004</v>
      </c>
      <c r="Z65" s="8">
        <v>176695</v>
      </c>
      <c r="AA65" s="8">
        <v>766.905381944444</v>
      </c>
      <c r="AB65" s="8" t="s">
        <v>130</v>
      </c>
      <c r="AC65" s="8" t="s">
        <v>139</v>
      </c>
      <c r="AD65" s="8">
        <v>11.414131190084699</v>
      </c>
      <c r="AE65">
        <v>0.55997323269772203</v>
      </c>
    </row>
    <row r="66" spans="1:31" x14ac:dyDescent="0.35">
      <c r="A66" t="s">
        <v>78</v>
      </c>
      <c r="B66" t="s">
        <v>86</v>
      </c>
      <c r="C66" t="s">
        <v>5</v>
      </c>
      <c r="D66" t="s">
        <v>37</v>
      </c>
      <c r="E66" t="s">
        <v>107</v>
      </c>
      <c r="F66">
        <v>980</v>
      </c>
      <c r="G66">
        <v>981.44770000000005</v>
      </c>
      <c r="H66" t="s">
        <v>96</v>
      </c>
      <c r="I66" t="s">
        <v>96</v>
      </c>
      <c r="J66">
        <v>37.591407779999898</v>
      </c>
      <c r="K66">
        <v>8</v>
      </c>
      <c r="L66" t="s">
        <v>96</v>
      </c>
      <c r="M66">
        <v>7</v>
      </c>
      <c r="N66">
        <v>566</v>
      </c>
      <c r="O66">
        <v>564.43949999999995</v>
      </c>
      <c r="P66">
        <v>0.41</v>
      </c>
      <c r="Q66">
        <v>0</v>
      </c>
      <c r="R66" s="13">
        <v>1159.8346336852992</v>
      </c>
      <c r="S66" s="12">
        <v>0</v>
      </c>
      <c r="T66">
        <v>14.908346311133425</v>
      </c>
      <c r="U66">
        <v>26.857099639071997</v>
      </c>
      <c r="V66">
        <v>11.38950541091973</v>
      </c>
      <c r="W66" s="8">
        <v>0.25365969999999999</v>
      </c>
      <c r="X66" s="8">
        <v>1.89175147458818</v>
      </c>
      <c r="Y66" s="8">
        <v>4.6524657999999999</v>
      </c>
      <c r="Z66" s="8">
        <v>69344</v>
      </c>
      <c r="AA66" s="8">
        <v>300.972222222222</v>
      </c>
      <c r="AB66" s="8" t="s">
        <v>130</v>
      </c>
      <c r="AC66" s="8" t="s">
        <v>139</v>
      </c>
      <c r="AD66" s="8">
        <v>8.5474488366093802</v>
      </c>
      <c r="AE66">
        <v>0.590278681028513</v>
      </c>
    </row>
    <row r="67" spans="1:31" x14ac:dyDescent="0.35">
      <c r="A67" t="s">
        <v>78</v>
      </c>
      <c r="B67" t="s">
        <v>86</v>
      </c>
      <c r="C67" t="s">
        <v>5</v>
      </c>
      <c r="D67" t="s">
        <v>37</v>
      </c>
      <c r="E67" t="s">
        <v>105</v>
      </c>
      <c r="F67">
        <v>1270</v>
      </c>
      <c r="G67">
        <v>981.44770000000005</v>
      </c>
      <c r="H67" t="s">
        <v>96</v>
      </c>
      <c r="I67" t="s">
        <v>96</v>
      </c>
      <c r="J67">
        <v>37.591407779999898</v>
      </c>
      <c r="K67">
        <v>8</v>
      </c>
      <c r="L67" t="s">
        <v>96</v>
      </c>
      <c r="M67">
        <v>7</v>
      </c>
      <c r="N67">
        <v>531.79999999999995</v>
      </c>
      <c r="O67">
        <v>564.43949999999995</v>
      </c>
      <c r="P67">
        <v>-9.9600000000000009</v>
      </c>
      <c r="Q67">
        <v>0</v>
      </c>
      <c r="R67" s="13">
        <v>1159.8346336852992</v>
      </c>
      <c r="S67" s="12">
        <v>0</v>
      </c>
      <c r="T67">
        <v>14.908346311133425</v>
      </c>
      <c r="U67">
        <v>26.857099639071997</v>
      </c>
      <c r="V67">
        <v>11.38950541091973</v>
      </c>
      <c r="W67" s="8">
        <v>0.25365969999999999</v>
      </c>
      <c r="X67" s="8">
        <v>1.89175147458818</v>
      </c>
      <c r="Y67" s="8">
        <v>4.6524657999999999</v>
      </c>
      <c r="Z67" s="8">
        <v>69344</v>
      </c>
      <c r="AA67" s="8">
        <v>300.972222222222</v>
      </c>
      <c r="AB67" s="8" t="s">
        <v>130</v>
      </c>
      <c r="AC67" s="8" t="s">
        <v>139</v>
      </c>
      <c r="AD67" s="8">
        <v>8.5474488366093802</v>
      </c>
      <c r="AE67">
        <v>0.590278681028513</v>
      </c>
    </row>
    <row r="68" spans="1:31" x14ac:dyDescent="0.35">
      <c r="A68" t="s">
        <v>78</v>
      </c>
      <c r="B68" t="s">
        <v>86</v>
      </c>
      <c r="C68" t="s">
        <v>5</v>
      </c>
      <c r="D68" t="s">
        <v>37</v>
      </c>
      <c r="E68" t="s">
        <v>106</v>
      </c>
      <c r="F68">
        <v>1406.22</v>
      </c>
      <c r="G68">
        <v>981.44770000000005</v>
      </c>
      <c r="H68" t="s">
        <v>96</v>
      </c>
      <c r="I68" t="s">
        <v>96</v>
      </c>
      <c r="J68">
        <v>37.591407779999898</v>
      </c>
      <c r="K68">
        <v>8</v>
      </c>
      <c r="L68" t="s">
        <v>96</v>
      </c>
      <c r="M68">
        <v>7</v>
      </c>
      <c r="N68">
        <v>484</v>
      </c>
      <c r="O68">
        <v>564.43949999999995</v>
      </c>
      <c r="P68">
        <v>-23.77</v>
      </c>
      <c r="Q68">
        <v>0</v>
      </c>
      <c r="R68" s="13">
        <v>1159.8346336852992</v>
      </c>
      <c r="S68" s="12">
        <v>0</v>
      </c>
      <c r="T68">
        <v>14.908346311133425</v>
      </c>
      <c r="U68">
        <v>26.857099639071997</v>
      </c>
      <c r="V68">
        <v>11.38950541091973</v>
      </c>
      <c r="W68" s="8">
        <v>0.25365969999999999</v>
      </c>
      <c r="X68" s="8">
        <v>1.89175147458818</v>
      </c>
      <c r="Y68" s="8">
        <v>4.6524657999999999</v>
      </c>
      <c r="Z68" s="8">
        <v>69344</v>
      </c>
      <c r="AA68" s="8">
        <v>300.972222222222</v>
      </c>
      <c r="AB68" s="8" t="s">
        <v>130</v>
      </c>
      <c r="AC68" s="8" t="s">
        <v>139</v>
      </c>
      <c r="AD68" s="8">
        <v>8.5474488366093802</v>
      </c>
      <c r="AE68">
        <v>0.590278681028513</v>
      </c>
    </row>
    <row r="69" spans="1:31" x14ac:dyDescent="0.35">
      <c r="A69" t="s">
        <v>78</v>
      </c>
      <c r="B69" t="s">
        <v>86</v>
      </c>
      <c r="C69" t="s">
        <v>5</v>
      </c>
      <c r="D69" t="s">
        <v>38</v>
      </c>
      <c r="E69" t="s">
        <v>107</v>
      </c>
      <c r="F69">
        <v>980</v>
      </c>
      <c r="G69">
        <v>1259.9349999999999</v>
      </c>
      <c r="H69" t="s">
        <v>96</v>
      </c>
      <c r="I69" t="s">
        <v>96</v>
      </c>
      <c r="J69">
        <v>43.572700500000003</v>
      </c>
      <c r="K69">
        <v>8</v>
      </c>
      <c r="L69" t="s">
        <v>96</v>
      </c>
      <c r="M69">
        <v>7</v>
      </c>
      <c r="N69">
        <v>566</v>
      </c>
      <c r="O69">
        <v>552.64541666666696</v>
      </c>
      <c r="P69">
        <v>5.0599999999999996</v>
      </c>
      <c r="Q69">
        <v>1</v>
      </c>
      <c r="R69" s="13">
        <v>3214.7640848225055</v>
      </c>
      <c r="S69" s="12">
        <v>0.3110648164576631</v>
      </c>
      <c r="T69">
        <v>3.6067696583424596</v>
      </c>
      <c r="U69">
        <v>52.462723567389965</v>
      </c>
      <c r="V69">
        <v>34.986841418589528</v>
      </c>
      <c r="W69" s="8">
        <v>0.1976175</v>
      </c>
      <c r="X69" s="8">
        <v>6.9999444448853598</v>
      </c>
      <c r="Y69" s="8">
        <v>5.9690003000000003</v>
      </c>
      <c r="Z69" s="8">
        <v>132484</v>
      </c>
      <c r="AA69" s="8">
        <v>575.01736111111097</v>
      </c>
      <c r="AB69" s="8" t="s">
        <v>130</v>
      </c>
      <c r="AC69" s="8" t="s">
        <v>139</v>
      </c>
      <c r="AD69" s="8">
        <v>10.941150607153</v>
      </c>
      <c r="AE69">
        <v>0.56330401827424403</v>
      </c>
    </row>
    <row r="70" spans="1:31" x14ac:dyDescent="0.35">
      <c r="A70" t="s">
        <v>78</v>
      </c>
      <c r="B70" t="s">
        <v>86</v>
      </c>
      <c r="C70" t="s">
        <v>5</v>
      </c>
      <c r="D70" t="s">
        <v>38</v>
      </c>
      <c r="E70" t="s">
        <v>105</v>
      </c>
      <c r="F70">
        <v>1270</v>
      </c>
      <c r="G70">
        <v>1259.9349999999999</v>
      </c>
      <c r="H70" t="s">
        <v>96</v>
      </c>
      <c r="I70" t="s">
        <v>96</v>
      </c>
      <c r="J70">
        <v>43.572700500000003</v>
      </c>
      <c r="K70">
        <v>8</v>
      </c>
      <c r="L70" t="s">
        <v>96</v>
      </c>
      <c r="M70">
        <v>7</v>
      </c>
      <c r="N70">
        <v>531.79999999999995</v>
      </c>
      <c r="O70">
        <v>552.64541666666696</v>
      </c>
      <c r="P70">
        <v>-5.31</v>
      </c>
      <c r="Q70">
        <v>1</v>
      </c>
      <c r="R70" s="13">
        <v>3214.7640848225055</v>
      </c>
      <c r="S70" s="12">
        <v>0.3110648164576631</v>
      </c>
      <c r="T70">
        <v>3.6067696583424596</v>
      </c>
      <c r="U70">
        <v>52.462723567389965</v>
      </c>
      <c r="V70">
        <v>34.986841418589528</v>
      </c>
      <c r="W70" s="8">
        <v>0.1976175</v>
      </c>
      <c r="X70" s="8">
        <v>6.9999444448853598</v>
      </c>
      <c r="Y70" s="8">
        <v>5.9690003000000003</v>
      </c>
      <c r="Z70" s="8">
        <v>132484</v>
      </c>
      <c r="AA70" s="8">
        <v>575.01736111111097</v>
      </c>
      <c r="AB70" s="8" t="s">
        <v>130</v>
      </c>
      <c r="AC70" s="8" t="s">
        <v>139</v>
      </c>
      <c r="AD70" s="8">
        <v>10.941150607153</v>
      </c>
      <c r="AE70">
        <v>0.56330401827424403</v>
      </c>
    </row>
    <row r="71" spans="1:31" x14ac:dyDescent="0.35">
      <c r="A71" t="s">
        <v>78</v>
      </c>
      <c r="B71" t="s">
        <v>86</v>
      </c>
      <c r="C71" t="s">
        <v>5</v>
      </c>
      <c r="D71" t="s">
        <v>38</v>
      </c>
      <c r="E71" t="s">
        <v>106</v>
      </c>
      <c r="F71">
        <v>1406.22</v>
      </c>
      <c r="G71">
        <v>1259.9349999999999</v>
      </c>
      <c r="H71" t="s">
        <v>96</v>
      </c>
      <c r="I71" t="s">
        <v>96</v>
      </c>
      <c r="J71">
        <v>43.572700500000003</v>
      </c>
      <c r="K71">
        <v>8</v>
      </c>
      <c r="L71" t="s">
        <v>96</v>
      </c>
      <c r="M71">
        <v>7</v>
      </c>
      <c r="N71">
        <v>484</v>
      </c>
      <c r="O71">
        <v>552.64541666666696</v>
      </c>
      <c r="P71">
        <v>-19.12</v>
      </c>
      <c r="Q71">
        <v>1</v>
      </c>
      <c r="R71" s="13">
        <v>3214.7640848225055</v>
      </c>
      <c r="S71" s="12">
        <v>0.3110648164576631</v>
      </c>
      <c r="T71">
        <v>3.6067696583424596</v>
      </c>
      <c r="U71">
        <v>52.462723567389965</v>
      </c>
      <c r="V71">
        <v>34.986841418589528</v>
      </c>
      <c r="W71" s="8">
        <v>0.1976175</v>
      </c>
      <c r="X71" s="8">
        <v>6.9999444448853598</v>
      </c>
      <c r="Y71" s="8">
        <v>5.9690003000000003</v>
      </c>
      <c r="Z71" s="8">
        <v>132484</v>
      </c>
      <c r="AA71" s="8">
        <v>575.01736111111097</v>
      </c>
      <c r="AB71" s="8" t="s">
        <v>130</v>
      </c>
      <c r="AC71" s="8" t="s">
        <v>139</v>
      </c>
      <c r="AD71" s="8">
        <v>10.941150607153</v>
      </c>
      <c r="AE71">
        <v>0.56330401827424403</v>
      </c>
    </row>
    <row r="72" spans="1:31" x14ac:dyDescent="0.35">
      <c r="A72" t="s">
        <v>78</v>
      </c>
      <c r="B72" t="s">
        <v>96</v>
      </c>
      <c r="C72" t="s">
        <v>89</v>
      </c>
      <c r="D72" t="s">
        <v>39</v>
      </c>
      <c r="E72" t="s">
        <v>107</v>
      </c>
      <c r="F72">
        <v>980</v>
      </c>
      <c r="G72">
        <v>1263.5930000000001</v>
      </c>
      <c r="H72" t="s">
        <v>96</v>
      </c>
      <c r="I72" t="s">
        <v>96</v>
      </c>
      <c r="J72">
        <v>43.672874450000002</v>
      </c>
      <c r="K72">
        <v>8</v>
      </c>
      <c r="L72" t="s">
        <v>96</v>
      </c>
      <c r="M72">
        <v>7</v>
      </c>
      <c r="N72">
        <v>566</v>
      </c>
      <c r="O72">
        <v>536.22283333333303</v>
      </c>
      <c r="P72">
        <v>8.69</v>
      </c>
      <c r="Q72">
        <v>0</v>
      </c>
      <c r="R72" s="13">
        <v>3597.2508062415982</v>
      </c>
      <c r="S72" s="12">
        <v>0</v>
      </c>
      <c r="T72">
        <v>5.3042246913358388</v>
      </c>
      <c r="U72">
        <v>24.096989823277042</v>
      </c>
      <c r="V72">
        <v>11.019623401402104</v>
      </c>
      <c r="W72" s="8">
        <v>0.19704199999999999</v>
      </c>
      <c r="X72" s="8">
        <v>7.0420751924918301</v>
      </c>
      <c r="Y72" s="8">
        <v>6.0157160999999997</v>
      </c>
      <c r="Z72" s="8">
        <v>132484</v>
      </c>
      <c r="AA72" s="8">
        <v>575.01736111111097</v>
      </c>
      <c r="AB72" s="8" t="s">
        <v>130</v>
      </c>
      <c r="AC72" s="8" t="s">
        <v>139</v>
      </c>
      <c r="AD72" s="8">
        <v>10.964018499540201</v>
      </c>
      <c r="AE72">
        <v>0.562562878398989</v>
      </c>
    </row>
    <row r="73" spans="1:31" x14ac:dyDescent="0.35">
      <c r="A73" t="s">
        <v>78</v>
      </c>
      <c r="B73" t="s">
        <v>96</v>
      </c>
      <c r="C73" t="s">
        <v>89</v>
      </c>
      <c r="D73" t="s">
        <v>39</v>
      </c>
      <c r="E73" t="s">
        <v>105</v>
      </c>
      <c r="F73">
        <v>1270</v>
      </c>
      <c r="G73">
        <v>1263.5930000000001</v>
      </c>
      <c r="H73" t="s">
        <v>96</v>
      </c>
      <c r="I73" t="s">
        <v>96</v>
      </c>
      <c r="J73">
        <v>43.672874450000002</v>
      </c>
      <c r="K73">
        <v>8</v>
      </c>
      <c r="L73" t="s">
        <v>96</v>
      </c>
      <c r="M73">
        <v>7</v>
      </c>
      <c r="N73">
        <v>531.79999999999995</v>
      </c>
      <c r="O73">
        <v>536.22283333333303</v>
      </c>
      <c r="P73">
        <v>-1.67</v>
      </c>
      <c r="Q73">
        <v>0</v>
      </c>
      <c r="R73" s="13">
        <v>3597.2508062415982</v>
      </c>
      <c r="S73" s="12">
        <v>0</v>
      </c>
      <c r="T73">
        <v>5.3042246913358388</v>
      </c>
      <c r="U73">
        <v>24.096989823277042</v>
      </c>
      <c r="V73">
        <v>11.019623401402104</v>
      </c>
      <c r="W73" s="8">
        <v>0.19704199999999999</v>
      </c>
      <c r="X73" s="8">
        <v>7.0420751924918301</v>
      </c>
      <c r="Y73" s="8">
        <v>6.0157160999999997</v>
      </c>
      <c r="Z73" s="8">
        <v>132484</v>
      </c>
      <c r="AA73" s="8">
        <v>575.01736111111097</v>
      </c>
      <c r="AB73" s="8" t="s">
        <v>130</v>
      </c>
      <c r="AC73" s="8" t="s">
        <v>139</v>
      </c>
      <c r="AD73" s="8">
        <v>10.964018499540201</v>
      </c>
      <c r="AE73">
        <v>0.562562878398989</v>
      </c>
    </row>
    <row r="74" spans="1:31" x14ac:dyDescent="0.35">
      <c r="A74" t="s">
        <v>78</v>
      </c>
      <c r="B74" t="s">
        <v>96</v>
      </c>
      <c r="C74" t="s">
        <v>89</v>
      </c>
      <c r="D74" t="s">
        <v>39</v>
      </c>
      <c r="E74" t="s">
        <v>106</v>
      </c>
      <c r="F74">
        <v>1406.22</v>
      </c>
      <c r="G74">
        <v>1263.5930000000001</v>
      </c>
      <c r="H74" t="s">
        <v>96</v>
      </c>
      <c r="I74" t="s">
        <v>96</v>
      </c>
      <c r="J74">
        <v>43.672874450000002</v>
      </c>
      <c r="K74">
        <v>8</v>
      </c>
      <c r="L74" t="s">
        <v>96</v>
      </c>
      <c r="M74">
        <v>7</v>
      </c>
      <c r="N74">
        <v>484</v>
      </c>
      <c r="O74">
        <v>536.22283333333303</v>
      </c>
      <c r="P74">
        <v>-15.49</v>
      </c>
      <c r="Q74">
        <v>0</v>
      </c>
      <c r="R74" s="13">
        <v>3597.2508062415982</v>
      </c>
      <c r="S74" s="12">
        <v>0</v>
      </c>
      <c r="T74">
        <v>5.3042246913358388</v>
      </c>
      <c r="U74">
        <v>24.096989823277042</v>
      </c>
      <c r="V74">
        <v>11.019623401402104</v>
      </c>
      <c r="W74" s="8">
        <v>0.19704199999999999</v>
      </c>
      <c r="X74" s="8">
        <v>7.0420751924918301</v>
      </c>
      <c r="Y74" s="8">
        <v>6.0157160999999997</v>
      </c>
      <c r="Z74" s="8">
        <v>132484</v>
      </c>
      <c r="AA74" s="8">
        <v>575.01736111111097</v>
      </c>
      <c r="AB74" s="8" t="s">
        <v>130</v>
      </c>
      <c r="AC74" s="8" t="s">
        <v>139</v>
      </c>
      <c r="AD74" s="8">
        <v>10.964018499540201</v>
      </c>
      <c r="AE74">
        <v>0.562562878398989</v>
      </c>
    </row>
    <row r="75" spans="1:31" x14ac:dyDescent="0.35">
      <c r="A75" t="s">
        <v>78</v>
      </c>
      <c r="B75" t="s">
        <v>86</v>
      </c>
      <c r="C75" t="s">
        <v>5</v>
      </c>
      <c r="D75" t="s">
        <v>40</v>
      </c>
      <c r="E75" t="s">
        <v>107</v>
      </c>
      <c r="F75">
        <v>980</v>
      </c>
      <c r="G75">
        <v>1855.7190000000001</v>
      </c>
      <c r="H75" t="s">
        <v>96</v>
      </c>
      <c r="I75" t="s">
        <v>96</v>
      </c>
      <c r="J75">
        <v>56.056106569999898</v>
      </c>
      <c r="K75">
        <v>8</v>
      </c>
      <c r="L75">
        <v>3</v>
      </c>
      <c r="M75">
        <v>8</v>
      </c>
      <c r="N75">
        <v>566</v>
      </c>
      <c r="O75">
        <v>479.32883333333302</v>
      </c>
      <c r="P75">
        <v>29.4</v>
      </c>
      <c r="Q75">
        <v>4</v>
      </c>
      <c r="R75" s="13">
        <v>18702.469734828712</v>
      </c>
      <c r="S75" s="12">
        <v>0.21387549648327953</v>
      </c>
      <c r="T75">
        <v>2.647199669920631</v>
      </c>
      <c r="U75">
        <v>39.171312542698274</v>
      </c>
      <c r="V75">
        <v>17.536207395219154</v>
      </c>
      <c r="W75" s="8">
        <v>0.13417970000000001</v>
      </c>
      <c r="X75" s="8">
        <v>12.51913004117</v>
      </c>
      <c r="Y75" s="8">
        <v>6.8728042</v>
      </c>
      <c r="Z75" s="8">
        <v>262798</v>
      </c>
      <c r="AA75" s="8">
        <v>1140.61631944444</v>
      </c>
      <c r="AB75" s="8" t="s">
        <v>130</v>
      </c>
      <c r="AC75" s="8" t="s">
        <v>139</v>
      </c>
      <c r="AD75" s="8">
        <v>13.244013494690799</v>
      </c>
      <c r="AE75">
        <v>0.57367760046968896</v>
      </c>
    </row>
    <row r="76" spans="1:31" x14ac:dyDescent="0.35">
      <c r="A76" t="s">
        <v>78</v>
      </c>
      <c r="B76" t="s">
        <v>86</v>
      </c>
      <c r="C76" t="s">
        <v>5</v>
      </c>
      <c r="D76" t="s">
        <v>40</v>
      </c>
      <c r="E76" t="s">
        <v>105</v>
      </c>
      <c r="F76">
        <v>1270</v>
      </c>
      <c r="G76">
        <v>1855.7190000000001</v>
      </c>
      <c r="H76" t="s">
        <v>96</v>
      </c>
      <c r="I76" t="s">
        <v>96</v>
      </c>
      <c r="J76">
        <v>56.056106569999898</v>
      </c>
      <c r="K76">
        <v>8</v>
      </c>
      <c r="L76">
        <v>3</v>
      </c>
      <c r="M76">
        <v>8</v>
      </c>
      <c r="N76">
        <v>531.79999999999995</v>
      </c>
      <c r="O76">
        <v>479.32883333333302</v>
      </c>
      <c r="P76">
        <v>19.04</v>
      </c>
      <c r="Q76">
        <v>4</v>
      </c>
      <c r="R76" s="13">
        <v>18702.469734828712</v>
      </c>
      <c r="S76" s="12">
        <v>0.21387549648327953</v>
      </c>
      <c r="T76">
        <v>2.647199669920631</v>
      </c>
      <c r="U76">
        <v>39.171312542698274</v>
      </c>
      <c r="V76">
        <v>17.536207395219154</v>
      </c>
      <c r="W76" s="8">
        <v>0.13417970000000001</v>
      </c>
      <c r="X76" s="8">
        <v>12.51913004117</v>
      </c>
      <c r="Y76" s="8">
        <v>6.8728042</v>
      </c>
      <c r="Z76" s="8">
        <v>262798</v>
      </c>
      <c r="AA76" s="8">
        <v>1140.61631944444</v>
      </c>
      <c r="AB76" s="8" t="s">
        <v>130</v>
      </c>
      <c r="AC76" s="8" t="s">
        <v>139</v>
      </c>
      <c r="AD76" s="8">
        <v>13.244013494690799</v>
      </c>
      <c r="AE76">
        <v>0.57367760046968896</v>
      </c>
    </row>
    <row r="77" spans="1:31" x14ac:dyDescent="0.35">
      <c r="A77" t="s">
        <v>78</v>
      </c>
      <c r="B77" t="s">
        <v>86</v>
      </c>
      <c r="C77" t="s">
        <v>5</v>
      </c>
      <c r="D77" t="s">
        <v>40</v>
      </c>
      <c r="E77" t="s">
        <v>106</v>
      </c>
      <c r="F77">
        <v>1406.22</v>
      </c>
      <c r="G77">
        <v>1855.7190000000001</v>
      </c>
      <c r="H77" t="s">
        <v>96</v>
      </c>
      <c r="I77" t="s">
        <v>96</v>
      </c>
      <c r="J77">
        <v>56.056106569999898</v>
      </c>
      <c r="K77">
        <v>8</v>
      </c>
      <c r="L77">
        <v>3</v>
      </c>
      <c r="M77">
        <v>8</v>
      </c>
      <c r="N77">
        <v>484</v>
      </c>
      <c r="O77">
        <v>479.32883333333302</v>
      </c>
      <c r="P77">
        <v>5.22</v>
      </c>
      <c r="Q77">
        <v>4</v>
      </c>
      <c r="R77" s="13">
        <v>18702.469734828712</v>
      </c>
      <c r="S77" s="12">
        <v>0.21387549648327953</v>
      </c>
      <c r="T77">
        <v>2.647199669920631</v>
      </c>
      <c r="U77">
        <v>39.171312542698274</v>
      </c>
      <c r="V77">
        <v>17.536207395219154</v>
      </c>
      <c r="W77" s="8">
        <v>0.13417970000000001</v>
      </c>
      <c r="X77" s="8">
        <v>12.51913004117</v>
      </c>
      <c r="Y77" s="8">
        <v>6.8728042</v>
      </c>
      <c r="Z77" s="8">
        <v>262798</v>
      </c>
      <c r="AA77" s="8">
        <v>1140.61631944444</v>
      </c>
      <c r="AB77" s="8" t="s">
        <v>130</v>
      </c>
      <c r="AC77" s="8" t="s">
        <v>139</v>
      </c>
      <c r="AD77" s="8">
        <v>13.244013494690799</v>
      </c>
      <c r="AE77">
        <v>0.57367760046968896</v>
      </c>
    </row>
    <row r="78" spans="1:31" x14ac:dyDescent="0.35">
      <c r="A78" t="s">
        <v>78</v>
      </c>
      <c r="B78" t="s">
        <v>86</v>
      </c>
      <c r="C78" t="s">
        <v>5</v>
      </c>
      <c r="D78" t="s">
        <v>41</v>
      </c>
      <c r="E78" t="s">
        <v>107</v>
      </c>
      <c r="F78">
        <v>980</v>
      </c>
      <c r="G78">
        <v>1892.7</v>
      </c>
      <c r="H78" t="s">
        <v>96</v>
      </c>
      <c r="I78" t="s">
        <v>96</v>
      </c>
      <c r="J78">
        <v>56.644035340000002</v>
      </c>
      <c r="K78">
        <v>8</v>
      </c>
      <c r="L78">
        <v>3</v>
      </c>
      <c r="M78">
        <v>8</v>
      </c>
      <c r="N78">
        <v>566</v>
      </c>
      <c r="O78">
        <v>461.99141666666702</v>
      </c>
      <c r="P78">
        <v>37.22</v>
      </c>
      <c r="Q78">
        <v>4</v>
      </c>
      <c r="R78" s="13">
        <v>4246.8407050568203</v>
      </c>
      <c r="S78" s="12">
        <v>0.94187662730959021</v>
      </c>
      <c r="T78">
        <v>4.4197654913977642</v>
      </c>
      <c r="U78">
        <v>30.123942297468375</v>
      </c>
      <c r="V78">
        <v>18.789347992892619</v>
      </c>
      <c r="W78" s="8">
        <v>0.13201840000000001</v>
      </c>
      <c r="X78" s="8">
        <v>13.047028259371199</v>
      </c>
      <c r="Y78" s="8">
        <v>6.9370661</v>
      </c>
      <c r="Z78" s="8">
        <v>262798</v>
      </c>
      <c r="AA78" s="8">
        <v>1140.61631944444</v>
      </c>
      <c r="AB78" s="8" t="s">
        <v>130</v>
      </c>
      <c r="AC78" s="8" t="s">
        <v>139</v>
      </c>
      <c r="AD78" s="8">
        <v>13.400214636718299</v>
      </c>
      <c r="AE78">
        <v>0.57119801177621299</v>
      </c>
    </row>
    <row r="79" spans="1:31" x14ac:dyDescent="0.35">
      <c r="A79" t="s">
        <v>78</v>
      </c>
      <c r="B79" t="s">
        <v>86</v>
      </c>
      <c r="C79" t="s">
        <v>5</v>
      </c>
      <c r="D79" t="s">
        <v>41</v>
      </c>
      <c r="E79" t="s">
        <v>105</v>
      </c>
      <c r="F79">
        <v>1270</v>
      </c>
      <c r="G79">
        <v>1892.7</v>
      </c>
      <c r="H79" t="s">
        <v>96</v>
      </c>
      <c r="I79" t="s">
        <v>96</v>
      </c>
      <c r="J79">
        <v>56.644035340000002</v>
      </c>
      <c r="K79">
        <v>8</v>
      </c>
      <c r="L79">
        <v>3</v>
      </c>
      <c r="M79">
        <v>8</v>
      </c>
      <c r="N79">
        <v>531.79999999999995</v>
      </c>
      <c r="O79">
        <v>461.99141666666702</v>
      </c>
      <c r="P79">
        <v>26.86</v>
      </c>
      <c r="Q79">
        <v>4</v>
      </c>
      <c r="R79" s="13">
        <v>4246.8407050568203</v>
      </c>
      <c r="S79" s="12">
        <v>0.94187662730959021</v>
      </c>
      <c r="T79">
        <v>4.4197654913977642</v>
      </c>
      <c r="U79">
        <v>30.123942297468375</v>
      </c>
      <c r="V79">
        <v>18.789347992892619</v>
      </c>
      <c r="W79" s="8">
        <v>0.13201840000000001</v>
      </c>
      <c r="X79" s="8">
        <v>13.047028259371199</v>
      </c>
      <c r="Y79" s="8">
        <v>6.9370661</v>
      </c>
      <c r="Z79" s="8">
        <v>262798</v>
      </c>
      <c r="AA79" s="8">
        <v>1140.61631944444</v>
      </c>
      <c r="AB79" s="8" t="s">
        <v>130</v>
      </c>
      <c r="AC79" s="8" t="s">
        <v>139</v>
      </c>
      <c r="AD79" s="8">
        <v>13.400214636718299</v>
      </c>
      <c r="AE79">
        <v>0.57119801177621299</v>
      </c>
    </row>
    <row r="80" spans="1:31" x14ac:dyDescent="0.35">
      <c r="A80" t="s">
        <v>78</v>
      </c>
      <c r="B80" t="s">
        <v>86</v>
      </c>
      <c r="C80" t="s">
        <v>5</v>
      </c>
      <c r="D80" t="s">
        <v>41</v>
      </c>
      <c r="E80" t="s">
        <v>106</v>
      </c>
      <c r="F80">
        <v>1406.22</v>
      </c>
      <c r="G80">
        <v>1892.7</v>
      </c>
      <c r="H80" t="s">
        <v>96</v>
      </c>
      <c r="I80" t="s">
        <v>96</v>
      </c>
      <c r="J80">
        <v>56.644035340000002</v>
      </c>
      <c r="K80">
        <v>8</v>
      </c>
      <c r="L80">
        <v>3</v>
      </c>
      <c r="M80">
        <v>8</v>
      </c>
      <c r="N80">
        <v>484</v>
      </c>
      <c r="O80">
        <v>461.99141666666702</v>
      </c>
      <c r="P80">
        <v>13.04</v>
      </c>
      <c r="Q80">
        <v>4</v>
      </c>
      <c r="R80" s="13">
        <v>4246.8407050568203</v>
      </c>
      <c r="S80" s="12">
        <v>0.94187662730959021</v>
      </c>
      <c r="T80">
        <v>4.4197654913977642</v>
      </c>
      <c r="U80">
        <v>30.123942297468375</v>
      </c>
      <c r="V80">
        <v>18.789347992892619</v>
      </c>
      <c r="W80" s="8">
        <v>0.13201840000000001</v>
      </c>
      <c r="X80" s="8">
        <v>13.047028259371199</v>
      </c>
      <c r="Y80" s="8">
        <v>6.9370661</v>
      </c>
      <c r="Z80" s="8">
        <v>262798</v>
      </c>
      <c r="AA80" s="8">
        <v>1140.61631944444</v>
      </c>
      <c r="AB80" s="8" t="s">
        <v>130</v>
      </c>
      <c r="AC80" s="8" t="s">
        <v>139</v>
      </c>
      <c r="AD80" s="8">
        <v>13.400214636718299</v>
      </c>
      <c r="AE80">
        <v>0.57119801177621299</v>
      </c>
    </row>
    <row r="81" spans="1:31" x14ac:dyDescent="0.35">
      <c r="A81" t="s">
        <v>78</v>
      </c>
      <c r="B81" t="s">
        <v>96</v>
      </c>
      <c r="C81" t="s">
        <v>89</v>
      </c>
      <c r="D81" t="s">
        <v>35</v>
      </c>
      <c r="E81" t="s">
        <v>107</v>
      </c>
      <c r="F81">
        <v>980</v>
      </c>
      <c r="G81">
        <v>980.6</v>
      </c>
      <c r="H81" t="s">
        <v>96</v>
      </c>
      <c r="I81" t="s">
        <v>96</v>
      </c>
      <c r="J81">
        <v>37.56163025</v>
      </c>
      <c r="K81">
        <v>8</v>
      </c>
      <c r="L81" t="s">
        <v>96</v>
      </c>
      <c r="M81">
        <v>7</v>
      </c>
      <c r="N81">
        <v>566</v>
      </c>
      <c r="O81">
        <v>568.09391666666704</v>
      </c>
      <c r="P81">
        <v>-0.76</v>
      </c>
      <c r="Q81">
        <v>0</v>
      </c>
      <c r="R81" s="13">
        <v>5000</v>
      </c>
      <c r="S81" s="12">
        <v>0</v>
      </c>
      <c r="T81">
        <v>10.489665214764912</v>
      </c>
      <c r="U81">
        <v>27.452645333746197</v>
      </c>
      <c r="V81">
        <v>9.9748695065974626</v>
      </c>
      <c r="W81" s="8">
        <v>0.25398310000000002</v>
      </c>
      <c r="X81" s="8">
        <v>1.85540300699729</v>
      </c>
      <c r="Y81" s="8">
        <v>4.6328974000000001</v>
      </c>
      <c r="Z81" s="8">
        <v>69344</v>
      </c>
      <c r="AA81" s="8">
        <v>300.972222222222</v>
      </c>
      <c r="AB81" s="8" t="s">
        <v>130</v>
      </c>
      <c r="AC81" s="8" t="s">
        <v>139</v>
      </c>
      <c r="AD81" s="8">
        <v>8.53621156296553</v>
      </c>
      <c r="AE81">
        <v>0.59078414366922105</v>
      </c>
    </row>
    <row r="82" spans="1:31" x14ac:dyDescent="0.35">
      <c r="A82" t="s">
        <v>78</v>
      </c>
      <c r="B82" t="s">
        <v>96</v>
      </c>
      <c r="C82" t="s">
        <v>89</v>
      </c>
      <c r="D82" t="s">
        <v>35</v>
      </c>
      <c r="E82" t="s">
        <v>105</v>
      </c>
      <c r="F82">
        <v>1270</v>
      </c>
      <c r="G82">
        <v>980.6</v>
      </c>
      <c r="H82" t="s">
        <v>96</v>
      </c>
      <c r="I82" t="s">
        <v>96</v>
      </c>
      <c r="J82">
        <v>37.56163025</v>
      </c>
      <c r="K82">
        <v>8</v>
      </c>
      <c r="L82" t="s">
        <v>96</v>
      </c>
      <c r="M82">
        <v>7</v>
      </c>
      <c r="N82">
        <v>531.79999999999995</v>
      </c>
      <c r="O82">
        <v>568.09391666666704</v>
      </c>
      <c r="P82">
        <v>-11.12</v>
      </c>
      <c r="Q82">
        <v>0</v>
      </c>
      <c r="R82" s="13">
        <v>5000</v>
      </c>
      <c r="S82" s="12">
        <v>0</v>
      </c>
      <c r="T82">
        <v>10.489665214764912</v>
      </c>
      <c r="U82">
        <v>27.452645333746197</v>
      </c>
      <c r="V82">
        <v>9.9748695065974626</v>
      </c>
      <c r="W82" s="8">
        <v>0.25398310000000002</v>
      </c>
      <c r="X82" s="8">
        <v>1.85540300699729</v>
      </c>
      <c r="Y82" s="8">
        <v>4.6328974000000001</v>
      </c>
      <c r="Z82" s="8">
        <v>69344</v>
      </c>
      <c r="AA82" s="8">
        <v>300.972222222222</v>
      </c>
      <c r="AB82" s="8" t="s">
        <v>130</v>
      </c>
      <c r="AC82" s="8" t="s">
        <v>139</v>
      </c>
      <c r="AD82" s="8">
        <v>8.53621156296553</v>
      </c>
      <c r="AE82">
        <v>0.59078414366922105</v>
      </c>
    </row>
    <row r="83" spans="1:31" x14ac:dyDescent="0.35">
      <c r="A83" t="s">
        <v>78</v>
      </c>
      <c r="B83" t="s">
        <v>96</v>
      </c>
      <c r="C83" t="s">
        <v>89</v>
      </c>
      <c r="D83" t="s">
        <v>35</v>
      </c>
      <c r="E83" t="s">
        <v>106</v>
      </c>
      <c r="F83">
        <v>1406.22</v>
      </c>
      <c r="G83">
        <v>980.6</v>
      </c>
      <c r="H83" t="s">
        <v>96</v>
      </c>
      <c r="I83" t="s">
        <v>96</v>
      </c>
      <c r="J83">
        <v>37.56163025</v>
      </c>
      <c r="K83">
        <v>8</v>
      </c>
      <c r="L83" t="s">
        <v>96</v>
      </c>
      <c r="M83">
        <v>7</v>
      </c>
      <c r="N83">
        <v>484</v>
      </c>
      <c r="O83">
        <v>568.09391666666704</v>
      </c>
      <c r="P83">
        <v>-24.94</v>
      </c>
      <c r="Q83">
        <v>0</v>
      </c>
      <c r="R83" s="13">
        <v>5000</v>
      </c>
      <c r="S83" s="12">
        <v>0</v>
      </c>
      <c r="T83">
        <v>10.489665214764912</v>
      </c>
      <c r="U83">
        <v>27.452645333746197</v>
      </c>
      <c r="V83">
        <v>9.9748695065974626</v>
      </c>
      <c r="W83" s="8">
        <v>0.25398310000000002</v>
      </c>
      <c r="X83" s="8">
        <v>1.85540300699729</v>
      </c>
      <c r="Y83" s="8">
        <v>4.6328974000000001</v>
      </c>
      <c r="Z83" s="8">
        <v>69344</v>
      </c>
      <c r="AA83" s="8">
        <v>300.972222222222</v>
      </c>
      <c r="AB83" s="8" t="s">
        <v>130</v>
      </c>
      <c r="AC83" s="8" t="s">
        <v>139</v>
      </c>
      <c r="AD83" s="8">
        <v>8.53621156296553</v>
      </c>
      <c r="AE83">
        <v>0.59078414366922105</v>
      </c>
    </row>
    <row r="84" spans="1:31" x14ac:dyDescent="0.35">
      <c r="A84" t="s">
        <v>85</v>
      </c>
      <c r="B84" t="s">
        <v>96</v>
      </c>
      <c r="C84" t="s">
        <v>90</v>
      </c>
      <c r="D84" t="s">
        <v>66</v>
      </c>
      <c r="F84" t="s">
        <v>96</v>
      </c>
      <c r="G84">
        <v>183.55529999999999</v>
      </c>
      <c r="H84" t="s">
        <v>96</v>
      </c>
      <c r="I84">
        <v>7.8299999000000007</v>
      </c>
      <c r="J84">
        <v>7.829999924</v>
      </c>
      <c r="K84">
        <v>8</v>
      </c>
      <c r="L84">
        <v>1</v>
      </c>
      <c r="M84">
        <v>6</v>
      </c>
      <c r="N84" t="s">
        <v>96</v>
      </c>
      <c r="O84">
        <v>578.81174999999996</v>
      </c>
      <c r="P84" t="s">
        <v>96</v>
      </c>
      <c r="Q84">
        <v>0</v>
      </c>
      <c r="R84" s="13">
        <v>5000</v>
      </c>
      <c r="S84" s="12">
        <v>0</v>
      </c>
      <c r="T84">
        <v>11.52</v>
      </c>
      <c r="U84" s="9">
        <v>7.479661375886705</v>
      </c>
      <c r="V84">
        <v>70.844102812801523</v>
      </c>
      <c r="W84" s="10">
        <v>0</v>
      </c>
      <c r="X84" s="8">
        <v>5.5482886418138202</v>
      </c>
      <c r="Y84" s="8">
        <v>3.5698713999999998</v>
      </c>
      <c r="Z84" s="8">
        <v>4554</v>
      </c>
      <c r="AA84" s="8">
        <v>19.765625</v>
      </c>
      <c r="AB84" s="8" t="s">
        <v>130</v>
      </c>
      <c r="AC84" s="8" t="s">
        <v>139</v>
      </c>
      <c r="AD84" s="8">
        <v>10.8646911488578</v>
      </c>
      <c r="AE84">
        <v>0.829203591585983</v>
      </c>
    </row>
    <row r="85" spans="1:31" x14ac:dyDescent="0.35">
      <c r="A85" t="s">
        <v>85</v>
      </c>
      <c r="B85" t="s">
        <v>96</v>
      </c>
      <c r="C85" t="s">
        <v>90</v>
      </c>
      <c r="D85" t="s">
        <v>67</v>
      </c>
      <c r="F85" t="s">
        <v>96</v>
      </c>
      <c r="G85">
        <v>313.57420000000002</v>
      </c>
      <c r="H85" t="s">
        <v>96</v>
      </c>
      <c r="I85">
        <v>7.8299999000000007</v>
      </c>
      <c r="J85">
        <v>7.829999924</v>
      </c>
      <c r="K85">
        <v>8</v>
      </c>
      <c r="L85">
        <v>1</v>
      </c>
      <c r="M85">
        <v>7</v>
      </c>
      <c r="N85" t="s">
        <v>96</v>
      </c>
      <c r="O85">
        <v>574.21600000000001</v>
      </c>
      <c r="P85" t="s">
        <v>96</v>
      </c>
      <c r="Q85">
        <v>1</v>
      </c>
      <c r="R85" s="13">
        <v>533</v>
      </c>
      <c r="S85" s="12">
        <v>1.876172607879925</v>
      </c>
      <c r="T85">
        <v>9.65</v>
      </c>
      <c r="U85" s="9">
        <v>68.051383862692873</v>
      </c>
      <c r="V85">
        <v>86.06774815641468</v>
      </c>
      <c r="W85" s="10">
        <v>0</v>
      </c>
      <c r="X85" s="8">
        <v>9.0853989217469007</v>
      </c>
      <c r="Y85" s="8">
        <v>4.1822185999999997</v>
      </c>
      <c r="Z85" s="8">
        <v>4554</v>
      </c>
      <c r="AA85" s="8">
        <v>19.765625</v>
      </c>
      <c r="AB85" s="8" t="s">
        <v>130</v>
      </c>
      <c r="AC85" s="8" t="s">
        <v>139</v>
      </c>
      <c r="AD85" s="8">
        <v>12.553463069096599</v>
      </c>
      <c r="AE85">
        <v>0.70193590443905496</v>
      </c>
    </row>
    <row r="86" spans="1:31" x14ac:dyDescent="0.35">
      <c r="A86" t="s">
        <v>85</v>
      </c>
      <c r="B86" t="s">
        <v>96</v>
      </c>
      <c r="C86" t="s">
        <v>90</v>
      </c>
      <c r="D86" t="s">
        <v>68</v>
      </c>
      <c r="F86" t="s">
        <v>96</v>
      </c>
      <c r="G86">
        <v>350.76240000000001</v>
      </c>
      <c r="H86" t="s">
        <v>96</v>
      </c>
      <c r="I86">
        <v>8.5100002000000021</v>
      </c>
      <c r="J86">
        <v>5.38774E-4</v>
      </c>
      <c r="K86">
        <v>17</v>
      </c>
      <c r="L86">
        <v>2</v>
      </c>
      <c r="M86">
        <v>7</v>
      </c>
      <c r="N86" t="s">
        <v>96</v>
      </c>
      <c r="O86">
        <v>552.13116666666701</v>
      </c>
      <c r="P86" t="s">
        <v>96</v>
      </c>
      <c r="Q86">
        <v>1</v>
      </c>
      <c r="R86" s="13">
        <v>2730</v>
      </c>
      <c r="S86" s="12">
        <v>0.36630036630036628</v>
      </c>
      <c r="T86">
        <v>6.29</v>
      </c>
      <c r="U86" s="9">
        <v>33.479002857685344</v>
      </c>
      <c r="V86">
        <v>26.233507115508871</v>
      </c>
      <c r="W86" s="10">
        <v>0</v>
      </c>
      <c r="X86" s="8">
        <v>12.1499857428001</v>
      </c>
      <c r="Y86" s="8">
        <v>4.5794125000000001</v>
      </c>
      <c r="Z86" s="8">
        <v>4554</v>
      </c>
      <c r="AA86" s="8">
        <v>19.765625</v>
      </c>
      <c r="AB86" s="8" t="s">
        <v>130</v>
      </c>
      <c r="AC86" s="8" t="s">
        <v>139</v>
      </c>
      <c r="AD86" s="8">
        <v>13.8545108650224</v>
      </c>
      <c r="AE86">
        <v>0.69196493654533997</v>
      </c>
    </row>
    <row r="87" spans="1:31" x14ac:dyDescent="0.35">
      <c r="A87" t="s">
        <v>85</v>
      </c>
      <c r="B87" t="s">
        <v>96</v>
      </c>
      <c r="C87" t="s">
        <v>90</v>
      </c>
      <c r="D87" t="s">
        <v>69</v>
      </c>
      <c r="F87" t="s">
        <v>96</v>
      </c>
      <c r="G87">
        <v>431.81200000000001</v>
      </c>
      <c r="H87" t="s">
        <v>96</v>
      </c>
      <c r="I87">
        <v>9.8100004000000016</v>
      </c>
      <c r="J87">
        <v>9.8100004199999997</v>
      </c>
      <c r="K87">
        <v>8</v>
      </c>
      <c r="L87">
        <v>3</v>
      </c>
      <c r="M87">
        <v>7</v>
      </c>
      <c r="N87" t="s">
        <v>96</v>
      </c>
      <c r="O87">
        <v>487.40750000000003</v>
      </c>
      <c r="P87" t="s">
        <v>96</v>
      </c>
      <c r="Q87">
        <v>1</v>
      </c>
      <c r="R87" s="13">
        <v>9150</v>
      </c>
      <c r="S87" s="12">
        <v>0.10928961748633879</v>
      </c>
      <c r="T87">
        <v>6.07</v>
      </c>
      <c r="U87" s="9">
        <v>40.75130997094822</v>
      </c>
      <c r="V87">
        <v>23.593841652281078</v>
      </c>
      <c r="W87" s="10">
        <v>0</v>
      </c>
      <c r="X87" s="8">
        <v>17.947946093641502</v>
      </c>
      <c r="Y87" s="8">
        <v>5.9486870999999999</v>
      </c>
      <c r="Z87" s="8">
        <v>4554</v>
      </c>
      <c r="AA87" s="8">
        <v>19.765625</v>
      </c>
      <c r="AB87" s="8" t="s">
        <v>130</v>
      </c>
      <c r="AC87" s="8" t="s">
        <v>139</v>
      </c>
      <c r="AD87" s="8">
        <v>16.008506377872902</v>
      </c>
      <c r="AE87">
        <v>0.65967020479542104</v>
      </c>
    </row>
    <row r="88" spans="1:31" x14ac:dyDescent="0.35">
      <c r="A88" t="s">
        <v>76</v>
      </c>
      <c r="B88" t="s">
        <v>96</v>
      </c>
      <c r="C88" t="s">
        <v>89</v>
      </c>
      <c r="D88" t="s">
        <v>29</v>
      </c>
      <c r="E88" t="s">
        <v>104</v>
      </c>
      <c r="F88">
        <f>255.85+0.76</f>
        <v>256.61</v>
      </c>
      <c r="G88">
        <v>174.91669999999999</v>
      </c>
      <c r="H88">
        <v>10.68</v>
      </c>
      <c r="I88">
        <v>6.7699999999999969</v>
      </c>
      <c r="J88">
        <v>6.7699999809999998</v>
      </c>
      <c r="K88">
        <v>8</v>
      </c>
      <c r="L88">
        <v>2</v>
      </c>
      <c r="M88">
        <v>6</v>
      </c>
      <c r="N88">
        <v>587</v>
      </c>
      <c r="O88">
        <v>597.31724999999994</v>
      </c>
      <c r="P88">
        <v>-1.41</v>
      </c>
      <c r="Q88">
        <v>2</v>
      </c>
      <c r="R88" s="13">
        <v>5000</v>
      </c>
      <c r="S88" s="12">
        <v>0.4</v>
      </c>
      <c r="T88">
        <v>22.798138925882764</v>
      </c>
      <c r="U88">
        <v>126.26561465234235</v>
      </c>
      <c r="V88">
        <v>44.393905196920016</v>
      </c>
      <c r="W88" s="8">
        <v>0.16014639999999999</v>
      </c>
      <c r="X88" s="8">
        <v>0.26309768931594602</v>
      </c>
      <c r="Y88" s="8">
        <v>6.9263325</v>
      </c>
      <c r="Z88" s="8">
        <v>24240</v>
      </c>
      <c r="AA88" s="8">
        <v>105.208333333333</v>
      </c>
      <c r="AB88" s="8" t="s">
        <v>130</v>
      </c>
      <c r="AC88" s="8" t="s">
        <v>140</v>
      </c>
      <c r="AD88" s="8">
        <v>11.0550717992767</v>
      </c>
      <c r="AE88">
        <v>1.2847599486365</v>
      </c>
    </row>
    <row r="89" spans="1:31" x14ac:dyDescent="0.35">
      <c r="A89" t="s">
        <v>75</v>
      </c>
      <c r="B89" t="s">
        <v>86</v>
      </c>
      <c r="C89" t="s">
        <v>5</v>
      </c>
      <c r="D89" t="s">
        <v>24</v>
      </c>
      <c r="E89" t="s">
        <v>109</v>
      </c>
      <c r="F89">
        <v>884.89</v>
      </c>
      <c r="G89">
        <v>1514.8219999999999</v>
      </c>
      <c r="H89" t="s">
        <v>96</v>
      </c>
      <c r="I89" t="s">
        <v>96</v>
      </c>
      <c r="J89">
        <v>66.861633299999895</v>
      </c>
      <c r="K89">
        <v>14</v>
      </c>
      <c r="L89">
        <v>3</v>
      </c>
      <c r="M89">
        <v>6</v>
      </c>
      <c r="N89">
        <v>267</v>
      </c>
      <c r="O89">
        <v>229.87774999999999</v>
      </c>
      <c r="P89">
        <v>16.059999999999999</v>
      </c>
      <c r="Q89">
        <v>2</v>
      </c>
      <c r="R89" s="13">
        <v>1428.0621909322945</v>
      </c>
      <c r="S89" s="12">
        <v>1.4004992308453472</v>
      </c>
      <c r="T89">
        <v>0.77094239298298906</v>
      </c>
      <c r="U89">
        <v>24.862004903116702</v>
      </c>
      <c r="V89">
        <v>5.0815035962943567</v>
      </c>
      <c r="W89" s="8">
        <v>0.26449780000000001</v>
      </c>
      <c r="X89" s="8">
        <v>0.45493618990940998</v>
      </c>
      <c r="Y89" s="8">
        <v>2.9974213000000001</v>
      </c>
      <c r="Z89" s="8">
        <v>18716</v>
      </c>
      <c r="AA89" s="8">
        <v>81.2326388888888</v>
      </c>
      <c r="AB89" s="8" t="s">
        <v>96</v>
      </c>
      <c r="AC89" s="8" t="s">
        <v>138</v>
      </c>
      <c r="AD89" s="8">
        <v>7.0501672169883802</v>
      </c>
      <c r="AE89">
        <v>0.74988471269704404</v>
      </c>
    </row>
    <row r="90" spans="1:31" x14ac:dyDescent="0.35">
      <c r="A90" t="s">
        <v>75</v>
      </c>
      <c r="B90" t="s">
        <v>86</v>
      </c>
      <c r="C90" t="s">
        <v>5</v>
      </c>
      <c r="D90" t="s">
        <v>24</v>
      </c>
      <c r="E90" t="s">
        <v>108</v>
      </c>
      <c r="F90">
        <v>442.1</v>
      </c>
      <c r="G90">
        <v>1514.8219999999999</v>
      </c>
      <c r="H90">
        <v>22.17</v>
      </c>
      <c r="I90" t="s">
        <v>96</v>
      </c>
      <c r="J90">
        <v>66.861633299999895</v>
      </c>
      <c r="K90">
        <v>14</v>
      </c>
      <c r="L90">
        <v>3</v>
      </c>
      <c r="M90">
        <v>6</v>
      </c>
      <c r="N90">
        <v>300</v>
      </c>
      <c r="O90">
        <v>229.87774999999999</v>
      </c>
      <c r="P90">
        <v>21.38</v>
      </c>
      <c r="Q90">
        <v>2</v>
      </c>
      <c r="R90" s="13">
        <v>1428.0621909322945</v>
      </c>
      <c r="S90" s="12">
        <v>1.4004992308453472</v>
      </c>
      <c r="T90">
        <v>0.77094239298298906</v>
      </c>
      <c r="U90">
        <v>24.862004903116702</v>
      </c>
      <c r="V90">
        <v>5.0815035962943567</v>
      </c>
      <c r="W90" s="8">
        <v>0.26449780000000001</v>
      </c>
      <c r="X90" s="8">
        <v>0.45493618990940998</v>
      </c>
      <c r="Y90" s="8">
        <v>2.9974213000000001</v>
      </c>
      <c r="Z90" s="8">
        <v>18716</v>
      </c>
      <c r="AA90" s="8">
        <v>81.2326388888888</v>
      </c>
      <c r="AB90" s="8" t="s">
        <v>96</v>
      </c>
      <c r="AC90" s="8" t="s">
        <v>138</v>
      </c>
      <c r="AD90" s="8">
        <v>7.0501672169883802</v>
      </c>
      <c r="AE90">
        <v>0.74988471269704404</v>
      </c>
    </row>
    <row r="91" spans="1:31" x14ac:dyDescent="0.35">
      <c r="A91" t="s">
        <v>75</v>
      </c>
      <c r="B91" t="s">
        <v>86</v>
      </c>
      <c r="C91" t="s">
        <v>5</v>
      </c>
      <c r="D91" t="s">
        <v>25</v>
      </c>
      <c r="E91" t="s">
        <v>109</v>
      </c>
      <c r="F91">
        <v>884.89</v>
      </c>
      <c r="G91">
        <v>1012.989</v>
      </c>
      <c r="H91" t="s">
        <v>96</v>
      </c>
      <c r="I91" t="s">
        <v>96</v>
      </c>
      <c r="J91">
        <v>45.838165279999899</v>
      </c>
      <c r="K91">
        <v>14</v>
      </c>
      <c r="L91">
        <v>2</v>
      </c>
      <c r="M91">
        <v>6</v>
      </c>
      <c r="N91">
        <v>267</v>
      </c>
      <c r="O91">
        <v>232.47708333333301</v>
      </c>
      <c r="P91">
        <v>14.43</v>
      </c>
      <c r="Q91">
        <v>9</v>
      </c>
      <c r="R91" s="13">
        <v>12514.722221691904</v>
      </c>
      <c r="S91" s="12">
        <v>0.71915299761110185</v>
      </c>
      <c r="T91">
        <v>1.1758483820402141</v>
      </c>
      <c r="U91">
        <v>42.353101749883606</v>
      </c>
      <c r="V91">
        <v>28.581227417711588</v>
      </c>
      <c r="W91" s="8">
        <v>0.35046149999999998</v>
      </c>
      <c r="X91" s="8">
        <v>0.547904634977047</v>
      </c>
      <c r="Y91" s="8">
        <v>3.1896935000000002</v>
      </c>
      <c r="Z91" s="8">
        <v>15987</v>
      </c>
      <c r="AA91" s="8">
        <v>69.3880208333333</v>
      </c>
      <c r="AB91" s="8" t="s">
        <v>130</v>
      </c>
      <c r="AC91" s="8" t="s">
        <v>138</v>
      </c>
      <c r="AD91" s="8">
        <v>7.1794863735843002</v>
      </c>
      <c r="AE91">
        <v>0.89580644251145303</v>
      </c>
    </row>
    <row r="92" spans="1:31" x14ac:dyDescent="0.35">
      <c r="A92" t="s">
        <v>75</v>
      </c>
      <c r="B92" t="s">
        <v>86</v>
      </c>
      <c r="C92" t="s">
        <v>5</v>
      </c>
      <c r="D92" t="s">
        <v>25</v>
      </c>
      <c r="E92" t="s">
        <v>108</v>
      </c>
      <c r="F92">
        <v>442.1</v>
      </c>
      <c r="G92">
        <v>1012.989</v>
      </c>
      <c r="H92">
        <v>22.17</v>
      </c>
      <c r="I92" t="s">
        <v>96</v>
      </c>
      <c r="J92">
        <v>45.838165279999899</v>
      </c>
      <c r="K92">
        <v>14</v>
      </c>
      <c r="L92">
        <v>2</v>
      </c>
      <c r="M92">
        <v>6</v>
      </c>
      <c r="N92">
        <v>300</v>
      </c>
      <c r="O92">
        <v>232.47708333333301</v>
      </c>
      <c r="P92">
        <v>19.739999999999998</v>
      </c>
      <c r="Q92">
        <v>9</v>
      </c>
      <c r="R92" s="13">
        <v>12514.722221691904</v>
      </c>
      <c r="S92" s="12">
        <v>0.71915299761110185</v>
      </c>
      <c r="T92">
        <v>1.1758483820402141</v>
      </c>
      <c r="U92">
        <v>42.353101749883606</v>
      </c>
      <c r="V92">
        <v>28.581227417711588</v>
      </c>
      <c r="W92" s="8">
        <v>0.35046149999999998</v>
      </c>
      <c r="X92" s="8">
        <v>0.547904634977047</v>
      </c>
      <c r="Y92" s="8">
        <v>3.1896935000000002</v>
      </c>
      <c r="Z92" s="8">
        <v>15987</v>
      </c>
      <c r="AA92" s="8">
        <v>69.3880208333333</v>
      </c>
      <c r="AB92" s="8" t="s">
        <v>130</v>
      </c>
      <c r="AC92" s="8" t="s">
        <v>138</v>
      </c>
      <c r="AD92" s="8">
        <v>7.1794863735843002</v>
      </c>
      <c r="AE92">
        <v>0.89580644251145303</v>
      </c>
    </row>
    <row r="93" spans="1:31" x14ac:dyDescent="0.35">
      <c r="A93" t="s">
        <v>75</v>
      </c>
      <c r="B93" t="s">
        <v>86</v>
      </c>
      <c r="C93" t="s">
        <v>5</v>
      </c>
      <c r="D93" t="s">
        <v>26</v>
      </c>
      <c r="E93" t="s">
        <v>109</v>
      </c>
      <c r="F93">
        <v>884.89</v>
      </c>
      <c r="G93">
        <v>892.53240000000005</v>
      </c>
      <c r="H93" t="s">
        <v>96</v>
      </c>
      <c r="I93" t="s">
        <v>96</v>
      </c>
      <c r="J93">
        <v>41.1409950299999</v>
      </c>
      <c r="K93">
        <v>14</v>
      </c>
      <c r="L93">
        <v>3</v>
      </c>
      <c r="M93">
        <v>6</v>
      </c>
      <c r="N93">
        <v>267</v>
      </c>
      <c r="O93">
        <v>263.14666666666699</v>
      </c>
      <c r="P93">
        <v>2.0499999999999998</v>
      </c>
      <c r="Q93">
        <v>2</v>
      </c>
      <c r="R93" s="13">
        <v>5000</v>
      </c>
      <c r="S93" s="12">
        <v>0.4</v>
      </c>
      <c r="T93">
        <v>4.143773483373562</v>
      </c>
      <c r="U93">
        <v>94.892145301499994</v>
      </c>
      <c r="V93">
        <v>134.60948231729716</v>
      </c>
      <c r="W93" s="8">
        <v>0.3977502</v>
      </c>
      <c r="X93" s="8">
        <v>0.289069152511989</v>
      </c>
      <c r="Y93" s="8">
        <v>2.9074979000000001</v>
      </c>
      <c r="Z93" s="8">
        <v>15987</v>
      </c>
      <c r="AA93" s="8">
        <v>69.3880208333333</v>
      </c>
      <c r="AB93" s="8" t="s">
        <v>130</v>
      </c>
      <c r="AC93" s="8" t="s">
        <v>138</v>
      </c>
      <c r="AD93" s="8">
        <v>6.8473130256994397</v>
      </c>
      <c r="AE93">
        <v>0.95007042162166599</v>
      </c>
    </row>
    <row r="94" spans="1:31" x14ac:dyDescent="0.35">
      <c r="A94" t="s">
        <v>75</v>
      </c>
      <c r="B94" t="s">
        <v>86</v>
      </c>
      <c r="C94" t="s">
        <v>5</v>
      </c>
      <c r="D94" t="s">
        <v>26</v>
      </c>
      <c r="E94" t="s">
        <v>108</v>
      </c>
      <c r="F94">
        <v>442.1</v>
      </c>
      <c r="G94">
        <v>892.53240000000005</v>
      </c>
      <c r="H94">
        <v>22.17</v>
      </c>
      <c r="I94" t="s">
        <v>96</v>
      </c>
      <c r="J94">
        <v>41.1409950299999</v>
      </c>
      <c r="K94">
        <v>14</v>
      </c>
      <c r="L94">
        <v>3</v>
      </c>
      <c r="M94">
        <v>6</v>
      </c>
      <c r="N94">
        <v>300</v>
      </c>
      <c r="O94">
        <v>263.14666666666699</v>
      </c>
      <c r="P94">
        <v>7.37</v>
      </c>
      <c r="Q94">
        <v>2</v>
      </c>
      <c r="R94" s="13">
        <v>5000</v>
      </c>
      <c r="S94" s="12">
        <v>0.4</v>
      </c>
      <c r="T94">
        <v>4.143773483373562</v>
      </c>
      <c r="U94">
        <v>94.892145301499994</v>
      </c>
      <c r="V94">
        <v>134.60948231729716</v>
      </c>
      <c r="W94" s="8">
        <v>0.3977502</v>
      </c>
      <c r="X94" s="8">
        <v>0.289069152511989</v>
      </c>
      <c r="Y94" s="8">
        <v>2.9074979000000001</v>
      </c>
      <c r="Z94" s="8">
        <v>15987</v>
      </c>
      <c r="AA94" s="8">
        <v>69.3880208333333</v>
      </c>
      <c r="AB94" s="8" t="s">
        <v>130</v>
      </c>
      <c r="AC94" s="8" t="s">
        <v>138</v>
      </c>
      <c r="AD94" s="8">
        <v>6.8473130256994397</v>
      </c>
      <c r="AE94">
        <v>0.95007042162166599</v>
      </c>
    </row>
    <row r="95" spans="1:31" x14ac:dyDescent="0.35">
      <c r="A95" t="s">
        <v>77</v>
      </c>
      <c r="B95" t="s">
        <v>96</v>
      </c>
      <c r="C95" t="s">
        <v>90</v>
      </c>
      <c r="D95" t="s">
        <v>70</v>
      </c>
      <c r="F95" t="s">
        <v>96</v>
      </c>
      <c r="G95">
        <v>181.30369999999999</v>
      </c>
      <c r="H95" t="s">
        <v>96</v>
      </c>
      <c r="I95">
        <v>9.0699996999999986</v>
      </c>
      <c r="J95">
        <v>9.0699996949999999</v>
      </c>
      <c r="K95">
        <v>8</v>
      </c>
      <c r="L95" t="s">
        <v>96</v>
      </c>
      <c r="M95">
        <v>5</v>
      </c>
      <c r="N95" t="s">
        <v>96</v>
      </c>
      <c r="O95">
        <v>640.3895</v>
      </c>
      <c r="P95" t="s">
        <v>96</v>
      </c>
      <c r="Q95">
        <v>3</v>
      </c>
      <c r="R95" s="13">
        <v>5000</v>
      </c>
      <c r="S95" s="12">
        <v>0.6</v>
      </c>
      <c r="T95">
        <v>7.3870490134991309</v>
      </c>
      <c r="U95">
        <v>85.659334628486008</v>
      </c>
      <c r="V95">
        <v>78.208375556319737</v>
      </c>
      <c r="W95" s="8">
        <v>5.5168999999999999E-3</v>
      </c>
      <c r="X95" s="8">
        <v>7.1720180955533494E-2</v>
      </c>
      <c r="Y95" s="8">
        <v>3.249476</v>
      </c>
      <c r="Z95" s="8">
        <v>4520</v>
      </c>
      <c r="AA95" s="8">
        <v>19.6180555555555</v>
      </c>
      <c r="AB95" s="8" t="s">
        <v>130</v>
      </c>
      <c r="AC95" s="8" t="s">
        <v>140</v>
      </c>
      <c r="AD95" s="8">
        <v>11.2670173527691</v>
      </c>
      <c r="AE95">
        <v>1.96237584291279</v>
      </c>
    </row>
    <row r="96" spans="1:31" x14ac:dyDescent="0.35">
      <c r="A96" t="s">
        <v>77</v>
      </c>
      <c r="B96" t="s">
        <v>96</v>
      </c>
      <c r="C96" t="s">
        <v>90</v>
      </c>
      <c r="D96" t="s">
        <v>71</v>
      </c>
      <c r="F96" t="s">
        <v>96</v>
      </c>
      <c r="G96">
        <v>272.322</v>
      </c>
      <c r="H96" t="s">
        <v>96</v>
      </c>
      <c r="I96">
        <v>12.9099998</v>
      </c>
      <c r="J96">
        <v>12.90999985</v>
      </c>
      <c r="K96">
        <v>8</v>
      </c>
      <c r="L96" t="s">
        <v>96</v>
      </c>
      <c r="M96">
        <v>5</v>
      </c>
      <c r="N96" t="s">
        <v>96</v>
      </c>
      <c r="O96">
        <v>590.36383333333299</v>
      </c>
      <c r="P96" t="s">
        <v>96</v>
      </c>
      <c r="Q96">
        <v>18</v>
      </c>
      <c r="R96" s="13">
        <v>11882.710809034295</v>
      </c>
      <c r="S96" s="12">
        <v>1.5148058628435859</v>
      </c>
      <c r="T96">
        <v>9.193900610712884</v>
      </c>
      <c r="U96">
        <v>77.350455089568939</v>
      </c>
      <c r="V96">
        <v>68.342558783041156</v>
      </c>
      <c r="W96" s="8">
        <v>3.6713000000000002E-3</v>
      </c>
      <c r="X96" s="8">
        <v>0.1138115867538</v>
      </c>
      <c r="Y96" s="8">
        <v>4.7360306000000003</v>
      </c>
      <c r="Z96" s="8">
        <v>20927</v>
      </c>
      <c r="AA96" s="8">
        <v>90.8289930555555</v>
      </c>
      <c r="AB96" s="8" t="s">
        <v>130</v>
      </c>
      <c r="AC96" s="8" t="s">
        <v>140</v>
      </c>
      <c r="AD96" s="8">
        <v>11.4412955198442</v>
      </c>
      <c r="AE96">
        <v>1.8563472227704101</v>
      </c>
    </row>
    <row r="97" spans="1:31" x14ac:dyDescent="0.35">
      <c r="A97" t="s">
        <v>77</v>
      </c>
      <c r="B97" t="s">
        <v>96</v>
      </c>
      <c r="C97" t="s">
        <v>90</v>
      </c>
      <c r="D97" t="s">
        <v>72</v>
      </c>
      <c r="F97" t="s">
        <v>96</v>
      </c>
      <c r="G97">
        <v>310.52190000000002</v>
      </c>
      <c r="H97" t="s">
        <v>96</v>
      </c>
      <c r="I97">
        <v>14.380000099999998</v>
      </c>
      <c r="J97">
        <v>14.3800001099999</v>
      </c>
      <c r="K97">
        <v>8</v>
      </c>
      <c r="L97" t="s">
        <v>96</v>
      </c>
      <c r="M97">
        <v>6</v>
      </c>
      <c r="N97" t="s">
        <v>96</v>
      </c>
      <c r="O97">
        <v>554.11083333333295</v>
      </c>
      <c r="P97" t="s">
        <v>96</v>
      </c>
      <c r="Q97">
        <v>5</v>
      </c>
      <c r="R97" s="13">
        <v>7568.2289058978058</v>
      </c>
      <c r="S97" s="12">
        <v>0.66065655018753144</v>
      </c>
      <c r="T97">
        <v>7.6060193262867832</v>
      </c>
      <c r="U97">
        <v>107.55411569893374</v>
      </c>
      <c r="V97">
        <v>3.5830403174524332</v>
      </c>
      <c r="W97" s="8">
        <v>3.2196E-3</v>
      </c>
      <c r="X97" s="8">
        <v>0.20605280103026399</v>
      </c>
      <c r="Y97" s="8">
        <v>5.0547328</v>
      </c>
      <c r="Z97" s="8">
        <v>27783</v>
      </c>
      <c r="AA97" s="8">
        <v>120.5859375</v>
      </c>
      <c r="AB97" s="8" t="s">
        <v>130</v>
      </c>
      <c r="AC97" s="8" t="s">
        <v>140</v>
      </c>
      <c r="AD97" s="8">
        <v>11.4145489315025</v>
      </c>
      <c r="AE97">
        <v>1.73662539505629</v>
      </c>
    </row>
    <row r="98" spans="1:31" x14ac:dyDescent="0.35">
      <c r="A98" t="s">
        <v>77</v>
      </c>
      <c r="B98" t="s">
        <v>96</v>
      </c>
      <c r="C98" t="s">
        <v>90</v>
      </c>
      <c r="D98" t="s">
        <v>73</v>
      </c>
      <c r="F98" t="s">
        <v>96</v>
      </c>
      <c r="G98">
        <v>472.24959999999999</v>
      </c>
      <c r="H98" t="s">
        <v>96</v>
      </c>
      <c r="I98">
        <v>19.959999100000001</v>
      </c>
      <c r="J98">
        <v>19.9599990799999</v>
      </c>
      <c r="K98">
        <v>8</v>
      </c>
      <c r="L98" t="s">
        <v>96</v>
      </c>
      <c r="M98">
        <v>7</v>
      </c>
      <c r="N98" t="s">
        <v>96</v>
      </c>
      <c r="O98">
        <v>540.359916666667</v>
      </c>
      <c r="P98" t="s">
        <v>96</v>
      </c>
      <c r="Q98">
        <v>2</v>
      </c>
      <c r="R98" s="13">
        <v>4524.264517746793</v>
      </c>
      <c r="S98" s="12">
        <v>0.44206080174022505</v>
      </c>
      <c r="T98">
        <v>6.4279106900969127</v>
      </c>
      <c r="U98">
        <v>114.79564958381567</v>
      </c>
      <c r="V98">
        <v>21.736394134755677</v>
      </c>
      <c r="W98" s="8">
        <v>2.1177000000000001E-3</v>
      </c>
      <c r="X98" s="8">
        <v>0.43412888333580402</v>
      </c>
      <c r="Y98" s="8">
        <v>5.1333093999999999</v>
      </c>
      <c r="Z98" s="8">
        <v>34077</v>
      </c>
      <c r="AA98" s="8">
        <v>147.903645833333</v>
      </c>
      <c r="AB98" s="8" t="s">
        <v>130</v>
      </c>
      <c r="AC98" s="8" t="s">
        <v>139</v>
      </c>
      <c r="AD98" s="8">
        <v>11.401785285360599</v>
      </c>
      <c r="AE98">
        <v>1.5036436771550099</v>
      </c>
    </row>
    <row r="99" spans="1:31" x14ac:dyDescent="0.35">
      <c r="A99" t="s">
        <v>77</v>
      </c>
      <c r="B99" t="s">
        <v>96</v>
      </c>
      <c r="C99" t="s">
        <v>90</v>
      </c>
      <c r="D99" t="s">
        <v>74</v>
      </c>
      <c r="F99" t="s">
        <v>96</v>
      </c>
      <c r="G99">
        <v>715.17449999999997</v>
      </c>
      <c r="H99" t="s">
        <v>96</v>
      </c>
      <c r="I99" t="s">
        <v>96</v>
      </c>
      <c r="J99">
        <v>25.384473799999899</v>
      </c>
      <c r="K99">
        <v>9</v>
      </c>
      <c r="L99" t="s">
        <v>96</v>
      </c>
      <c r="M99">
        <v>7</v>
      </c>
      <c r="N99" t="s">
        <v>96</v>
      </c>
      <c r="O99">
        <v>472.60333333333301</v>
      </c>
      <c r="P99" t="s">
        <v>96</v>
      </c>
      <c r="Q99">
        <v>8</v>
      </c>
      <c r="R99" s="13">
        <v>20485.140957137803</v>
      </c>
      <c r="S99" s="12">
        <v>0.39052696863247582</v>
      </c>
      <c r="T99">
        <v>1.1886493606285657</v>
      </c>
      <c r="U99">
        <v>28.586921968583543</v>
      </c>
      <c r="V99">
        <v>3.3982564616909983</v>
      </c>
      <c r="W99" s="8">
        <v>1.3983000000000001E-3</v>
      </c>
      <c r="X99" s="8">
        <v>3.1910282046620901</v>
      </c>
      <c r="Y99" s="8">
        <v>9.4234618999999995</v>
      </c>
      <c r="Z99" s="8">
        <v>162865</v>
      </c>
      <c r="AA99" s="8">
        <v>706.87934027777703</v>
      </c>
      <c r="AB99" s="8" t="s">
        <v>130</v>
      </c>
      <c r="AC99" s="8" t="s">
        <v>139</v>
      </c>
      <c r="AD99" s="8">
        <v>12.5803839819343</v>
      </c>
      <c r="AE99">
        <v>1.1721314245966199</v>
      </c>
    </row>
    <row r="100" spans="1:31" x14ac:dyDescent="0.35">
      <c r="A100" t="s">
        <v>81</v>
      </c>
      <c r="B100" t="s">
        <v>96</v>
      </c>
      <c r="C100" t="s">
        <v>90</v>
      </c>
      <c r="D100" t="s">
        <v>51</v>
      </c>
      <c r="F100" t="s">
        <v>96</v>
      </c>
      <c r="G100">
        <v>134.12690000000001</v>
      </c>
      <c r="I100">
        <v>8.6000004000000008</v>
      </c>
      <c r="J100">
        <v>8.6000003809999903</v>
      </c>
      <c r="K100">
        <v>14</v>
      </c>
      <c r="L100">
        <v>1</v>
      </c>
      <c r="M100">
        <v>5</v>
      </c>
      <c r="N100" t="s">
        <v>96</v>
      </c>
      <c r="O100">
        <v>578.83725000000004</v>
      </c>
      <c r="P100" t="s">
        <v>96</v>
      </c>
      <c r="Q100">
        <v>2</v>
      </c>
      <c r="R100" s="13">
        <v>3639.4953655993995</v>
      </c>
      <c r="S100" s="12">
        <v>0.54952673354225146</v>
      </c>
      <c r="T100">
        <v>18.513819688572326</v>
      </c>
      <c r="U100">
        <v>5.0176225463746764</v>
      </c>
      <c r="V100">
        <v>13.863686202307274</v>
      </c>
      <c r="W100" s="8">
        <v>0</v>
      </c>
      <c r="X100" s="8">
        <v>0</v>
      </c>
      <c r="Y100" s="8">
        <v>0.79696109999999998</v>
      </c>
      <c r="Z100" s="8">
        <v>0</v>
      </c>
      <c r="AA100" s="8">
        <v>0</v>
      </c>
      <c r="AB100" s="8" t="s">
        <v>131</v>
      </c>
      <c r="AC100" s="8" t="s">
        <v>138</v>
      </c>
      <c r="AD100" s="8">
        <v>8.8223466944911006</v>
      </c>
      <c r="AE100">
        <v>2.07925456169863</v>
      </c>
    </row>
    <row r="101" spans="1:31" x14ac:dyDescent="0.35">
      <c r="A101" t="s">
        <v>81</v>
      </c>
      <c r="B101" t="s">
        <v>96</v>
      </c>
      <c r="C101" t="s">
        <v>90</v>
      </c>
      <c r="D101" t="s">
        <v>52</v>
      </c>
      <c r="F101" t="s">
        <v>96</v>
      </c>
      <c r="G101">
        <v>115.2623</v>
      </c>
      <c r="I101">
        <v>7.4599999999999982</v>
      </c>
      <c r="J101">
        <v>6.0103170999999997E-2</v>
      </c>
      <c r="K101">
        <v>14</v>
      </c>
      <c r="L101">
        <v>1</v>
      </c>
      <c r="M101">
        <v>5</v>
      </c>
      <c r="N101" t="s">
        <v>96</v>
      </c>
      <c r="O101">
        <v>727.7885</v>
      </c>
      <c r="P101" t="s">
        <v>96</v>
      </c>
      <c r="Q101">
        <v>1</v>
      </c>
      <c r="R101" s="13">
        <v>640.91576023739981</v>
      </c>
      <c r="S101" s="12">
        <v>1.5602674517312429</v>
      </c>
      <c r="T101">
        <v>21.460359957478765</v>
      </c>
      <c r="U101">
        <v>21.22914692078475</v>
      </c>
      <c r="V101">
        <v>40.710298408052765</v>
      </c>
      <c r="W101" s="8">
        <v>0</v>
      </c>
      <c r="X101" s="8">
        <v>0</v>
      </c>
      <c r="Y101" s="8">
        <v>0.82322360000000006</v>
      </c>
      <c r="Z101" s="8">
        <v>0</v>
      </c>
      <c r="AA101" s="8">
        <v>0</v>
      </c>
      <c r="AB101" s="8" t="s">
        <v>130</v>
      </c>
      <c r="AC101" s="8" t="s">
        <v>138</v>
      </c>
      <c r="AD101" s="8">
        <v>8.8621305402064596</v>
      </c>
      <c r="AE101">
        <v>2.1818456795557299</v>
      </c>
    </row>
    <row r="102" spans="1:31" x14ac:dyDescent="0.35">
      <c r="A102" t="s">
        <v>81</v>
      </c>
      <c r="B102" t="s">
        <v>96</v>
      </c>
      <c r="C102" t="s">
        <v>90</v>
      </c>
      <c r="D102" t="s">
        <v>53</v>
      </c>
      <c r="F102" t="s">
        <v>96</v>
      </c>
      <c r="G102">
        <v>79.39</v>
      </c>
      <c r="I102">
        <v>5.0199999999999987</v>
      </c>
      <c r="J102">
        <v>9.5739900000000005E-4</v>
      </c>
      <c r="K102">
        <v>14</v>
      </c>
      <c r="L102">
        <v>1</v>
      </c>
      <c r="M102">
        <v>5</v>
      </c>
      <c r="N102" t="s">
        <v>96</v>
      </c>
      <c r="O102">
        <v>737.85249999999996</v>
      </c>
      <c r="P102" t="s">
        <v>96</v>
      </c>
      <c r="Q102">
        <v>4</v>
      </c>
      <c r="R102" s="13">
        <v>5000</v>
      </c>
      <c r="S102" s="12">
        <v>0.8</v>
      </c>
      <c r="T102">
        <v>21.353327965225589</v>
      </c>
      <c r="U102">
        <v>60.765924148828695</v>
      </c>
      <c r="V102">
        <v>58.216205735932988</v>
      </c>
      <c r="W102" s="8">
        <v>0</v>
      </c>
      <c r="X102" s="8">
        <v>0</v>
      </c>
      <c r="Y102" s="8">
        <v>0.83039759999999996</v>
      </c>
      <c r="Z102" s="8">
        <v>0</v>
      </c>
      <c r="AA102" s="8">
        <v>0</v>
      </c>
      <c r="AB102" s="8" t="s">
        <v>131</v>
      </c>
      <c r="AC102" s="8" t="s">
        <v>138</v>
      </c>
      <c r="AD102" s="8">
        <v>8.86561046680972</v>
      </c>
      <c r="AE102">
        <v>2.1937294064879902</v>
      </c>
    </row>
    <row r="103" spans="1:31" x14ac:dyDescent="0.35">
      <c r="A103" t="s">
        <v>82</v>
      </c>
      <c r="B103" t="s">
        <v>87</v>
      </c>
      <c r="C103" t="s">
        <v>5</v>
      </c>
      <c r="D103" t="s">
        <v>54</v>
      </c>
      <c r="E103" t="s">
        <v>110</v>
      </c>
      <c r="F103">
        <v>599.52</v>
      </c>
      <c r="G103">
        <v>1487.9079999999999</v>
      </c>
      <c r="H103" t="s">
        <v>96</v>
      </c>
      <c r="I103" t="s">
        <v>96</v>
      </c>
      <c r="J103">
        <v>52.597332000000002</v>
      </c>
      <c r="K103">
        <v>5</v>
      </c>
      <c r="L103">
        <v>2</v>
      </c>
      <c r="M103">
        <v>7</v>
      </c>
      <c r="N103">
        <v>764</v>
      </c>
      <c r="O103">
        <v>603.52316666666695</v>
      </c>
      <c r="P103">
        <v>27.03</v>
      </c>
      <c r="Q103">
        <v>3</v>
      </c>
      <c r="R103" s="13">
        <v>9062.6795690767976</v>
      </c>
      <c r="S103" s="12">
        <v>0.33102792359959887</v>
      </c>
      <c r="T103">
        <v>4.3319916116084869</v>
      </c>
      <c r="U103">
        <v>51.872294497585017</v>
      </c>
      <c r="V103">
        <v>31.376940423577683</v>
      </c>
      <c r="W103" s="8">
        <v>1.7234658</v>
      </c>
      <c r="X103" s="8">
        <v>0.23862337836929501</v>
      </c>
      <c r="Y103" s="8">
        <v>1.7651408</v>
      </c>
      <c r="Z103" s="8">
        <v>22336</v>
      </c>
      <c r="AA103" s="8">
        <v>96.9444444444444</v>
      </c>
      <c r="AB103" s="8" t="s">
        <v>130</v>
      </c>
      <c r="AC103" s="8" t="s">
        <v>137</v>
      </c>
      <c r="AD103" s="8">
        <v>5.0701013719401198</v>
      </c>
      <c r="AE103">
        <v>0.62089902117170903</v>
      </c>
    </row>
    <row r="104" spans="1:31" x14ac:dyDescent="0.35">
      <c r="A104" t="s">
        <v>82</v>
      </c>
      <c r="B104" t="s">
        <v>87</v>
      </c>
      <c r="C104" t="s">
        <v>5</v>
      </c>
      <c r="D104" t="s">
        <v>54</v>
      </c>
      <c r="E104" t="s">
        <v>111</v>
      </c>
      <c r="F104">
        <v>619.48</v>
      </c>
      <c r="G104">
        <v>1487.9079999999999</v>
      </c>
      <c r="H104" t="s">
        <v>96</v>
      </c>
      <c r="I104" t="s">
        <v>96</v>
      </c>
      <c r="J104">
        <v>52.597332000000002</v>
      </c>
      <c r="K104">
        <v>5</v>
      </c>
      <c r="L104">
        <v>2</v>
      </c>
      <c r="M104">
        <v>7</v>
      </c>
      <c r="N104">
        <v>740</v>
      </c>
      <c r="O104">
        <v>603.52316666666695</v>
      </c>
      <c r="P104">
        <v>23</v>
      </c>
      <c r="Q104">
        <v>3</v>
      </c>
      <c r="R104" s="13">
        <v>9062.6795690767976</v>
      </c>
      <c r="S104" s="12">
        <v>0.33102792359959887</v>
      </c>
      <c r="T104">
        <v>4.3319916116084869</v>
      </c>
      <c r="U104">
        <v>51.872294497585017</v>
      </c>
      <c r="V104">
        <v>31.376940423577683</v>
      </c>
      <c r="W104" s="8">
        <v>1.7234658</v>
      </c>
      <c r="X104" s="8">
        <v>0.23862337836929501</v>
      </c>
      <c r="Y104" s="8">
        <v>1.7651408</v>
      </c>
      <c r="Z104" s="8">
        <v>22336</v>
      </c>
      <c r="AA104" s="8">
        <v>96.9444444444444</v>
      </c>
      <c r="AB104" s="8" t="s">
        <v>130</v>
      </c>
      <c r="AC104" s="8" t="s">
        <v>137</v>
      </c>
      <c r="AD104" s="8">
        <v>5.0701013719401198</v>
      </c>
      <c r="AE104">
        <v>0.62089902117170903</v>
      </c>
    </row>
    <row r="105" spans="1:31" x14ac:dyDescent="0.35">
      <c r="A105" t="s">
        <v>82</v>
      </c>
      <c r="B105" t="s">
        <v>87</v>
      </c>
      <c r="C105" t="s">
        <v>5</v>
      </c>
      <c r="D105" t="s">
        <v>54</v>
      </c>
      <c r="E105" t="s">
        <v>112</v>
      </c>
      <c r="F105">
        <v>770.35</v>
      </c>
      <c r="G105">
        <v>1487.9079999999999</v>
      </c>
      <c r="H105" t="s">
        <v>96</v>
      </c>
      <c r="I105" t="s">
        <v>96</v>
      </c>
      <c r="J105">
        <v>52.597332000000002</v>
      </c>
      <c r="K105">
        <v>5</v>
      </c>
      <c r="L105">
        <v>2</v>
      </c>
      <c r="M105">
        <v>7</v>
      </c>
      <c r="N105">
        <v>694</v>
      </c>
      <c r="O105">
        <v>603.52316666666695</v>
      </c>
      <c r="P105">
        <v>16.739999999999998</v>
      </c>
      <c r="Q105">
        <v>3</v>
      </c>
      <c r="R105" s="13">
        <v>9062.6795690767976</v>
      </c>
      <c r="S105" s="12">
        <v>0.33102792359959887</v>
      </c>
      <c r="T105">
        <v>4.3319916116084869</v>
      </c>
      <c r="U105">
        <v>51.872294497585017</v>
      </c>
      <c r="V105">
        <v>31.376940423577683</v>
      </c>
      <c r="W105" s="8">
        <v>1.7234658</v>
      </c>
      <c r="X105" s="8">
        <v>0.23862337836929501</v>
      </c>
      <c r="Y105" s="8">
        <v>1.7651408</v>
      </c>
      <c r="Z105" s="8">
        <v>22336</v>
      </c>
      <c r="AA105" s="8">
        <v>96.9444444444444</v>
      </c>
      <c r="AB105" s="8" t="s">
        <v>130</v>
      </c>
      <c r="AC105" s="8" t="s">
        <v>137</v>
      </c>
      <c r="AD105" s="8">
        <v>5.0701013719401198</v>
      </c>
      <c r="AE105">
        <v>0.62089902117170903</v>
      </c>
    </row>
    <row r="106" spans="1:31" x14ac:dyDescent="0.35">
      <c r="A106" t="s">
        <v>82</v>
      </c>
      <c r="B106" t="s">
        <v>87</v>
      </c>
      <c r="C106" t="s">
        <v>5</v>
      </c>
      <c r="D106" t="s">
        <v>54</v>
      </c>
      <c r="E106" t="s">
        <v>113</v>
      </c>
      <c r="F106">
        <f>36.7+1194.28</f>
        <v>1230.98</v>
      </c>
      <c r="G106">
        <v>1487.9079999999999</v>
      </c>
      <c r="H106" t="s">
        <v>96</v>
      </c>
      <c r="I106" t="s">
        <v>96</v>
      </c>
      <c r="J106">
        <v>52.597332000000002</v>
      </c>
      <c r="K106">
        <v>5</v>
      </c>
      <c r="L106">
        <v>2</v>
      </c>
      <c r="M106">
        <v>7</v>
      </c>
      <c r="N106">
        <v>655.9</v>
      </c>
      <c r="O106">
        <v>603.52316666666695</v>
      </c>
      <c r="P106">
        <v>9.6199999999999992</v>
      </c>
      <c r="Q106">
        <v>3</v>
      </c>
      <c r="R106" s="13">
        <v>9062.6795690767976</v>
      </c>
      <c r="S106" s="12">
        <v>0.33102792359959887</v>
      </c>
      <c r="T106">
        <v>4.3319916116084869</v>
      </c>
      <c r="U106">
        <v>51.872294497585017</v>
      </c>
      <c r="V106">
        <v>31.376940423577683</v>
      </c>
      <c r="W106" s="8">
        <v>1.7234658</v>
      </c>
      <c r="X106" s="8">
        <v>0.23862337836929501</v>
      </c>
      <c r="Y106" s="8">
        <v>1.7651408</v>
      </c>
      <c r="Z106" s="8">
        <v>22336</v>
      </c>
      <c r="AA106" s="8">
        <v>96.9444444444444</v>
      </c>
      <c r="AB106" s="8" t="s">
        <v>130</v>
      </c>
      <c r="AC106" s="8" t="s">
        <v>137</v>
      </c>
      <c r="AD106" s="8">
        <v>5.0701013719401198</v>
      </c>
      <c r="AE106">
        <v>0.62089902117170903</v>
      </c>
    </row>
    <row r="107" spans="1:31" x14ac:dyDescent="0.35">
      <c r="A107" t="s">
        <v>82</v>
      </c>
      <c r="B107" t="s">
        <v>87</v>
      </c>
      <c r="C107" t="s">
        <v>5</v>
      </c>
      <c r="D107" t="s">
        <v>54</v>
      </c>
      <c r="E107" t="s">
        <v>114</v>
      </c>
      <c r="F107">
        <f>1404.47+82.39</f>
        <v>1486.8600000000001</v>
      </c>
      <c r="G107">
        <v>1487.9079999999999</v>
      </c>
      <c r="H107" t="s">
        <v>96</v>
      </c>
      <c r="I107" t="s">
        <v>96</v>
      </c>
      <c r="J107">
        <v>52.597332000000002</v>
      </c>
      <c r="K107">
        <v>5</v>
      </c>
      <c r="L107">
        <v>2</v>
      </c>
      <c r="M107">
        <v>7</v>
      </c>
      <c r="N107">
        <v>607</v>
      </c>
      <c r="O107">
        <v>603.52316666666695</v>
      </c>
      <c r="P107">
        <v>0.53</v>
      </c>
      <c r="Q107">
        <v>3</v>
      </c>
      <c r="R107" s="13">
        <v>9062.6795690767976</v>
      </c>
      <c r="S107" s="12">
        <v>0.33102792359959887</v>
      </c>
      <c r="T107">
        <v>4.3319916116084869</v>
      </c>
      <c r="U107">
        <v>51.872294497585017</v>
      </c>
      <c r="V107">
        <v>31.376940423577683</v>
      </c>
      <c r="W107" s="8">
        <v>1.7234658</v>
      </c>
      <c r="X107" s="8">
        <v>0.23862337836929501</v>
      </c>
      <c r="Y107" s="8">
        <v>1.7651408</v>
      </c>
      <c r="Z107" s="8">
        <v>22336</v>
      </c>
      <c r="AA107" s="8">
        <v>96.9444444444444</v>
      </c>
      <c r="AB107" s="8" t="s">
        <v>130</v>
      </c>
      <c r="AC107" s="8" t="s">
        <v>137</v>
      </c>
      <c r="AD107" s="8">
        <v>5.0701013719401198</v>
      </c>
      <c r="AE107">
        <v>0.62089902117170903</v>
      </c>
    </row>
    <row r="108" spans="1:31" x14ac:dyDescent="0.35">
      <c r="A108" t="s">
        <v>82</v>
      </c>
      <c r="B108" t="s">
        <v>87</v>
      </c>
      <c r="C108" t="s">
        <v>5</v>
      </c>
      <c r="D108" t="s">
        <v>55</v>
      </c>
      <c r="E108" t="s">
        <v>110</v>
      </c>
      <c r="F108">
        <v>599.52</v>
      </c>
      <c r="G108">
        <v>1233.3219999999999</v>
      </c>
      <c r="H108" t="s">
        <v>96</v>
      </c>
      <c r="I108" t="s">
        <v>96</v>
      </c>
      <c r="J108">
        <v>46.200065610000003</v>
      </c>
      <c r="K108">
        <v>5</v>
      </c>
      <c r="L108">
        <v>1</v>
      </c>
      <c r="M108">
        <v>7</v>
      </c>
      <c r="N108">
        <v>764</v>
      </c>
      <c r="O108">
        <v>653.39341666666701</v>
      </c>
      <c r="P108">
        <v>18.03</v>
      </c>
      <c r="Q108">
        <v>1</v>
      </c>
      <c r="R108" s="13">
        <v>4025.7191411740059</v>
      </c>
      <c r="S108" s="12">
        <v>0.2484028231806488</v>
      </c>
      <c r="T108">
        <v>5.5495743830016249</v>
      </c>
      <c r="U108">
        <v>100.27529438669086</v>
      </c>
      <c r="V108">
        <v>74.316080668008084</v>
      </c>
      <c r="W108" s="8">
        <v>2.0134447</v>
      </c>
      <c r="X108" s="8">
        <v>0.218129921100218</v>
      </c>
      <c r="Y108" s="8">
        <v>1.7539591999999999</v>
      </c>
      <c r="Z108" s="8">
        <v>19449</v>
      </c>
      <c r="AA108" s="8">
        <v>84.4140625</v>
      </c>
      <c r="AB108" s="8" t="s">
        <v>130</v>
      </c>
      <c r="AC108" s="8" t="s">
        <v>137</v>
      </c>
      <c r="AD108" s="8">
        <v>5.0910036099866902</v>
      </c>
      <c r="AE108">
        <v>0.67301316276150402</v>
      </c>
    </row>
    <row r="109" spans="1:31" x14ac:dyDescent="0.35">
      <c r="A109" t="s">
        <v>82</v>
      </c>
      <c r="B109" t="s">
        <v>87</v>
      </c>
      <c r="C109" t="s">
        <v>5</v>
      </c>
      <c r="D109" t="s">
        <v>55</v>
      </c>
      <c r="E109" t="s">
        <v>111</v>
      </c>
      <c r="F109">
        <v>619.48</v>
      </c>
      <c r="G109">
        <v>1233.3219999999999</v>
      </c>
      <c r="H109" t="s">
        <v>96</v>
      </c>
      <c r="I109" t="s">
        <v>96</v>
      </c>
      <c r="J109">
        <v>46.200065610000003</v>
      </c>
      <c r="K109">
        <v>5</v>
      </c>
      <c r="L109">
        <v>1</v>
      </c>
      <c r="M109">
        <v>7</v>
      </c>
      <c r="N109">
        <v>740</v>
      </c>
      <c r="O109">
        <v>653.39341666666701</v>
      </c>
      <c r="P109">
        <v>14.01</v>
      </c>
      <c r="Q109">
        <v>1</v>
      </c>
      <c r="R109" s="13">
        <v>4025.7191411740059</v>
      </c>
      <c r="S109" s="12">
        <v>0.2484028231806488</v>
      </c>
      <c r="T109">
        <v>5.5495743830016249</v>
      </c>
      <c r="U109">
        <v>100.27529438669086</v>
      </c>
      <c r="V109">
        <v>74.316080668008084</v>
      </c>
      <c r="W109" s="8">
        <v>2.0134447</v>
      </c>
      <c r="X109" s="8">
        <v>0.218129921100218</v>
      </c>
      <c r="Y109" s="8">
        <v>1.7539591999999999</v>
      </c>
      <c r="Z109" s="8">
        <v>19449</v>
      </c>
      <c r="AA109" s="8">
        <v>84.4140625</v>
      </c>
      <c r="AB109" s="8" t="s">
        <v>130</v>
      </c>
      <c r="AC109" s="8" t="s">
        <v>137</v>
      </c>
      <c r="AD109" s="8">
        <v>5.0910036099866902</v>
      </c>
      <c r="AE109">
        <v>0.67301316276150402</v>
      </c>
    </row>
    <row r="110" spans="1:31" x14ac:dyDescent="0.35">
      <c r="A110" t="s">
        <v>82</v>
      </c>
      <c r="B110" t="s">
        <v>87</v>
      </c>
      <c r="C110" t="s">
        <v>5</v>
      </c>
      <c r="D110" t="s">
        <v>55</v>
      </c>
      <c r="E110" t="s">
        <v>112</v>
      </c>
      <c r="F110">
        <v>770.35</v>
      </c>
      <c r="G110">
        <v>1233.3219999999999</v>
      </c>
      <c r="H110" t="s">
        <v>96</v>
      </c>
      <c r="I110" t="s">
        <v>96</v>
      </c>
      <c r="J110">
        <v>46.200065610000003</v>
      </c>
      <c r="K110">
        <v>5</v>
      </c>
      <c r="L110">
        <v>1</v>
      </c>
      <c r="M110">
        <v>7</v>
      </c>
      <c r="N110">
        <v>694</v>
      </c>
      <c r="O110">
        <v>653.39341666666701</v>
      </c>
      <c r="P110">
        <v>7.74</v>
      </c>
      <c r="Q110">
        <v>1</v>
      </c>
      <c r="R110" s="13">
        <v>4025.7191411740059</v>
      </c>
      <c r="S110" s="12">
        <v>0.2484028231806488</v>
      </c>
      <c r="T110">
        <v>5.5495743830016249</v>
      </c>
      <c r="U110">
        <v>100.27529438669086</v>
      </c>
      <c r="V110">
        <v>74.316080668008084</v>
      </c>
      <c r="W110" s="8">
        <v>2.0134447</v>
      </c>
      <c r="X110" s="8">
        <v>0.218129921100218</v>
      </c>
      <c r="Y110" s="8">
        <v>1.7539591999999999</v>
      </c>
      <c r="Z110" s="8">
        <v>19449</v>
      </c>
      <c r="AA110" s="8">
        <v>84.4140625</v>
      </c>
      <c r="AB110" s="8" t="s">
        <v>130</v>
      </c>
      <c r="AC110" s="8" t="s">
        <v>137</v>
      </c>
      <c r="AD110" s="8">
        <v>5.0910036099866902</v>
      </c>
      <c r="AE110">
        <v>0.67301316276150402</v>
      </c>
    </row>
    <row r="111" spans="1:31" x14ac:dyDescent="0.35">
      <c r="A111" t="s">
        <v>82</v>
      </c>
      <c r="B111" t="s">
        <v>87</v>
      </c>
      <c r="C111" t="s">
        <v>5</v>
      </c>
      <c r="D111" t="s">
        <v>55</v>
      </c>
      <c r="E111" t="s">
        <v>113</v>
      </c>
      <c r="F111">
        <f>36.7+1194.28</f>
        <v>1230.98</v>
      </c>
      <c r="G111">
        <v>1233.3219999999999</v>
      </c>
      <c r="H111" t="s">
        <v>96</v>
      </c>
      <c r="I111" t="s">
        <v>96</v>
      </c>
      <c r="J111">
        <v>46.200065610000003</v>
      </c>
      <c r="K111">
        <v>5</v>
      </c>
      <c r="L111">
        <v>1</v>
      </c>
      <c r="M111">
        <v>7</v>
      </c>
      <c r="N111">
        <v>655.9</v>
      </c>
      <c r="O111">
        <v>653.39341666666701</v>
      </c>
      <c r="P111">
        <v>0.62</v>
      </c>
      <c r="Q111">
        <v>1</v>
      </c>
      <c r="R111" s="13">
        <v>4025.7191411740059</v>
      </c>
      <c r="S111" s="12">
        <v>0.2484028231806488</v>
      </c>
      <c r="T111">
        <v>5.5495743830016249</v>
      </c>
      <c r="U111">
        <v>100.27529438669086</v>
      </c>
      <c r="V111">
        <v>74.316080668008084</v>
      </c>
      <c r="W111" s="8">
        <v>2.0134447</v>
      </c>
      <c r="X111" s="8">
        <v>0.218129921100218</v>
      </c>
      <c r="Y111" s="8">
        <v>1.7539591999999999</v>
      </c>
      <c r="Z111" s="8">
        <v>19449</v>
      </c>
      <c r="AA111" s="8">
        <v>84.4140625</v>
      </c>
      <c r="AB111" s="8" t="s">
        <v>130</v>
      </c>
      <c r="AC111" s="8" t="s">
        <v>137</v>
      </c>
      <c r="AD111" s="8">
        <v>5.0910036099866902</v>
      </c>
      <c r="AE111">
        <v>0.67301316276150402</v>
      </c>
    </row>
    <row r="112" spans="1:31" x14ac:dyDescent="0.35">
      <c r="A112" t="s">
        <v>82</v>
      </c>
      <c r="B112" t="s">
        <v>87</v>
      </c>
      <c r="C112" t="s">
        <v>5</v>
      </c>
      <c r="D112" t="s">
        <v>55</v>
      </c>
      <c r="E112" t="s">
        <v>114</v>
      </c>
      <c r="F112">
        <f>1404.47+82.39</f>
        <v>1486.8600000000001</v>
      </c>
      <c r="G112">
        <v>1233.3219999999999</v>
      </c>
      <c r="H112" t="s">
        <v>96</v>
      </c>
      <c r="I112" t="s">
        <v>96</v>
      </c>
      <c r="J112">
        <v>46.200065610000003</v>
      </c>
      <c r="K112">
        <v>5</v>
      </c>
      <c r="L112">
        <v>1</v>
      </c>
      <c r="M112">
        <v>7</v>
      </c>
      <c r="N112">
        <v>607</v>
      </c>
      <c r="O112">
        <v>653.39341666666701</v>
      </c>
      <c r="P112">
        <v>-8.4700000000000006</v>
      </c>
      <c r="Q112">
        <v>1</v>
      </c>
      <c r="R112" s="13">
        <v>4025.7191411740059</v>
      </c>
      <c r="S112" s="12">
        <v>0.2484028231806488</v>
      </c>
      <c r="T112">
        <v>5.5495743830016249</v>
      </c>
      <c r="U112">
        <v>100.27529438669086</v>
      </c>
      <c r="V112">
        <v>74.316080668008084</v>
      </c>
      <c r="W112" s="8">
        <v>2.0134447</v>
      </c>
      <c r="X112" s="8">
        <v>0.218129921100218</v>
      </c>
      <c r="Y112" s="8">
        <v>1.7539591999999999</v>
      </c>
      <c r="Z112" s="8">
        <v>19449</v>
      </c>
      <c r="AA112" s="8">
        <v>84.4140625</v>
      </c>
      <c r="AB112" s="8" t="s">
        <v>130</v>
      </c>
      <c r="AC112" s="8" t="s">
        <v>137</v>
      </c>
      <c r="AD112" s="8">
        <v>5.0910036099866902</v>
      </c>
      <c r="AE112">
        <v>0.67301316276150402</v>
      </c>
    </row>
    <row r="113" spans="1:31" x14ac:dyDescent="0.35">
      <c r="A113" t="s">
        <v>82</v>
      </c>
      <c r="B113" t="s">
        <v>87</v>
      </c>
      <c r="C113" t="s">
        <v>5</v>
      </c>
      <c r="D113" t="s">
        <v>56</v>
      </c>
      <c r="E113" t="s">
        <v>110</v>
      </c>
      <c r="F113">
        <v>599.52</v>
      </c>
      <c r="G113">
        <v>1182</v>
      </c>
      <c r="H113" t="s">
        <v>96</v>
      </c>
      <c r="I113" t="s">
        <v>96</v>
      </c>
      <c r="J113">
        <v>43.936988829999898</v>
      </c>
      <c r="K113">
        <v>5</v>
      </c>
      <c r="L113">
        <v>1</v>
      </c>
      <c r="M113">
        <v>7</v>
      </c>
      <c r="N113">
        <v>764</v>
      </c>
      <c r="O113">
        <v>671.87233333333302</v>
      </c>
      <c r="P113">
        <v>14.13</v>
      </c>
      <c r="Q113">
        <v>4</v>
      </c>
      <c r="R113" s="13">
        <v>5344.1109587341998</v>
      </c>
      <c r="S113" s="12">
        <v>0.74848745299020436</v>
      </c>
      <c r="T113">
        <v>7.0330721515429175</v>
      </c>
      <c r="U113">
        <v>57.656617663433678</v>
      </c>
      <c r="V113">
        <v>12.576370120815863</v>
      </c>
      <c r="W113" s="8">
        <v>2.0536829999999999</v>
      </c>
      <c r="X113" s="8">
        <v>0.17409823873432301</v>
      </c>
      <c r="Y113" s="8">
        <v>1.6031302000000001</v>
      </c>
      <c r="Z113" s="8">
        <v>19449</v>
      </c>
      <c r="AA113" s="8">
        <v>84.4140625</v>
      </c>
      <c r="AB113" s="8" t="s">
        <v>130</v>
      </c>
      <c r="AC113" s="8" t="s">
        <v>137</v>
      </c>
      <c r="AD113" s="8">
        <v>4.9996798532058504</v>
      </c>
      <c r="AE113">
        <v>0.67606838218168197</v>
      </c>
    </row>
    <row r="114" spans="1:31" x14ac:dyDescent="0.35">
      <c r="A114" t="s">
        <v>82</v>
      </c>
      <c r="B114" t="s">
        <v>87</v>
      </c>
      <c r="C114" t="s">
        <v>5</v>
      </c>
      <c r="D114" t="s">
        <v>56</v>
      </c>
      <c r="E114" t="s">
        <v>111</v>
      </c>
      <c r="F114">
        <v>619.48</v>
      </c>
      <c r="G114">
        <v>1182</v>
      </c>
      <c r="H114" t="s">
        <v>96</v>
      </c>
      <c r="I114" t="s">
        <v>96</v>
      </c>
      <c r="J114">
        <v>43.936988829999898</v>
      </c>
      <c r="K114">
        <v>5</v>
      </c>
      <c r="L114">
        <v>1</v>
      </c>
      <c r="M114">
        <v>7</v>
      </c>
      <c r="N114">
        <v>740</v>
      </c>
      <c r="O114">
        <v>671.87233333333302</v>
      </c>
      <c r="P114">
        <v>10.1</v>
      </c>
      <c r="Q114">
        <v>4</v>
      </c>
      <c r="R114" s="13">
        <v>5344.1109587341998</v>
      </c>
      <c r="S114" s="12">
        <v>0.74848745299020436</v>
      </c>
      <c r="T114">
        <v>7.0330721515429175</v>
      </c>
      <c r="U114">
        <v>57.656617663433678</v>
      </c>
      <c r="V114">
        <v>12.576370120815863</v>
      </c>
      <c r="W114" s="8">
        <v>2.0536829999999999</v>
      </c>
      <c r="X114" s="8">
        <v>0.17409823873432301</v>
      </c>
      <c r="Y114" s="8">
        <v>1.6031302000000001</v>
      </c>
      <c r="Z114" s="8">
        <v>19449</v>
      </c>
      <c r="AA114" s="8">
        <v>84.4140625</v>
      </c>
      <c r="AB114" s="8" t="s">
        <v>130</v>
      </c>
      <c r="AC114" s="8" t="s">
        <v>137</v>
      </c>
      <c r="AD114" s="8">
        <v>4.9996798532058504</v>
      </c>
      <c r="AE114">
        <v>0.67606838218168197</v>
      </c>
    </row>
    <row r="115" spans="1:31" x14ac:dyDescent="0.35">
      <c r="A115" t="s">
        <v>82</v>
      </c>
      <c r="B115" t="s">
        <v>87</v>
      </c>
      <c r="C115" t="s">
        <v>5</v>
      </c>
      <c r="D115" t="s">
        <v>56</v>
      </c>
      <c r="E115" t="s">
        <v>112</v>
      </c>
      <c r="F115">
        <v>770.35</v>
      </c>
      <c r="G115">
        <v>1182</v>
      </c>
      <c r="H115" t="s">
        <v>96</v>
      </c>
      <c r="I115" t="s">
        <v>96</v>
      </c>
      <c r="J115">
        <v>43.936988829999898</v>
      </c>
      <c r="K115">
        <v>5</v>
      </c>
      <c r="L115">
        <v>1</v>
      </c>
      <c r="M115">
        <v>7</v>
      </c>
      <c r="N115">
        <v>694</v>
      </c>
      <c r="O115">
        <v>671.87233333333302</v>
      </c>
      <c r="P115">
        <v>3.84</v>
      </c>
      <c r="Q115">
        <v>4</v>
      </c>
      <c r="R115" s="13">
        <v>5344.1109587341998</v>
      </c>
      <c r="S115" s="12">
        <v>0.74848745299020436</v>
      </c>
      <c r="T115">
        <v>7.0330721515429175</v>
      </c>
      <c r="U115">
        <v>57.656617663433678</v>
      </c>
      <c r="V115">
        <v>12.576370120815863</v>
      </c>
      <c r="W115" s="8">
        <v>2.0536829999999999</v>
      </c>
      <c r="X115" s="8">
        <v>0.17409823873432301</v>
      </c>
      <c r="Y115" s="8">
        <v>1.6031302000000001</v>
      </c>
      <c r="Z115" s="8">
        <v>19449</v>
      </c>
      <c r="AA115" s="8">
        <v>84.4140625</v>
      </c>
      <c r="AB115" s="8" t="s">
        <v>130</v>
      </c>
      <c r="AC115" s="8" t="s">
        <v>137</v>
      </c>
      <c r="AD115" s="8">
        <v>4.9996798532058504</v>
      </c>
      <c r="AE115">
        <v>0.67606838218168197</v>
      </c>
    </row>
    <row r="116" spans="1:31" x14ac:dyDescent="0.35">
      <c r="A116" t="s">
        <v>82</v>
      </c>
      <c r="B116" t="s">
        <v>87</v>
      </c>
      <c r="C116" t="s">
        <v>5</v>
      </c>
      <c r="D116" t="s">
        <v>56</v>
      </c>
      <c r="E116" t="s">
        <v>113</v>
      </c>
      <c r="F116">
        <f>36.7+1194.28</f>
        <v>1230.98</v>
      </c>
      <c r="G116">
        <v>1182</v>
      </c>
      <c r="H116" t="s">
        <v>96</v>
      </c>
      <c r="I116" t="s">
        <v>96</v>
      </c>
      <c r="J116">
        <v>43.936988829999898</v>
      </c>
      <c r="K116">
        <v>5</v>
      </c>
      <c r="L116">
        <v>1</v>
      </c>
      <c r="M116">
        <v>7</v>
      </c>
      <c r="N116">
        <v>655.9</v>
      </c>
      <c r="O116">
        <v>671.87233333333302</v>
      </c>
      <c r="P116">
        <v>-3.28</v>
      </c>
      <c r="Q116">
        <v>4</v>
      </c>
      <c r="R116" s="13">
        <v>5344.1109587341998</v>
      </c>
      <c r="S116" s="12">
        <v>0.74848745299020436</v>
      </c>
      <c r="T116">
        <v>7.0330721515429175</v>
      </c>
      <c r="U116">
        <v>57.656617663433678</v>
      </c>
      <c r="V116">
        <v>12.576370120815863</v>
      </c>
      <c r="W116" s="8">
        <v>2.0536829999999999</v>
      </c>
      <c r="X116" s="8">
        <v>0.17409823873432301</v>
      </c>
      <c r="Y116" s="8">
        <v>1.6031302000000001</v>
      </c>
      <c r="Z116" s="8">
        <v>19449</v>
      </c>
      <c r="AA116" s="8">
        <v>84.4140625</v>
      </c>
      <c r="AB116" s="8" t="s">
        <v>130</v>
      </c>
      <c r="AC116" s="8" t="s">
        <v>137</v>
      </c>
      <c r="AD116" s="8">
        <v>4.9996798532058504</v>
      </c>
      <c r="AE116">
        <v>0.67606838218168197</v>
      </c>
    </row>
    <row r="117" spans="1:31" x14ac:dyDescent="0.35">
      <c r="A117" t="s">
        <v>82</v>
      </c>
      <c r="B117" t="s">
        <v>87</v>
      </c>
      <c r="C117" t="s">
        <v>5</v>
      </c>
      <c r="D117" t="s">
        <v>56</v>
      </c>
      <c r="E117" t="s">
        <v>114</v>
      </c>
      <c r="F117">
        <f>1404.47+82.39</f>
        <v>1486.8600000000001</v>
      </c>
      <c r="G117">
        <v>1182</v>
      </c>
      <c r="H117" t="s">
        <v>96</v>
      </c>
      <c r="I117" t="s">
        <v>96</v>
      </c>
      <c r="J117">
        <v>43.936988829999898</v>
      </c>
      <c r="K117">
        <v>5</v>
      </c>
      <c r="L117">
        <v>1</v>
      </c>
      <c r="M117">
        <v>7</v>
      </c>
      <c r="N117">
        <v>607</v>
      </c>
      <c r="O117">
        <v>671.87233333333302</v>
      </c>
      <c r="P117">
        <v>-12.38</v>
      </c>
      <c r="Q117">
        <v>4</v>
      </c>
      <c r="R117" s="13">
        <v>5344.1109587341998</v>
      </c>
      <c r="S117" s="12">
        <v>0.74848745299020436</v>
      </c>
      <c r="T117">
        <v>7.0330721515429175</v>
      </c>
      <c r="U117">
        <v>57.656617663433678</v>
      </c>
      <c r="V117">
        <v>12.576370120815863</v>
      </c>
      <c r="W117" s="8">
        <v>2.0536829999999999</v>
      </c>
      <c r="X117" s="8">
        <v>0.17409823873432301</v>
      </c>
      <c r="Y117" s="8">
        <v>1.6031302000000001</v>
      </c>
      <c r="Z117" s="8">
        <v>19449</v>
      </c>
      <c r="AA117" s="8">
        <v>84.4140625</v>
      </c>
      <c r="AB117" s="8" t="s">
        <v>130</v>
      </c>
      <c r="AC117" s="8" t="s">
        <v>137</v>
      </c>
      <c r="AD117" s="8">
        <v>4.9996798532058504</v>
      </c>
      <c r="AE117">
        <v>0.67606838218168197</v>
      </c>
    </row>
    <row r="118" spans="1:31" x14ac:dyDescent="0.35">
      <c r="A118" t="s">
        <v>82</v>
      </c>
      <c r="B118" t="s">
        <v>87</v>
      </c>
      <c r="C118" t="s">
        <v>5</v>
      </c>
      <c r="D118" t="s">
        <v>57</v>
      </c>
      <c r="E118" t="s">
        <v>110</v>
      </c>
      <c r="F118">
        <v>599.52</v>
      </c>
      <c r="G118">
        <v>766.10850000000005</v>
      </c>
      <c r="H118" t="s">
        <v>96</v>
      </c>
      <c r="I118" t="s">
        <v>96</v>
      </c>
      <c r="J118">
        <v>30.173200609999899</v>
      </c>
      <c r="K118">
        <v>5</v>
      </c>
      <c r="L118">
        <v>3</v>
      </c>
      <c r="M118">
        <v>6</v>
      </c>
      <c r="N118">
        <v>764</v>
      </c>
      <c r="O118">
        <v>700.69</v>
      </c>
      <c r="P118">
        <v>8.66</v>
      </c>
      <c r="Q118">
        <v>4</v>
      </c>
      <c r="R118" s="13">
        <v>7625.1398460277996</v>
      </c>
      <c r="S118" s="12">
        <v>0.52458054288456613</v>
      </c>
      <c r="T118">
        <v>8.1336726613253649</v>
      </c>
      <c r="U118">
        <v>60.765924148828695</v>
      </c>
      <c r="V118">
        <v>58.216205735932988</v>
      </c>
      <c r="W118" s="8">
        <v>2.5716337999999999</v>
      </c>
      <c r="X118" s="8">
        <v>0.104431825598851</v>
      </c>
      <c r="Y118" s="8">
        <v>1.5586450000000001</v>
      </c>
      <c r="Z118" s="8">
        <v>8704</v>
      </c>
      <c r="AA118" s="8">
        <v>37.7777777777777</v>
      </c>
      <c r="AB118" s="8" t="s">
        <v>130</v>
      </c>
      <c r="AC118" s="8" t="s">
        <v>137</v>
      </c>
      <c r="AD118" s="8">
        <v>5.1387069832444396</v>
      </c>
      <c r="AE118">
        <v>0.83087173349930399</v>
      </c>
    </row>
    <row r="119" spans="1:31" x14ac:dyDescent="0.35">
      <c r="A119" t="s">
        <v>82</v>
      </c>
      <c r="B119" t="s">
        <v>87</v>
      </c>
      <c r="C119" t="s">
        <v>5</v>
      </c>
      <c r="D119" t="s">
        <v>57</v>
      </c>
      <c r="E119" t="s">
        <v>111</v>
      </c>
      <c r="F119">
        <v>619.48</v>
      </c>
      <c r="G119">
        <v>766.10850000000005</v>
      </c>
      <c r="H119" t="s">
        <v>96</v>
      </c>
      <c r="I119" t="s">
        <v>96</v>
      </c>
      <c r="J119">
        <v>30.173200609999899</v>
      </c>
      <c r="K119">
        <v>5</v>
      </c>
      <c r="L119">
        <v>3</v>
      </c>
      <c r="M119">
        <v>6</v>
      </c>
      <c r="N119">
        <v>740</v>
      </c>
      <c r="O119">
        <v>700.69</v>
      </c>
      <c r="P119">
        <v>4.6399999999999997</v>
      </c>
      <c r="Q119">
        <v>4</v>
      </c>
      <c r="R119" s="13">
        <v>7625.1398460277996</v>
      </c>
      <c r="S119" s="12">
        <v>0.52458054288456613</v>
      </c>
      <c r="T119">
        <v>8.1336726613253649</v>
      </c>
      <c r="U119">
        <v>60.765924148828695</v>
      </c>
      <c r="V119">
        <v>58.216205735932988</v>
      </c>
      <c r="W119" s="8">
        <v>2.5716337999999999</v>
      </c>
      <c r="X119" s="8">
        <v>0.104431825598851</v>
      </c>
      <c r="Y119" s="8">
        <v>1.5586450000000001</v>
      </c>
      <c r="Z119" s="8">
        <v>8704</v>
      </c>
      <c r="AA119" s="8">
        <v>37.7777777777777</v>
      </c>
      <c r="AB119" s="8" t="s">
        <v>130</v>
      </c>
      <c r="AC119" s="8" t="s">
        <v>137</v>
      </c>
      <c r="AD119" s="8">
        <v>5.1387069832444396</v>
      </c>
      <c r="AE119">
        <v>0.83087173349930399</v>
      </c>
    </row>
    <row r="120" spans="1:31" x14ac:dyDescent="0.35">
      <c r="A120" t="s">
        <v>82</v>
      </c>
      <c r="B120" t="s">
        <v>87</v>
      </c>
      <c r="C120" t="s">
        <v>5</v>
      </c>
      <c r="D120" t="s">
        <v>57</v>
      </c>
      <c r="E120" t="s">
        <v>112</v>
      </c>
      <c r="F120">
        <v>770.35</v>
      </c>
      <c r="G120">
        <v>766.10850000000005</v>
      </c>
      <c r="H120" t="s">
        <v>96</v>
      </c>
      <c r="I120" t="s">
        <v>96</v>
      </c>
      <c r="J120">
        <v>30.173200609999899</v>
      </c>
      <c r="K120">
        <v>5</v>
      </c>
      <c r="L120">
        <v>3</v>
      </c>
      <c r="M120">
        <v>6</v>
      </c>
      <c r="N120">
        <v>694</v>
      </c>
      <c r="O120">
        <v>700.69</v>
      </c>
      <c r="P120">
        <v>-1.63</v>
      </c>
      <c r="Q120">
        <v>4</v>
      </c>
      <c r="R120" s="13">
        <v>7625.1398460277996</v>
      </c>
      <c r="S120" s="12">
        <v>0.52458054288456613</v>
      </c>
      <c r="T120">
        <v>8.1336726613253649</v>
      </c>
      <c r="U120">
        <v>60.765924148828695</v>
      </c>
      <c r="V120">
        <v>58.216205735932988</v>
      </c>
      <c r="W120" s="8">
        <v>2.5716337999999999</v>
      </c>
      <c r="X120" s="8">
        <v>0.104431825598851</v>
      </c>
      <c r="Y120" s="8">
        <v>1.5586450000000001</v>
      </c>
      <c r="Z120" s="8">
        <v>8704</v>
      </c>
      <c r="AA120" s="8">
        <v>37.7777777777777</v>
      </c>
      <c r="AB120" s="8" t="s">
        <v>130</v>
      </c>
      <c r="AC120" s="8" t="s">
        <v>137</v>
      </c>
      <c r="AD120" s="8">
        <v>5.1387069832444396</v>
      </c>
      <c r="AE120">
        <v>0.83087173349930399</v>
      </c>
    </row>
    <row r="121" spans="1:31" x14ac:dyDescent="0.35">
      <c r="A121" t="s">
        <v>82</v>
      </c>
      <c r="B121" t="s">
        <v>87</v>
      </c>
      <c r="C121" t="s">
        <v>5</v>
      </c>
      <c r="D121" t="s">
        <v>57</v>
      </c>
      <c r="E121" t="s">
        <v>113</v>
      </c>
      <c r="F121">
        <f>36.7+1194.28</f>
        <v>1230.98</v>
      </c>
      <c r="G121">
        <v>766.10850000000005</v>
      </c>
      <c r="H121" t="s">
        <v>96</v>
      </c>
      <c r="I121" t="s">
        <v>96</v>
      </c>
      <c r="J121">
        <v>30.173200609999899</v>
      </c>
      <c r="K121">
        <v>5</v>
      </c>
      <c r="L121">
        <v>3</v>
      </c>
      <c r="M121">
        <v>6</v>
      </c>
      <c r="N121">
        <v>655.9</v>
      </c>
      <c r="O121">
        <v>700.69</v>
      </c>
      <c r="P121">
        <v>-8.75</v>
      </c>
      <c r="Q121">
        <v>4</v>
      </c>
      <c r="R121" s="13">
        <v>7625.1398460277996</v>
      </c>
      <c r="S121" s="12">
        <v>0.52458054288456613</v>
      </c>
      <c r="T121">
        <v>8.1336726613253649</v>
      </c>
      <c r="U121">
        <v>60.765924148828695</v>
      </c>
      <c r="V121">
        <v>58.216205735932988</v>
      </c>
      <c r="W121" s="8">
        <v>2.5716337999999999</v>
      </c>
      <c r="X121" s="8">
        <v>0.104431825598851</v>
      </c>
      <c r="Y121" s="8">
        <v>1.5586450000000001</v>
      </c>
      <c r="Z121" s="8">
        <v>8704</v>
      </c>
      <c r="AA121" s="8">
        <v>37.7777777777777</v>
      </c>
      <c r="AB121" s="8" t="s">
        <v>130</v>
      </c>
      <c r="AC121" s="8" t="s">
        <v>137</v>
      </c>
      <c r="AD121" s="8">
        <v>5.1387069832444396</v>
      </c>
      <c r="AE121">
        <v>0.83087173349930399</v>
      </c>
    </row>
    <row r="122" spans="1:31" x14ac:dyDescent="0.35">
      <c r="A122" t="s">
        <v>82</v>
      </c>
      <c r="B122" t="s">
        <v>87</v>
      </c>
      <c r="C122" t="s">
        <v>5</v>
      </c>
      <c r="D122" t="s">
        <v>57</v>
      </c>
      <c r="E122" t="s">
        <v>114</v>
      </c>
      <c r="F122">
        <f>1404.47+82.39</f>
        <v>1486.8600000000001</v>
      </c>
      <c r="G122">
        <v>766.10850000000005</v>
      </c>
      <c r="H122" t="s">
        <v>96</v>
      </c>
      <c r="I122" t="s">
        <v>96</v>
      </c>
      <c r="J122">
        <v>30.173200609999899</v>
      </c>
      <c r="K122">
        <v>5</v>
      </c>
      <c r="L122">
        <v>3</v>
      </c>
      <c r="M122">
        <v>6</v>
      </c>
      <c r="N122">
        <v>607</v>
      </c>
      <c r="O122">
        <v>700.69</v>
      </c>
      <c r="P122">
        <v>-17.84</v>
      </c>
      <c r="Q122">
        <v>4</v>
      </c>
      <c r="R122" s="13">
        <v>7625.1398460277996</v>
      </c>
      <c r="S122" s="12">
        <v>0.52458054288456613</v>
      </c>
      <c r="T122">
        <v>8.1336726613253649</v>
      </c>
      <c r="U122">
        <v>60.765924148828695</v>
      </c>
      <c r="V122">
        <v>58.216205735932988</v>
      </c>
      <c r="W122" s="8">
        <v>2.5716337999999999</v>
      </c>
      <c r="X122" s="8">
        <v>0.104431825598851</v>
      </c>
      <c r="Y122" s="8">
        <v>1.5586450000000001</v>
      </c>
      <c r="Z122" s="8">
        <v>8704</v>
      </c>
      <c r="AA122" s="8">
        <v>37.7777777777777</v>
      </c>
      <c r="AB122" s="8" t="s">
        <v>130</v>
      </c>
      <c r="AC122" s="8" t="s">
        <v>137</v>
      </c>
      <c r="AD122" s="8">
        <v>5.1387069832444396</v>
      </c>
      <c r="AE122">
        <v>0.83087173349930399</v>
      </c>
    </row>
    <row r="123" spans="1:31" x14ac:dyDescent="0.35">
      <c r="A123" t="s">
        <v>82</v>
      </c>
      <c r="B123" t="s">
        <v>87</v>
      </c>
      <c r="C123" t="s">
        <v>5</v>
      </c>
      <c r="D123" t="s">
        <v>58</v>
      </c>
      <c r="E123" t="s">
        <v>110</v>
      </c>
      <c r="F123">
        <v>599.52</v>
      </c>
      <c r="G123">
        <v>601.22760000000005</v>
      </c>
      <c r="H123" t="s">
        <v>96</v>
      </c>
      <c r="I123" t="s">
        <v>96</v>
      </c>
      <c r="J123">
        <v>24.214189529999899</v>
      </c>
      <c r="K123">
        <v>5</v>
      </c>
      <c r="L123">
        <v>1</v>
      </c>
      <c r="M123">
        <v>6</v>
      </c>
      <c r="N123">
        <v>764</v>
      </c>
      <c r="O123">
        <v>757.46733333333304</v>
      </c>
      <c r="P123">
        <v>1.06</v>
      </c>
      <c r="Q123">
        <v>1</v>
      </c>
      <c r="R123" s="13">
        <v>2028.8103320429</v>
      </c>
      <c r="S123" s="12">
        <v>0.49289969801812633</v>
      </c>
      <c r="T123">
        <v>5.0750490350230946</v>
      </c>
      <c r="U123">
        <v>36.309409729628648</v>
      </c>
      <c r="V123">
        <v>15.932518125921957</v>
      </c>
      <c r="W123" s="8">
        <v>2.5635908000000001</v>
      </c>
      <c r="X123" s="8">
        <v>6.1552793997770798E-2</v>
      </c>
      <c r="Y123" s="8">
        <v>1.3458436</v>
      </c>
      <c r="Z123" s="8">
        <v>6818</v>
      </c>
      <c r="AA123" s="8">
        <v>29.5920138888888</v>
      </c>
      <c r="AB123" s="8" t="s">
        <v>130</v>
      </c>
      <c r="AC123" s="8" t="s">
        <v>137</v>
      </c>
      <c r="AD123" s="8">
        <v>4.9040022322679402</v>
      </c>
      <c r="AE123">
        <v>0.86728861596353701</v>
      </c>
    </row>
    <row r="124" spans="1:31" x14ac:dyDescent="0.35">
      <c r="A124" t="s">
        <v>82</v>
      </c>
      <c r="B124" t="s">
        <v>87</v>
      </c>
      <c r="C124" t="s">
        <v>5</v>
      </c>
      <c r="D124" t="s">
        <v>58</v>
      </c>
      <c r="E124" t="s">
        <v>111</v>
      </c>
      <c r="F124">
        <v>619.48</v>
      </c>
      <c r="G124">
        <v>601.22760000000005</v>
      </c>
      <c r="H124" t="s">
        <v>96</v>
      </c>
      <c r="I124" t="s">
        <v>96</v>
      </c>
      <c r="J124">
        <v>24.214189529999899</v>
      </c>
      <c r="K124">
        <v>5</v>
      </c>
      <c r="L124">
        <v>1</v>
      </c>
      <c r="M124">
        <v>6</v>
      </c>
      <c r="N124">
        <v>740</v>
      </c>
      <c r="O124">
        <v>757.46733333333304</v>
      </c>
      <c r="P124">
        <v>-2.97</v>
      </c>
      <c r="Q124">
        <v>1</v>
      </c>
      <c r="R124" s="13">
        <v>2028.8103320429</v>
      </c>
      <c r="S124" s="12">
        <v>0.49289969801812633</v>
      </c>
      <c r="T124">
        <v>5.0750490350230946</v>
      </c>
      <c r="U124">
        <v>36.309409729628648</v>
      </c>
      <c r="V124">
        <v>15.932518125921957</v>
      </c>
      <c r="W124" s="8">
        <v>2.5635908000000001</v>
      </c>
      <c r="X124" s="8">
        <v>6.1552793997770798E-2</v>
      </c>
      <c r="Y124" s="8">
        <v>1.3458436</v>
      </c>
      <c r="Z124" s="8">
        <v>6818</v>
      </c>
      <c r="AA124" s="8">
        <v>29.5920138888888</v>
      </c>
      <c r="AB124" s="8" t="s">
        <v>130</v>
      </c>
      <c r="AC124" s="8" t="s">
        <v>137</v>
      </c>
      <c r="AD124" s="8">
        <v>4.9040022322679402</v>
      </c>
      <c r="AE124">
        <v>0.86728861596353701</v>
      </c>
    </row>
    <row r="125" spans="1:31" x14ac:dyDescent="0.35">
      <c r="A125" t="s">
        <v>82</v>
      </c>
      <c r="B125" t="s">
        <v>87</v>
      </c>
      <c r="C125" t="s">
        <v>5</v>
      </c>
      <c r="D125" t="s">
        <v>58</v>
      </c>
      <c r="E125" t="s">
        <v>112</v>
      </c>
      <c r="F125">
        <v>770.35</v>
      </c>
      <c r="G125">
        <v>601.22760000000005</v>
      </c>
      <c r="H125" t="s">
        <v>96</v>
      </c>
      <c r="I125" t="s">
        <v>96</v>
      </c>
      <c r="J125">
        <v>24.214189529999899</v>
      </c>
      <c r="K125">
        <v>5</v>
      </c>
      <c r="L125">
        <v>1</v>
      </c>
      <c r="M125">
        <v>6</v>
      </c>
      <c r="N125">
        <v>694</v>
      </c>
      <c r="O125">
        <v>757.46733333333304</v>
      </c>
      <c r="P125">
        <v>-9.23</v>
      </c>
      <c r="Q125">
        <v>1</v>
      </c>
      <c r="R125" s="13">
        <v>2028.8103320429</v>
      </c>
      <c r="S125" s="12">
        <v>0.49289969801812633</v>
      </c>
      <c r="T125">
        <v>5.0750490350230946</v>
      </c>
      <c r="U125">
        <v>36.309409729628648</v>
      </c>
      <c r="V125">
        <v>15.932518125921957</v>
      </c>
      <c r="W125" s="8">
        <v>2.5635908000000001</v>
      </c>
      <c r="X125" s="8">
        <v>6.1552793997770798E-2</v>
      </c>
      <c r="Y125" s="8">
        <v>1.3458436</v>
      </c>
      <c r="Z125" s="8">
        <v>6818</v>
      </c>
      <c r="AA125" s="8">
        <v>29.5920138888888</v>
      </c>
      <c r="AB125" s="8" t="s">
        <v>130</v>
      </c>
      <c r="AC125" s="8" t="s">
        <v>137</v>
      </c>
      <c r="AD125" s="8">
        <v>4.9040022322679402</v>
      </c>
      <c r="AE125">
        <v>0.86728861596353701</v>
      </c>
    </row>
    <row r="126" spans="1:31" x14ac:dyDescent="0.35">
      <c r="A126" t="s">
        <v>82</v>
      </c>
      <c r="B126" t="s">
        <v>87</v>
      </c>
      <c r="C126" t="s">
        <v>5</v>
      </c>
      <c r="D126" t="s">
        <v>58</v>
      </c>
      <c r="E126" t="s">
        <v>113</v>
      </c>
      <c r="F126">
        <f>36.7+1194.28</f>
        <v>1230.98</v>
      </c>
      <c r="G126">
        <v>601.22760000000005</v>
      </c>
      <c r="H126" t="s">
        <v>96</v>
      </c>
      <c r="I126" t="s">
        <v>96</v>
      </c>
      <c r="J126">
        <v>24.214189529999899</v>
      </c>
      <c r="K126">
        <v>5</v>
      </c>
      <c r="L126">
        <v>1</v>
      </c>
      <c r="M126">
        <v>6</v>
      </c>
      <c r="N126">
        <v>655.9</v>
      </c>
      <c r="O126">
        <v>757.46733333333304</v>
      </c>
      <c r="P126">
        <v>-16.350000000000001</v>
      </c>
      <c r="Q126">
        <v>1</v>
      </c>
      <c r="R126" s="13">
        <v>2028.8103320429</v>
      </c>
      <c r="S126" s="12">
        <v>0.49289969801812633</v>
      </c>
      <c r="T126">
        <v>5.0750490350230946</v>
      </c>
      <c r="U126">
        <v>36.309409729628648</v>
      </c>
      <c r="V126">
        <v>15.932518125921957</v>
      </c>
      <c r="W126" s="8">
        <v>2.5635908000000001</v>
      </c>
      <c r="X126" s="8">
        <v>6.1552793997770798E-2</v>
      </c>
      <c r="Y126" s="8">
        <v>1.3458436</v>
      </c>
      <c r="Z126" s="8">
        <v>6818</v>
      </c>
      <c r="AA126" s="8">
        <v>29.5920138888888</v>
      </c>
      <c r="AB126" s="8" t="s">
        <v>130</v>
      </c>
      <c r="AC126" s="8" t="s">
        <v>137</v>
      </c>
      <c r="AD126" s="8">
        <v>4.9040022322679402</v>
      </c>
      <c r="AE126">
        <v>0.86728861596353701</v>
      </c>
    </row>
    <row r="127" spans="1:31" x14ac:dyDescent="0.35">
      <c r="A127" t="s">
        <v>82</v>
      </c>
      <c r="B127" t="s">
        <v>87</v>
      </c>
      <c r="C127" t="s">
        <v>5</v>
      </c>
      <c r="D127" t="s">
        <v>58</v>
      </c>
      <c r="E127" t="s">
        <v>114</v>
      </c>
      <c r="F127">
        <f>1404.47+82.39</f>
        <v>1486.8600000000001</v>
      </c>
      <c r="G127">
        <v>601.22760000000005</v>
      </c>
      <c r="H127" t="s">
        <v>96</v>
      </c>
      <c r="I127" t="s">
        <v>96</v>
      </c>
      <c r="J127">
        <v>24.214189529999899</v>
      </c>
      <c r="K127">
        <v>5</v>
      </c>
      <c r="L127">
        <v>1</v>
      </c>
      <c r="M127">
        <v>6</v>
      </c>
      <c r="N127">
        <v>607</v>
      </c>
      <c r="O127">
        <v>757.46733333333304</v>
      </c>
      <c r="P127">
        <v>-25.45</v>
      </c>
      <c r="Q127">
        <v>1</v>
      </c>
      <c r="R127" s="13">
        <v>2028.8103320429</v>
      </c>
      <c r="S127" s="12">
        <v>0.49289969801812633</v>
      </c>
      <c r="T127">
        <v>5.0750490350230946</v>
      </c>
      <c r="U127">
        <v>36.309409729628648</v>
      </c>
      <c r="V127">
        <v>15.932518125921957</v>
      </c>
      <c r="W127" s="8">
        <v>2.5635908000000001</v>
      </c>
      <c r="X127" s="8">
        <v>6.1552793997770798E-2</v>
      </c>
      <c r="Y127" s="8">
        <v>1.3458436</v>
      </c>
      <c r="Z127" s="8">
        <v>6818</v>
      </c>
      <c r="AA127" s="8">
        <v>29.5920138888888</v>
      </c>
      <c r="AB127" s="8" t="s">
        <v>130</v>
      </c>
      <c r="AC127" s="8" t="s">
        <v>137</v>
      </c>
      <c r="AD127" s="8">
        <v>4.9040022322679402</v>
      </c>
      <c r="AE127">
        <v>0.86728861596353701</v>
      </c>
    </row>
    <row r="128" spans="1:31" x14ac:dyDescent="0.35">
      <c r="A128" t="s">
        <v>82</v>
      </c>
      <c r="B128" t="s">
        <v>96</v>
      </c>
      <c r="C128" t="s">
        <v>89</v>
      </c>
      <c r="D128" t="s">
        <v>59</v>
      </c>
      <c r="E128" t="s">
        <v>110</v>
      </c>
      <c r="F128">
        <v>599.52</v>
      </c>
      <c r="G128">
        <v>569.35519999999997</v>
      </c>
      <c r="H128" t="s">
        <v>96</v>
      </c>
      <c r="I128" t="s">
        <v>96</v>
      </c>
      <c r="J128">
        <v>23.238084789999899</v>
      </c>
      <c r="K128">
        <v>5</v>
      </c>
      <c r="L128">
        <v>3</v>
      </c>
      <c r="M128">
        <v>6</v>
      </c>
      <c r="N128">
        <v>764</v>
      </c>
      <c r="O128">
        <v>776.22583333333296</v>
      </c>
      <c r="P128">
        <v>-0.95</v>
      </c>
      <c r="Q128">
        <v>2</v>
      </c>
      <c r="R128" s="13">
        <v>5000</v>
      </c>
      <c r="S128" s="12">
        <v>0.4</v>
      </c>
      <c r="T128">
        <v>19.820685869057552</v>
      </c>
      <c r="U128">
        <v>43.130724539377006</v>
      </c>
      <c r="V128">
        <v>36.558417170597046</v>
      </c>
      <c r="W128" s="8">
        <v>2.7052665</v>
      </c>
      <c r="X128" s="8">
        <v>5.26999964866669E-2</v>
      </c>
      <c r="Y128" s="8">
        <v>1.2999331999999999</v>
      </c>
      <c r="Z128" s="8">
        <v>5624</v>
      </c>
      <c r="AA128" s="8">
        <v>24.4097222222222</v>
      </c>
      <c r="AB128" s="8" t="s">
        <v>130</v>
      </c>
      <c r="AC128" s="8" t="s">
        <v>137</v>
      </c>
      <c r="AD128" s="8">
        <v>4.9296169522622897</v>
      </c>
      <c r="AE128">
        <v>0.90509837682673699</v>
      </c>
    </row>
    <row r="129" spans="1:31" x14ac:dyDescent="0.35">
      <c r="A129" t="s">
        <v>82</v>
      </c>
      <c r="B129" t="s">
        <v>96</v>
      </c>
      <c r="C129" t="s">
        <v>89</v>
      </c>
      <c r="D129" t="s">
        <v>59</v>
      </c>
      <c r="E129" t="s">
        <v>111</v>
      </c>
      <c r="F129">
        <v>619.48</v>
      </c>
      <c r="G129">
        <v>569.35519999999997</v>
      </c>
      <c r="H129" t="s">
        <v>96</v>
      </c>
      <c r="I129" t="s">
        <v>96</v>
      </c>
      <c r="J129">
        <v>23.238084789999899</v>
      </c>
      <c r="K129">
        <v>5</v>
      </c>
      <c r="L129">
        <v>3</v>
      </c>
      <c r="M129">
        <v>6</v>
      </c>
      <c r="N129">
        <v>740</v>
      </c>
      <c r="O129">
        <v>776.22583333333296</v>
      </c>
      <c r="P129">
        <v>-4.9800000000000004</v>
      </c>
      <c r="Q129">
        <v>2</v>
      </c>
      <c r="R129" s="13">
        <v>5000</v>
      </c>
      <c r="S129" s="12">
        <v>0.4</v>
      </c>
      <c r="T129">
        <v>19.820685869057552</v>
      </c>
      <c r="U129">
        <v>43.130724539377006</v>
      </c>
      <c r="V129">
        <v>36.558417170597046</v>
      </c>
      <c r="W129" s="8">
        <v>2.7052665</v>
      </c>
      <c r="X129" s="8">
        <v>5.26999964866669E-2</v>
      </c>
      <c r="Y129" s="8">
        <v>1.2999331999999999</v>
      </c>
      <c r="Z129" s="8">
        <v>5624</v>
      </c>
      <c r="AA129" s="8">
        <v>24.4097222222222</v>
      </c>
      <c r="AB129" s="8" t="s">
        <v>130</v>
      </c>
      <c r="AC129" s="8" t="s">
        <v>137</v>
      </c>
      <c r="AD129" s="8">
        <v>4.9296169522622897</v>
      </c>
      <c r="AE129">
        <v>0.90509837682673699</v>
      </c>
    </row>
    <row r="130" spans="1:31" x14ac:dyDescent="0.35">
      <c r="A130" t="s">
        <v>82</v>
      </c>
      <c r="B130" t="s">
        <v>96</v>
      </c>
      <c r="C130" t="s">
        <v>89</v>
      </c>
      <c r="D130" t="s">
        <v>59</v>
      </c>
      <c r="E130" t="s">
        <v>112</v>
      </c>
      <c r="F130">
        <v>770.35</v>
      </c>
      <c r="G130">
        <v>569.35519999999997</v>
      </c>
      <c r="H130" t="s">
        <v>96</v>
      </c>
      <c r="I130" t="s">
        <v>96</v>
      </c>
      <c r="J130">
        <v>23.238084789999899</v>
      </c>
      <c r="K130">
        <v>5</v>
      </c>
      <c r="L130">
        <v>3</v>
      </c>
      <c r="M130">
        <v>6</v>
      </c>
      <c r="N130">
        <v>694</v>
      </c>
      <c r="O130">
        <v>776.22583333333296</v>
      </c>
      <c r="P130">
        <v>-11.24</v>
      </c>
      <c r="Q130">
        <v>2</v>
      </c>
      <c r="R130" s="13">
        <v>5000</v>
      </c>
      <c r="S130" s="12">
        <v>0.4</v>
      </c>
      <c r="T130">
        <v>19.820685869057552</v>
      </c>
      <c r="U130">
        <v>43.130724539377006</v>
      </c>
      <c r="V130">
        <v>36.558417170597046</v>
      </c>
      <c r="W130" s="8">
        <v>2.7052665</v>
      </c>
      <c r="X130" s="8">
        <v>5.26999964866669E-2</v>
      </c>
      <c r="Y130" s="8">
        <v>1.2999331999999999</v>
      </c>
      <c r="Z130" s="8">
        <v>5624</v>
      </c>
      <c r="AA130" s="8">
        <v>24.4097222222222</v>
      </c>
      <c r="AB130" s="8" t="s">
        <v>130</v>
      </c>
      <c r="AC130" s="8" t="s">
        <v>137</v>
      </c>
      <c r="AD130" s="8">
        <v>4.9296169522622897</v>
      </c>
      <c r="AE130">
        <v>0.90509837682673699</v>
      </c>
    </row>
    <row r="131" spans="1:31" x14ac:dyDescent="0.35">
      <c r="A131" t="s">
        <v>82</v>
      </c>
      <c r="B131" t="s">
        <v>96</v>
      </c>
      <c r="C131" t="s">
        <v>89</v>
      </c>
      <c r="D131" t="s">
        <v>59</v>
      </c>
      <c r="E131" t="s">
        <v>113</v>
      </c>
      <c r="F131">
        <f>36.7+1194.28</f>
        <v>1230.98</v>
      </c>
      <c r="G131">
        <v>569.35519999999997</v>
      </c>
      <c r="H131" t="s">
        <v>96</v>
      </c>
      <c r="I131" t="s">
        <v>96</v>
      </c>
      <c r="J131">
        <v>23.238084789999899</v>
      </c>
      <c r="K131">
        <v>5</v>
      </c>
      <c r="L131">
        <v>3</v>
      </c>
      <c r="M131">
        <v>6</v>
      </c>
      <c r="N131">
        <v>655.9</v>
      </c>
      <c r="O131">
        <v>776.22583333333296</v>
      </c>
      <c r="P131">
        <v>-18.36</v>
      </c>
      <c r="Q131">
        <v>2</v>
      </c>
      <c r="R131" s="13">
        <v>5000</v>
      </c>
      <c r="S131" s="12">
        <v>0.4</v>
      </c>
      <c r="T131">
        <v>19.820685869057552</v>
      </c>
      <c r="U131">
        <v>43.130724539377006</v>
      </c>
      <c r="V131">
        <v>36.558417170597046</v>
      </c>
      <c r="W131" s="8">
        <v>2.7052665</v>
      </c>
      <c r="X131" s="8">
        <v>5.26999964866669E-2</v>
      </c>
      <c r="Y131" s="8">
        <v>1.2999331999999999</v>
      </c>
      <c r="Z131" s="8">
        <v>5624</v>
      </c>
      <c r="AA131" s="8">
        <v>24.4097222222222</v>
      </c>
      <c r="AB131" s="8" t="s">
        <v>130</v>
      </c>
      <c r="AC131" s="8" t="s">
        <v>137</v>
      </c>
      <c r="AD131" s="8">
        <v>4.9296169522622897</v>
      </c>
      <c r="AE131">
        <v>0.90509837682673699</v>
      </c>
    </row>
    <row r="132" spans="1:31" x14ac:dyDescent="0.35">
      <c r="A132" t="s">
        <v>82</v>
      </c>
      <c r="B132" t="s">
        <v>96</v>
      </c>
      <c r="C132" t="s">
        <v>89</v>
      </c>
      <c r="D132" t="s">
        <v>59</v>
      </c>
      <c r="E132" t="s">
        <v>114</v>
      </c>
      <c r="F132">
        <f>1404.47+82.39</f>
        <v>1486.8600000000001</v>
      </c>
      <c r="G132">
        <v>569.35519999999997</v>
      </c>
      <c r="H132" t="s">
        <v>96</v>
      </c>
      <c r="I132" t="s">
        <v>96</v>
      </c>
      <c r="J132">
        <v>23.238084789999899</v>
      </c>
      <c r="K132">
        <v>5</v>
      </c>
      <c r="L132">
        <v>3</v>
      </c>
      <c r="M132">
        <v>6</v>
      </c>
      <c r="N132">
        <v>607</v>
      </c>
      <c r="O132">
        <v>776.22583333333296</v>
      </c>
      <c r="P132">
        <v>-27.45</v>
      </c>
      <c r="Q132">
        <v>2</v>
      </c>
      <c r="R132" s="13">
        <v>5000</v>
      </c>
      <c r="S132" s="12">
        <v>0.4</v>
      </c>
      <c r="T132">
        <v>19.820685869057552</v>
      </c>
      <c r="U132">
        <v>43.130724539377006</v>
      </c>
      <c r="V132">
        <v>36.558417170597046</v>
      </c>
      <c r="W132" s="8">
        <v>2.7052665</v>
      </c>
      <c r="X132" s="8">
        <v>5.26999964866669E-2</v>
      </c>
      <c r="Y132" s="8">
        <v>1.2999331999999999</v>
      </c>
      <c r="Z132" s="8">
        <v>5624</v>
      </c>
      <c r="AA132" s="8">
        <v>24.4097222222222</v>
      </c>
      <c r="AB132" s="8" t="s">
        <v>130</v>
      </c>
      <c r="AC132" s="8" t="s">
        <v>137</v>
      </c>
      <c r="AD132" s="8">
        <v>4.9296169522622897</v>
      </c>
      <c r="AE132">
        <v>0.90509837682673699</v>
      </c>
    </row>
    <row r="135" spans="1:31" s="4" customFormat="1" ht="87" x14ac:dyDescent="0.35">
      <c r="A135" s="4" t="s">
        <v>3</v>
      </c>
      <c r="B135" s="4" t="s">
        <v>4</v>
      </c>
      <c r="C135" s="4" t="s">
        <v>5</v>
      </c>
      <c r="D135" s="4" t="s">
        <v>6</v>
      </c>
      <c r="H135" s="5" t="s">
        <v>10</v>
      </c>
      <c r="I135" s="5" t="s">
        <v>119</v>
      </c>
      <c r="J135" s="5"/>
      <c r="K135" s="5"/>
      <c r="L135" s="5"/>
      <c r="M135" s="5"/>
      <c r="P135" s="5" t="s">
        <v>11</v>
      </c>
      <c r="Q135" s="5"/>
      <c r="R135" s="5"/>
      <c r="S135" s="5"/>
    </row>
    <row r="136" spans="1:31" s="4" customFormat="1" ht="409.5" x14ac:dyDescent="0.35">
      <c r="A136" s="4" t="s">
        <v>92</v>
      </c>
      <c r="B136" s="4" t="s">
        <v>91</v>
      </c>
      <c r="C136" s="4" t="s">
        <v>91</v>
      </c>
      <c r="D136" s="4" t="s">
        <v>91</v>
      </c>
      <c r="E136" s="4" t="s">
        <v>91</v>
      </c>
      <c r="F136" s="5" t="s">
        <v>117</v>
      </c>
      <c r="G136" s="4" t="s">
        <v>94</v>
      </c>
      <c r="H136" s="6" t="s">
        <v>116</v>
      </c>
      <c r="I136" s="6" t="s">
        <v>116</v>
      </c>
      <c r="J136" s="6"/>
      <c r="K136" s="6"/>
      <c r="L136" s="6" t="s">
        <v>136</v>
      </c>
      <c r="M136" s="6"/>
      <c r="N136" s="6" t="s">
        <v>93</v>
      </c>
      <c r="O136" s="6" t="s">
        <v>118</v>
      </c>
      <c r="P136" s="6" t="s">
        <v>115</v>
      </c>
      <c r="Q136" s="6"/>
      <c r="R136" s="6"/>
      <c r="S136" s="6"/>
      <c r="T136" s="4" t="s">
        <v>123</v>
      </c>
      <c r="U136" s="4" t="s">
        <v>124</v>
      </c>
      <c r="W136" s="4" t="s">
        <v>127</v>
      </c>
      <c r="X136" s="4" t="s">
        <v>128</v>
      </c>
    </row>
    <row r="137" spans="1:31" ht="232" x14ac:dyDescent="0.35">
      <c r="U137" s="4" t="s">
        <v>125</v>
      </c>
      <c r="V137" s="4"/>
      <c r="W137" s="4"/>
      <c r="X137" s="4"/>
      <c r="Y137" s="4"/>
      <c r="Z137" s="4"/>
      <c r="AA137" s="4"/>
      <c r="AB137" s="4"/>
      <c r="AC137" s="4"/>
      <c r="AD137" s="4"/>
      <c r="AE137" s="4"/>
    </row>
  </sheetData>
  <autoFilter ref="A1:AE132" xr:uid="{00000000-0001-0000-0000-000000000000}">
    <sortState xmlns:xlrd2="http://schemas.microsoft.com/office/spreadsheetml/2017/richdata2" ref="A2:AE132">
      <sortCondition ref="D1:D132"/>
    </sortState>
  </autoFilter>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20D4-1E65-4273-BD77-538194812BC1}">
  <dimension ref="A1:BB658"/>
  <sheetViews>
    <sheetView topLeftCell="AF1" workbookViewId="0">
      <selection activeCell="AW1" sqref="AW1:BA1048576"/>
    </sheetView>
  </sheetViews>
  <sheetFormatPr baseColWidth="10" defaultRowHeight="14.5" x14ac:dyDescent="0.35"/>
  <cols>
    <col min="1" max="1" width="14" customWidth="1"/>
    <col min="2" max="2" width="19.90625" bestFit="1" customWidth="1"/>
    <col min="3" max="6" width="17.81640625" customWidth="1"/>
    <col min="7" max="9" width="10.90625" style="47"/>
    <col min="10" max="11" width="10.90625" style="48"/>
    <col min="12" max="12" width="15.26953125" style="48" customWidth="1"/>
    <col min="13" max="15" width="10.90625" style="49"/>
    <col min="16" max="18" width="10.90625" style="50"/>
    <col min="19" max="21" width="10.90625" style="51"/>
    <col min="22" max="22" width="13.36328125" style="51" customWidth="1"/>
    <col min="23" max="24" width="10.90625" style="51"/>
    <col min="25" max="27" width="10.90625" style="52"/>
    <col min="28" max="30" width="10.90625" style="53"/>
    <col min="31" max="33" width="10.90625" style="54"/>
    <col min="34" max="36" width="10.90625" style="55"/>
    <col min="37" max="39" width="10.90625" style="56"/>
    <col min="40" max="42" width="10.90625" style="57"/>
    <col min="43" max="45" width="10.90625" style="11"/>
    <col min="46" max="48" width="10.90625" style="58"/>
    <col min="49" max="54" width="16.7265625" style="59" customWidth="1"/>
  </cols>
  <sheetData>
    <row r="1" spans="1:54" s="1" customFormat="1" ht="65" x14ac:dyDescent="0.35">
      <c r="A1" s="1" t="s">
        <v>0</v>
      </c>
      <c r="B1" s="1" t="s">
        <v>151</v>
      </c>
      <c r="C1" s="1" t="s">
        <v>152</v>
      </c>
      <c r="D1" s="1" t="s">
        <v>153</v>
      </c>
      <c r="E1" s="1" t="s">
        <v>154</v>
      </c>
      <c r="F1" s="1" t="s">
        <v>155</v>
      </c>
      <c r="G1" s="14" t="s">
        <v>156</v>
      </c>
      <c r="H1" s="14" t="s">
        <v>157</v>
      </c>
      <c r="I1" s="14" t="s">
        <v>158</v>
      </c>
      <c r="J1" s="15" t="s">
        <v>159</v>
      </c>
      <c r="K1" s="15" t="s">
        <v>160</v>
      </c>
      <c r="L1" s="15" t="s">
        <v>161</v>
      </c>
      <c r="M1" s="16" t="s">
        <v>162</v>
      </c>
      <c r="N1" s="16" t="s">
        <v>163</v>
      </c>
      <c r="O1" s="16" t="s">
        <v>164</v>
      </c>
      <c r="P1" s="17" t="s">
        <v>165</v>
      </c>
      <c r="Q1" s="17" t="s">
        <v>166</v>
      </c>
      <c r="R1" s="17" t="s">
        <v>167</v>
      </c>
      <c r="S1" s="18" t="s">
        <v>168</v>
      </c>
      <c r="T1" s="18" t="s">
        <v>169</v>
      </c>
      <c r="U1" s="18" t="s">
        <v>170</v>
      </c>
      <c r="V1" s="18" t="s">
        <v>171</v>
      </c>
      <c r="W1" s="18" t="s">
        <v>172</v>
      </c>
      <c r="X1" s="18" t="s">
        <v>173</v>
      </c>
      <c r="Y1" s="19" t="s">
        <v>174</v>
      </c>
      <c r="Z1" s="19" t="s">
        <v>175</v>
      </c>
      <c r="AA1" s="19" t="s">
        <v>176</v>
      </c>
      <c r="AB1" s="20" t="s">
        <v>177</v>
      </c>
      <c r="AC1" s="20" t="s">
        <v>178</v>
      </c>
      <c r="AD1" s="20" t="s">
        <v>179</v>
      </c>
      <c r="AE1" s="21" t="s">
        <v>180</v>
      </c>
      <c r="AF1" s="21" t="s">
        <v>181</v>
      </c>
      <c r="AG1" s="21" t="s">
        <v>182</v>
      </c>
      <c r="AH1" s="22" t="s">
        <v>183</v>
      </c>
      <c r="AI1" s="22" t="s">
        <v>184</v>
      </c>
      <c r="AJ1" s="22" t="s">
        <v>185</v>
      </c>
      <c r="AK1" s="23" t="s">
        <v>186</v>
      </c>
      <c r="AL1" s="23" t="s">
        <v>187</v>
      </c>
      <c r="AM1" s="23" t="s">
        <v>188</v>
      </c>
      <c r="AN1" s="24" t="s">
        <v>189</v>
      </c>
      <c r="AO1" s="24" t="s">
        <v>190</v>
      </c>
      <c r="AP1" s="24" t="s">
        <v>191</v>
      </c>
      <c r="AQ1" s="25" t="s">
        <v>192</v>
      </c>
      <c r="AR1" s="25" t="s">
        <v>193</v>
      </c>
      <c r="AS1" s="25" t="s">
        <v>194</v>
      </c>
      <c r="AT1" s="26" t="s">
        <v>195</v>
      </c>
      <c r="AU1" s="26" t="s">
        <v>196</v>
      </c>
      <c r="AV1" s="26" t="s">
        <v>197</v>
      </c>
      <c r="AW1" s="27" t="s">
        <v>198</v>
      </c>
      <c r="AX1" s="27" t="s">
        <v>199</v>
      </c>
      <c r="AY1" s="27" t="s">
        <v>200</v>
      </c>
      <c r="AZ1" s="27" t="s">
        <v>201</v>
      </c>
      <c r="BA1" s="27" t="s">
        <v>202</v>
      </c>
      <c r="BB1" s="27" t="s">
        <v>203</v>
      </c>
    </row>
    <row r="2" spans="1:54" s="8" customFormat="1" x14ac:dyDescent="0.35">
      <c r="A2" s="8" t="s">
        <v>3</v>
      </c>
      <c r="B2" s="28" t="s">
        <v>6</v>
      </c>
      <c r="C2" s="8" t="s">
        <v>5</v>
      </c>
      <c r="D2" s="7">
        <v>44622</v>
      </c>
      <c r="E2" s="29" t="s">
        <v>204</v>
      </c>
      <c r="F2" s="29" t="s">
        <v>204</v>
      </c>
      <c r="G2" s="30">
        <v>24.583333333333332</v>
      </c>
      <c r="H2" s="30">
        <v>21.5</v>
      </c>
      <c r="I2" s="30">
        <v>13.11143478884833</v>
      </c>
      <c r="J2" s="31">
        <v>20.083333333333332</v>
      </c>
      <c r="K2" s="31">
        <v>14</v>
      </c>
      <c r="L2" s="31">
        <v>15.359352923291469</v>
      </c>
      <c r="M2" s="32">
        <v>2.6333333333333333</v>
      </c>
      <c r="N2" s="32">
        <v>2.5499999999999998</v>
      </c>
      <c r="O2" s="32">
        <v>2.0781936601021793</v>
      </c>
      <c r="P2" s="33">
        <v>1</v>
      </c>
      <c r="Q2" s="33">
        <v>1</v>
      </c>
      <c r="R2" s="33">
        <v>0</v>
      </c>
      <c r="S2" s="34">
        <v>1</v>
      </c>
      <c r="T2" s="34">
        <v>0</v>
      </c>
      <c r="U2" s="34">
        <v>0</v>
      </c>
      <c r="V2" s="34">
        <v>100</v>
      </c>
      <c r="W2" s="34">
        <v>0</v>
      </c>
      <c r="X2" s="34">
        <v>0</v>
      </c>
      <c r="Y2" s="35">
        <v>1</v>
      </c>
      <c r="Z2" s="35">
        <v>1</v>
      </c>
      <c r="AA2" s="35">
        <v>0</v>
      </c>
      <c r="AB2" s="36">
        <v>1</v>
      </c>
      <c r="AC2" s="36">
        <v>1</v>
      </c>
      <c r="AD2" s="36">
        <v>0</v>
      </c>
      <c r="AE2" s="37">
        <v>1</v>
      </c>
      <c r="AF2" s="37">
        <v>1</v>
      </c>
      <c r="AG2" s="37">
        <v>0</v>
      </c>
      <c r="AH2" s="38">
        <v>349.66666666666669</v>
      </c>
      <c r="AI2" s="38">
        <v>370</v>
      </c>
      <c r="AJ2" s="38">
        <v>74.477438791145929</v>
      </c>
      <c r="AK2" s="39">
        <v>8.4333333333333318</v>
      </c>
      <c r="AL2" s="39">
        <v>8.8000000000000007</v>
      </c>
      <c r="AM2" s="39">
        <v>0.59066817155564544</v>
      </c>
      <c r="AN2" s="40">
        <v>10.540000000000001</v>
      </c>
      <c r="AO2" s="40">
        <v>10.43</v>
      </c>
      <c r="AP2" s="40">
        <v>0.19200694431886231</v>
      </c>
      <c r="AQ2" s="41">
        <v>7.7766666666666664</v>
      </c>
      <c r="AR2" s="41">
        <v>7.87</v>
      </c>
      <c r="AS2" s="41">
        <v>0.16858891488535718</v>
      </c>
      <c r="AT2" s="42">
        <v>0.59</v>
      </c>
      <c r="AU2" s="42">
        <v>0.51</v>
      </c>
      <c r="AV2" s="42">
        <v>0.18832595855767365</v>
      </c>
      <c r="AW2" s="43">
        <v>3.3333333333333335</v>
      </c>
      <c r="AX2" s="43">
        <v>3</v>
      </c>
      <c r="AY2" s="43">
        <v>1.3743685418725535</v>
      </c>
      <c r="AZ2" s="43">
        <v>4</v>
      </c>
      <c r="BA2" s="43">
        <v>4</v>
      </c>
      <c r="BB2" s="43">
        <v>0</v>
      </c>
    </row>
    <row r="3" spans="1:54" s="8" customFormat="1" x14ac:dyDescent="0.35">
      <c r="A3" s="8" t="s">
        <v>3</v>
      </c>
      <c r="B3" s="28" t="s">
        <v>17</v>
      </c>
      <c r="C3" s="8" t="s">
        <v>5</v>
      </c>
      <c r="D3" s="7">
        <v>44623</v>
      </c>
      <c r="E3" s="29" t="s">
        <v>204</v>
      </c>
      <c r="F3" s="29"/>
      <c r="G3" s="30">
        <v>19.583333333333332</v>
      </c>
      <c r="H3" s="30">
        <v>20</v>
      </c>
      <c r="I3" s="30">
        <v>5.8374985129667385</v>
      </c>
      <c r="J3" s="31">
        <v>30</v>
      </c>
      <c r="K3" s="31">
        <v>23.5</v>
      </c>
      <c r="L3" s="31">
        <v>24.076267706325801</v>
      </c>
      <c r="M3" s="32">
        <v>2.0625</v>
      </c>
      <c r="N3" s="32">
        <v>2.125</v>
      </c>
      <c r="O3" s="32">
        <v>1.3632261062152042</v>
      </c>
      <c r="P3" s="33">
        <v>1</v>
      </c>
      <c r="Q3" s="33">
        <v>1</v>
      </c>
      <c r="R3" s="33">
        <v>0</v>
      </c>
      <c r="S3" s="34">
        <v>1</v>
      </c>
      <c r="T3" s="34">
        <v>0</v>
      </c>
      <c r="U3" s="34">
        <v>0</v>
      </c>
      <c r="V3" s="34">
        <v>100</v>
      </c>
      <c r="W3" s="34">
        <v>0</v>
      </c>
      <c r="X3" s="34">
        <v>0</v>
      </c>
      <c r="Y3" s="35">
        <v>1</v>
      </c>
      <c r="Z3" s="35">
        <v>1</v>
      </c>
      <c r="AA3" s="35">
        <v>0</v>
      </c>
      <c r="AB3" s="36">
        <v>1</v>
      </c>
      <c r="AC3" s="36">
        <v>1</v>
      </c>
      <c r="AD3" s="36">
        <v>0</v>
      </c>
      <c r="AE3" s="37">
        <v>1</v>
      </c>
      <c r="AF3" s="37">
        <v>1</v>
      </c>
      <c r="AG3" s="37">
        <v>0</v>
      </c>
      <c r="AH3" s="38">
        <v>591.33333333333337</v>
      </c>
      <c r="AI3" s="38">
        <v>593</v>
      </c>
      <c r="AJ3" s="38">
        <v>3.0912061651652345</v>
      </c>
      <c r="AK3" s="39">
        <v>4.8999999999999995</v>
      </c>
      <c r="AL3" s="39">
        <v>4.5</v>
      </c>
      <c r="AM3" s="39">
        <v>1.1775681155103805</v>
      </c>
      <c r="AN3" s="40">
        <v>11.533333333333331</v>
      </c>
      <c r="AO3" s="40">
        <v>11.66</v>
      </c>
      <c r="AP3" s="40">
        <v>0.46592798680578162</v>
      </c>
      <c r="AQ3" s="41">
        <v>7.6466666666666674</v>
      </c>
      <c r="AR3" s="41">
        <v>7.7</v>
      </c>
      <c r="AS3" s="41">
        <v>0.26398653164297797</v>
      </c>
      <c r="AT3" s="42">
        <v>0.59666666666666668</v>
      </c>
      <c r="AU3" s="42">
        <v>0.6</v>
      </c>
      <c r="AV3" s="42">
        <v>7.7602978178818949E-2</v>
      </c>
      <c r="AW3" s="43">
        <v>3.8333333333333335</v>
      </c>
      <c r="AX3" s="43">
        <v>3.5</v>
      </c>
      <c r="AY3" s="43">
        <v>0.89752746785575066</v>
      </c>
      <c r="AZ3" s="43">
        <v>4</v>
      </c>
      <c r="BA3" s="43">
        <v>4</v>
      </c>
      <c r="BB3" s="43">
        <v>0</v>
      </c>
    </row>
    <row r="4" spans="1:54" s="8" customFormat="1" x14ac:dyDescent="0.35">
      <c r="A4" s="8" t="s">
        <v>3</v>
      </c>
      <c r="B4" s="28" t="s">
        <v>18</v>
      </c>
      <c r="C4" s="8" t="s">
        <v>5</v>
      </c>
      <c r="D4" s="7">
        <v>44623</v>
      </c>
      <c r="E4" s="29" t="s">
        <v>204</v>
      </c>
      <c r="F4" s="29"/>
      <c r="G4" s="30">
        <v>39</v>
      </c>
      <c r="H4" s="30">
        <v>39</v>
      </c>
      <c r="I4" s="30">
        <v>19.364916731037084</v>
      </c>
      <c r="J4" s="31">
        <v>32.166666666666664</v>
      </c>
      <c r="K4" s="31">
        <v>35.5</v>
      </c>
      <c r="L4" s="31">
        <v>22.981272568961209</v>
      </c>
      <c r="M4" s="32">
        <v>4.0375000000000005</v>
      </c>
      <c r="N4" s="32">
        <v>3.6749999999999998</v>
      </c>
      <c r="O4" s="32">
        <v>3.2399926054442356</v>
      </c>
      <c r="P4" s="33">
        <v>1</v>
      </c>
      <c r="Q4" s="33">
        <v>1</v>
      </c>
      <c r="R4" s="33">
        <v>0</v>
      </c>
      <c r="S4" s="34">
        <v>2</v>
      </c>
      <c r="T4" s="34">
        <v>33.333333333333329</v>
      </c>
      <c r="U4" s="34">
        <v>0</v>
      </c>
      <c r="V4" s="34">
        <v>66.666666666666657</v>
      </c>
      <c r="W4" s="34">
        <v>0</v>
      </c>
      <c r="X4" s="34">
        <v>0</v>
      </c>
      <c r="Y4" s="35">
        <v>1.3333333333333333</v>
      </c>
      <c r="Z4" s="35">
        <v>1</v>
      </c>
      <c r="AA4" s="35">
        <v>0.47140452079103168</v>
      </c>
      <c r="AB4" s="36">
        <v>1</v>
      </c>
      <c r="AC4" s="36">
        <v>1</v>
      </c>
      <c r="AD4" s="36">
        <v>0</v>
      </c>
      <c r="AE4" s="37">
        <v>1</v>
      </c>
      <c r="AF4" s="37">
        <v>1</v>
      </c>
      <c r="AG4" s="37">
        <v>0</v>
      </c>
      <c r="AH4" s="38">
        <v>229</v>
      </c>
      <c r="AI4" s="38">
        <v>207</v>
      </c>
      <c r="AJ4" s="38">
        <v>46.75467891024384</v>
      </c>
      <c r="AK4" s="39">
        <v>8.7666666666666675</v>
      </c>
      <c r="AL4" s="39">
        <v>8.6999999999999993</v>
      </c>
      <c r="AM4" s="39">
        <v>0.16996731711975971</v>
      </c>
      <c r="AN4" s="40">
        <v>10.556666666666667</v>
      </c>
      <c r="AO4" s="40">
        <v>10.59</v>
      </c>
      <c r="AP4" s="40">
        <v>5.4365021434333312E-2</v>
      </c>
      <c r="AQ4" s="41">
        <v>7.4433333333333325</v>
      </c>
      <c r="AR4" s="41">
        <v>7.42</v>
      </c>
      <c r="AS4" s="41">
        <v>3.2998316455372351E-2</v>
      </c>
      <c r="AT4" s="42">
        <v>1.5466666666666666</v>
      </c>
      <c r="AU4" s="42">
        <v>0.84</v>
      </c>
      <c r="AV4" s="42">
        <v>1.0349342437512099</v>
      </c>
      <c r="AW4" s="43">
        <v>3.8333333333333335</v>
      </c>
      <c r="AX4" s="43">
        <v>5</v>
      </c>
      <c r="AY4" s="43">
        <v>1.5184055965240497</v>
      </c>
      <c r="AZ4" s="43">
        <v>4.333333333333333</v>
      </c>
      <c r="BA4" s="43">
        <v>4</v>
      </c>
      <c r="BB4" s="43">
        <v>0.47140452079103168</v>
      </c>
    </row>
    <row r="5" spans="1:54" s="8" customFormat="1" x14ac:dyDescent="0.35">
      <c r="A5" s="8" t="s">
        <v>3</v>
      </c>
      <c r="B5" s="28" t="s">
        <v>19</v>
      </c>
      <c r="C5" s="44" t="s">
        <v>89</v>
      </c>
      <c r="D5" s="7">
        <v>44624</v>
      </c>
      <c r="E5" s="29" t="s">
        <v>204</v>
      </c>
      <c r="F5" s="29" t="s">
        <v>204</v>
      </c>
      <c r="G5" s="30">
        <v>32.666666666666664</v>
      </c>
      <c r="H5" s="30">
        <v>34.5</v>
      </c>
      <c r="I5" s="30">
        <v>15.407429665226088</v>
      </c>
      <c r="J5" s="31">
        <v>29.333333333333332</v>
      </c>
      <c r="K5" s="31">
        <v>27.5</v>
      </c>
      <c r="L5" s="31">
        <v>18.816364036538928</v>
      </c>
      <c r="M5" s="32">
        <v>2.1958333333333333</v>
      </c>
      <c r="N5" s="32">
        <v>1.9500000000000002</v>
      </c>
      <c r="O5" s="32">
        <v>1.5651754871437114</v>
      </c>
      <c r="P5" s="33">
        <v>1</v>
      </c>
      <c r="Q5" s="33">
        <v>1</v>
      </c>
      <c r="R5" s="33">
        <v>0</v>
      </c>
      <c r="S5" s="34">
        <v>2</v>
      </c>
      <c r="T5" s="34">
        <v>25</v>
      </c>
      <c r="U5" s="34">
        <v>0</v>
      </c>
      <c r="V5" s="34">
        <v>75</v>
      </c>
      <c r="W5" s="34">
        <v>0</v>
      </c>
      <c r="X5" s="34">
        <v>0</v>
      </c>
      <c r="Y5" s="35">
        <v>1.25</v>
      </c>
      <c r="Z5" s="35">
        <v>1</v>
      </c>
      <c r="AA5" s="35">
        <v>0.4330127018922193</v>
      </c>
      <c r="AB5" s="36">
        <v>1</v>
      </c>
      <c r="AC5" s="36">
        <v>1</v>
      </c>
      <c r="AD5" s="36">
        <v>0</v>
      </c>
      <c r="AE5" s="37">
        <v>1.1666666666666667</v>
      </c>
      <c r="AF5" s="37">
        <v>1</v>
      </c>
      <c r="AG5" s="37">
        <v>0.37267799624996495</v>
      </c>
      <c r="AH5" s="38">
        <v>605.33333333333337</v>
      </c>
      <c r="AI5" s="38">
        <v>609</v>
      </c>
      <c r="AJ5" s="38">
        <v>6.6499791144200016</v>
      </c>
      <c r="AK5" s="39">
        <v>5.1333333333333337</v>
      </c>
      <c r="AL5" s="39">
        <v>4.5</v>
      </c>
      <c r="AM5" s="39">
        <v>0.89566858950296013</v>
      </c>
      <c r="AN5" s="40">
        <v>11.333333333333334</v>
      </c>
      <c r="AO5" s="40">
        <v>11.52</v>
      </c>
      <c r="AP5" s="40">
        <v>0.27824849006278934</v>
      </c>
      <c r="AQ5" s="41">
        <v>7.9600000000000009</v>
      </c>
      <c r="AR5" s="41">
        <v>8.06</v>
      </c>
      <c r="AS5" s="41">
        <v>0.16309506430300078</v>
      </c>
      <c r="AT5" s="42">
        <v>0.86333333333333329</v>
      </c>
      <c r="AU5" s="42">
        <v>0.72</v>
      </c>
      <c r="AV5" s="42">
        <v>0.33028607129106874</v>
      </c>
      <c r="AW5" s="43">
        <v>3.8333333333333335</v>
      </c>
      <c r="AX5" s="43">
        <v>4</v>
      </c>
      <c r="AY5" s="43">
        <v>1.2801909579781015</v>
      </c>
      <c r="AZ5" s="43">
        <v>4.25</v>
      </c>
      <c r="BA5" s="43">
        <v>4</v>
      </c>
      <c r="BB5" s="43">
        <v>0.4330127018922193</v>
      </c>
    </row>
    <row r="6" spans="1:54" s="8" customFormat="1" x14ac:dyDescent="0.35">
      <c r="A6" s="8" t="s">
        <v>3</v>
      </c>
      <c r="B6" s="28" t="s">
        <v>20</v>
      </c>
      <c r="C6" s="8" t="s">
        <v>5</v>
      </c>
      <c r="D6" s="7">
        <v>44624</v>
      </c>
      <c r="E6" s="29" t="s">
        <v>204</v>
      </c>
      <c r="F6" s="29"/>
      <c r="G6" s="30">
        <v>35.25</v>
      </c>
      <c r="H6" s="30">
        <v>36</v>
      </c>
      <c r="I6" s="30">
        <v>12.949420836469869</v>
      </c>
      <c r="J6" s="31">
        <v>33</v>
      </c>
      <c r="K6" s="31">
        <v>35</v>
      </c>
      <c r="L6" s="31">
        <v>22.854612955229264</v>
      </c>
      <c r="M6" s="32">
        <v>2.4708333333333332</v>
      </c>
      <c r="N6" s="32">
        <v>2.9000000000000004</v>
      </c>
      <c r="O6" s="32">
        <v>1.6816978441113883</v>
      </c>
      <c r="P6" s="33">
        <v>1</v>
      </c>
      <c r="Q6" s="33">
        <v>1</v>
      </c>
      <c r="R6" s="33">
        <v>0</v>
      </c>
      <c r="S6" s="34">
        <v>2</v>
      </c>
      <c r="T6" s="34">
        <v>58.333333333333336</v>
      </c>
      <c r="U6" s="34">
        <v>0</v>
      </c>
      <c r="V6" s="34">
        <v>41.666666666666664</v>
      </c>
      <c r="W6" s="34">
        <v>0</v>
      </c>
      <c r="X6" s="34">
        <v>0</v>
      </c>
      <c r="Y6" s="35">
        <v>1</v>
      </c>
      <c r="Z6" s="35">
        <v>1</v>
      </c>
      <c r="AA6" s="35">
        <v>0</v>
      </c>
      <c r="AB6" s="36">
        <v>1</v>
      </c>
      <c r="AC6" s="36">
        <v>1</v>
      </c>
      <c r="AD6" s="36">
        <v>0</v>
      </c>
      <c r="AE6" s="37">
        <v>1</v>
      </c>
      <c r="AF6" s="37">
        <v>1</v>
      </c>
      <c r="AG6" s="37">
        <v>0</v>
      </c>
      <c r="AH6" s="38">
        <v>580</v>
      </c>
      <c r="AI6" s="38">
        <v>580</v>
      </c>
      <c r="AJ6" s="38">
        <v>3.2659863237109041</v>
      </c>
      <c r="AK6" s="39">
        <v>8.5666666666666664</v>
      </c>
      <c r="AL6" s="39">
        <v>8.6999999999999993</v>
      </c>
      <c r="AM6" s="39">
        <v>0.26246692913372743</v>
      </c>
      <c r="AN6" s="40">
        <v>10.516666666666666</v>
      </c>
      <c r="AO6" s="40">
        <v>10.47</v>
      </c>
      <c r="AP6" s="40">
        <v>8.8065632090819676E-2</v>
      </c>
      <c r="AQ6" s="41">
        <v>8.0466666666666669</v>
      </c>
      <c r="AR6" s="41">
        <v>8.0399999999999991</v>
      </c>
      <c r="AS6" s="41">
        <v>5.7348835113617047E-2</v>
      </c>
      <c r="AT6" s="42">
        <v>0.67333333333333334</v>
      </c>
      <c r="AU6" s="42">
        <v>0.69</v>
      </c>
      <c r="AV6" s="42">
        <v>0.13523641850067164</v>
      </c>
      <c r="AW6" s="43">
        <v>3.75</v>
      </c>
      <c r="AX6" s="43">
        <v>4.5</v>
      </c>
      <c r="AY6" s="43">
        <v>1.479019945774904</v>
      </c>
      <c r="AZ6" s="43">
        <v>4.583333333333333</v>
      </c>
      <c r="BA6" s="43">
        <v>5</v>
      </c>
      <c r="BB6" s="43">
        <v>0.49300664859163468</v>
      </c>
    </row>
    <row r="7" spans="1:54" s="8" customFormat="1" x14ac:dyDescent="0.35">
      <c r="A7" s="8" t="s">
        <v>3</v>
      </c>
      <c r="B7" s="28" t="s">
        <v>21</v>
      </c>
      <c r="C7" s="8" t="s">
        <v>5</v>
      </c>
      <c r="D7" s="7">
        <v>44624</v>
      </c>
      <c r="E7" s="29" t="s">
        <v>204</v>
      </c>
      <c r="F7" s="29" t="s">
        <v>204</v>
      </c>
      <c r="G7" s="30">
        <v>37</v>
      </c>
      <c r="H7" s="30">
        <v>43</v>
      </c>
      <c r="I7" s="30">
        <v>20.808652046684813</v>
      </c>
      <c r="J7" s="31">
        <v>47.166666666666664</v>
      </c>
      <c r="K7" s="31">
        <v>48</v>
      </c>
      <c r="L7" s="31">
        <v>38.248819880124699</v>
      </c>
      <c r="M7" s="32">
        <v>3.65</v>
      </c>
      <c r="N7" s="32">
        <v>3.7750000000000004</v>
      </c>
      <c r="O7" s="32">
        <v>2.7787887049336204</v>
      </c>
      <c r="P7" s="33">
        <v>1</v>
      </c>
      <c r="Q7" s="33">
        <v>1</v>
      </c>
      <c r="R7" s="33">
        <v>0</v>
      </c>
      <c r="S7" s="34">
        <v>3</v>
      </c>
      <c r="T7" s="34">
        <v>16.666666666666668</v>
      </c>
      <c r="U7" s="34">
        <v>0</v>
      </c>
      <c r="V7" s="34">
        <v>58.333333333333336</v>
      </c>
      <c r="W7" s="34">
        <v>25</v>
      </c>
      <c r="X7" s="34">
        <v>0</v>
      </c>
      <c r="Y7" s="35">
        <v>1.4166666666666667</v>
      </c>
      <c r="Z7" s="35">
        <v>1</v>
      </c>
      <c r="AA7" s="35">
        <v>0.49300664859163468</v>
      </c>
      <c r="AB7" s="36">
        <v>1</v>
      </c>
      <c r="AC7" s="36">
        <v>1</v>
      </c>
      <c r="AD7" s="36">
        <v>0</v>
      </c>
      <c r="AE7" s="37">
        <v>1</v>
      </c>
      <c r="AF7" s="37">
        <v>1</v>
      </c>
      <c r="AG7" s="37">
        <v>0</v>
      </c>
      <c r="AH7" s="38">
        <v>219</v>
      </c>
      <c r="AI7" s="38">
        <v>220</v>
      </c>
      <c r="AJ7" s="38">
        <v>2.9439202887759488</v>
      </c>
      <c r="AK7" s="39">
        <v>8.6666666666666661</v>
      </c>
      <c r="AL7" s="39">
        <v>8.6</v>
      </c>
      <c r="AM7" s="39">
        <v>0.41096093353126506</v>
      </c>
      <c r="AN7" s="40">
        <v>10.719999999999999</v>
      </c>
      <c r="AO7" s="40">
        <v>10.69</v>
      </c>
      <c r="AP7" s="40">
        <v>9.6263527187957831E-2</v>
      </c>
      <c r="AQ7" s="41">
        <v>7.9266666666666667</v>
      </c>
      <c r="AR7" s="41">
        <v>7.94</v>
      </c>
      <c r="AS7" s="41">
        <v>3.3993463423951986E-2</v>
      </c>
      <c r="AT7" s="42">
        <v>0.55999999999999994</v>
      </c>
      <c r="AU7" s="42">
        <v>0.55000000000000004</v>
      </c>
      <c r="AV7" s="42">
        <v>7.7888809636986606E-2</v>
      </c>
      <c r="AW7" s="43">
        <v>3.9166666666666665</v>
      </c>
      <c r="AX7" s="43">
        <v>4</v>
      </c>
      <c r="AY7" s="43">
        <v>1.1873172373979173</v>
      </c>
      <c r="AZ7" s="43">
        <v>3.9166666666666665</v>
      </c>
      <c r="BA7" s="43">
        <v>4</v>
      </c>
      <c r="BB7" s="43">
        <v>0.64009547898905073</v>
      </c>
    </row>
    <row r="8" spans="1:54" s="8" customFormat="1" x14ac:dyDescent="0.35">
      <c r="A8" s="8" t="s">
        <v>3</v>
      </c>
      <c r="B8" s="28" t="s">
        <v>22</v>
      </c>
      <c r="C8" s="8" t="s">
        <v>5</v>
      </c>
      <c r="D8" s="7">
        <v>44625</v>
      </c>
      <c r="E8" s="29" t="s">
        <v>204</v>
      </c>
      <c r="F8" s="29"/>
      <c r="G8" s="30">
        <v>28.25</v>
      </c>
      <c r="H8" s="30">
        <v>26</v>
      </c>
      <c r="I8" s="30">
        <v>12.241493645248797</v>
      </c>
      <c r="J8" s="31">
        <v>36.916666666666664</v>
      </c>
      <c r="K8" s="31">
        <v>36</v>
      </c>
      <c r="L8" s="31">
        <v>27.238019792602806</v>
      </c>
      <c r="M8" s="32">
        <v>2.9541666666666671</v>
      </c>
      <c r="N8" s="32">
        <v>3.0249999999999999</v>
      </c>
      <c r="O8" s="32">
        <v>1.9363258090747244</v>
      </c>
      <c r="P8" s="33">
        <v>1</v>
      </c>
      <c r="Q8" s="33">
        <v>1</v>
      </c>
      <c r="R8" s="33">
        <v>0</v>
      </c>
      <c r="S8" s="34">
        <v>2</v>
      </c>
      <c r="T8" s="34">
        <v>0</v>
      </c>
      <c r="U8" s="34">
        <v>0</v>
      </c>
      <c r="V8" s="34">
        <v>91.666666666666671</v>
      </c>
      <c r="W8" s="34">
        <v>0</v>
      </c>
      <c r="X8" s="34">
        <v>8.3333333333333339</v>
      </c>
      <c r="Y8" s="35">
        <v>1.1666666666666667</v>
      </c>
      <c r="Z8" s="35">
        <v>1</v>
      </c>
      <c r="AA8" s="35">
        <v>0.37267799624996495</v>
      </c>
      <c r="AB8" s="36">
        <v>1</v>
      </c>
      <c r="AC8" s="36">
        <v>1</v>
      </c>
      <c r="AD8" s="36">
        <v>0</v>
      </c>
      <c r="AE8" s="37">
        <v>1</v>
      </c>
      <c r="AF8" s="37">
        <v>1</v>
      </c>
      <c r="AG8" s="37">
        <v>0</v>
      </c>
      <c r="AH8" s="38">
        <v>234</v>
      </c>
      <c r="AI8" s="38">
        <v>233</v>
      </c>
      <c r="AJ8" s="38">
        <v>5.3541261347363367</v>
      </c>
      <c r="AK8" s="39">
        <v>6.0333333333333341</v>
      </c>
      <c r="AL8" s="39">
        <v>5.9</v>
      </c>
      <c r="AM8" s="39">
        <v>0.18856180831641242</v>
      </c>
      <c r="AN8" s="40">
        <v>11.46</v>
      </c>
      <c r="AO8" s="40">
        <v>11.46</v>
      </c>
      <c r="AP8" s="40">
        <v>3.2659863237109073E-2</v>
      </c>
      <c r="AQ8" s="41">
        <v>7.916666666666667</v>
      </c>
      <c r="AR8" s="41">
        <v>7.95</v>
      </c>
      <c r="AS8" s="41">
        <v>0.11671427600007712</v>
      </c>
      <c r="AT8" s="42">
        <v>0.63666666666666671</v>
      </c>
      <c r="AU8" s="42">
        <v>0.51</v>
      </c>
      <c r="AV8" s="42">
        <v>0.20072092289766119</v>
      </c>
      <c r="AW8" s="43">
        <v>3.75</v>
      </c>
      <c r="AX8" s="43">
        <v>4.5</v>
      </c>
      <c r="AY8" s="43">
        <v>1.479019945774904</v>
      </c>
      <c r="AZ8" s="43">
        <v>3.8333333333333335</v>
      </c>
      <c r="BA8" s="43">
        <v>4</v>
      </c>
      <c r="BB8" s="43">
        <v>0.55277079839256671</v>
      </c>
    </row>
    <row r="9" spans="1:54" s="8" customFormat="1" x14ac:dyDescent="0.35">
      <c r="A9" s="8" t="s">
        <v>3</v>
      </c>
      <c r="B9" s="28" t="s">
        <v>23</v>
      </c>
      <c r="C9" s="8" t="s">
        <v>5</v>
      </c>
      <c r="D9" s="7">
        <v>44625</v>
      </c>
      <c r="E9" s="29" t="s">
        <v>204</v>
      </c>
      <c r="F9" s="29" t="s">
        <v>204</v>
      </c>
      <c r="G9" s="30">
        <v>33.083333333333336</v>
      </c>
      <c r="H9" s="30">
        <v>35</v>
      </c>
      <c r="I9" s="30">
        <v>12.996527313948993</v>
      </c>
      <c r="J9" s="31">
        <v>17.25</v>
      </c>
      <c r="K9" s="31">
        <v>20</v>
      </c>
      <c r="L9" s="31">
        <v>11.818946653572814</v>
      </c>
      <c r="M9" s="32">
        <v>9.1249999999999982</v>
      </c>
      <c r="N9" s="32">
        <v>9.7250000000000014</v>
      </c>
      <c r="O9" s="32">
        <v>5.855819754739727</v>
      </c>
      <c r="P9" s="33">
        <v>1</v>
      </c>
      <c r="Q9" s="33">
        <v>1</v>
      </c>
      <c r="R9" s="33">
        <v>0</v>
      </c>
      <c r="S9" s="34">
        <v>1</v>
      </c>
      <c r="T9" s="34">
        <v>0</v>
      </c>
      <c r="U9" s="34">
        <v>0</v>
      </c>
      <c r="V9" s="34">
        <v>100</v>
      </c>
      <c r="W9" s="34">
        <v>0</v>
      </c>
      <c r="X9" s="34">
        <v>0</v>
      </c>
      <c r="Y9" s="35">
        <v>1.25</v>
      </c>
      <c r="Z9" s="35">
        <v>1</v>
      </c>
      <c r="AA9" s="35">
        <v>0.4330127018922193</v>
      </c>
      <c r="AB9" s="36">
        <v>1</v>
      </c>
      <c r="AC9" s="36">
        <v>1</v>
      </c>
      <c r="AD9" s="36">
        <v>0</v>
      </c>
      <c r="AE9" s="37">
        <v>1</v>
      </c>
      <c r="AF9" s="37">
        <v>1</v>
      </c>
      <c r="AG9" s="37">
        <v>0</v>
      </c>
      <c r="AH9" s="38">
        <v>127</v>
      </c>
      <c r="AI9" s="38">
        <v>125</v>
      </c>
      <c r="AJ9" s="38">
        <v>8.2865352631040352</v>
      </c>
      <c r="AK9" s="39">
        <v>8.1666666666666661</v>
      </c>
      <c r="AL9" s="39">
        <v>8.1</v>
      </c>
      <c r="AM9" s="39">
        <v>0.65489609014628325</v>
      </c>
      <c r="AN9" s="40">
        <v>11.306666666666667</v>
      </c>
      <c r="AO9" s="40">
        <v>11.36</v>
      </c>
      <c r="AP9" s="40">
        <v>0.15965240019770752</v>
      </c>
      <c r="AQ9" s="41">
        <v>7.9866666666666672</v>
      </c>
      <c r="AR9" s="41">
        <v>7.97</v>
      </c>
      <c r="AS9" s="41">
        <v>5.4365021434333978E-2</v>
      </c>
      <c r="AT9" s="42">
        <v>0.81</v>
      </c>
      <c r="AU9" s="42">
        <v>0.64</v>
      </c>
      <c r="AV9" s="42">
        <v>0.28390139133156772</v>
      </c>
      <c r="AW9" s="43">
        <v>3.1666666666666665</v>
      </c>
      <c r="AX9" s="43">
        <v>3</v>
      </c>
      <c r="AY9" s="43">
        <v>1.2801909579781015</v>
      </c>
      <c r="AZ9" s="43">
        <v>4</v>
      </c>
      <c r="BA9" s="43">
        <v>4</v>
      </c>
      <c r="BB9" s="43">
        <v>0</v>
      </c>
    </row>
    <row r="10" spans="1:54" s="8" customFormat="1" x14ac:dyDescent="0.35">
      <c r="A10" s="8" t="s">
        <v>75</v>
      </c>
      <c r="B10" s="28" t="s">
        <v>24</v>
      </c>
      <c r="C10" s="8" t="s">
        <v>5</v>
      </c>
      <c r="D10" s="7">
        <v>44625</v>
      </c>
      <c r="E10" s="29" t="s">
        <v>204</v>
      </c>
      <c r="F10" s="29" t="s">
        <v>204</v>
      </c>
      <c r="G10" s="30">
        <v>48.416666666666664</v>
      </c>
      <c r="H10" s="30">
        <v>48</v>
      </c>
      <c r="I10" s="30">
        <v>17.59951861715415</v>
      </c>
      <c r="J10" s="31">
        <v>40.916666666666664</v>
      </c>
      <c r="K10" s="31">
        <v>52</v>
      </c>
      <c r="L10" s="31">
        <v>25.463890555494896</v>
      </c>
      <c r="M10" s="32">
        <v>9.5416666666666661</v>
      </c>
      <c r="N10" s="32">
        <v>9.0500000000000007</v>
      </c>
      <c r="O10" s="32">
        <v>6.8987871317274942</v>
      </c>
      <c r="P10" s="33">
        <v>1</v>
      </c>
      <c r="Q10" s="33">
        <v>1</v>
      </c>
      <c r="R10" s="33">
        <v>0</v>
      </c>
      <c r="S10" s="34">
        <v>2</v>
      </c>
      <c r="T10" s="34">
        <v>8.3333333333333339</v>
      </c>
      <c r="U10" s="34">
        <v>0</v>
      </c>
      <c r="V10" s="34">
        <v>91.666666666666671</v>
      </c>
      <c r="W10" s="34">
        <v>0</v>
      </c>
      <c r="X10" s="34">
        <v>0</v>
      </c>
      <c r="Y10" s="35">
        <v>1.5833333333333333</v>
      </c>
      <c r="Z10" s="35">
        <v>2</v>
      </c>
      <c r="AA10" s="35">
        <v>0.49300664859163468</v>
      </c>
      <c r="AB10" s="36">
        <v>1</v>
      </c>
      <c r="AC10" s="36">
        <v>1</v>
      </c>
      <c r="AD10" s="36">
        <v>0</v>
      </c>
      <c r="AE10" s="37">
        <v>1</v>
      </c>
      <c r="AF10" s="37">
        <v>1</v>
      </c>
      <c r="AG10" s="37">
        <v>0</v>
      </c>
      <c r="AH10" s="38">
        <v>311.33333333333331</v>
      </c>
      <c r="AI10" s="38">
        <v>311</v>
      </c>
      <c r="AJ10" s="38">
        <v>1.247219128924647</v>
      </c>
      <c r="AK10" s="39">
        <v>7.1333333333333329</v>
      </c>
      <c r="AL10" s="39">
        <v>7.2</v>
      </c>
      <c r="AM10" s="39">
        <v>9.4280904158206419E-2</v>
      </c>
      <c r="AN10" s="40">
        <v>11.366666666666667</v>
      </c>
      <c r="AO10" s="40">
        <v>11.35</v>
      </c>
      <c r="AP10" s="40">
        <v>3.0912061651652518E-2</v>
      </c>
      <c r="AQ10" s="41">
        <v>8.0766666666666662</v>
      </c>
      <c r="AR10" s="41">
        <v>8.08</v>
      </c>
      <c r="AS10" s="41">
        <v>1.2472191289246204E-2</v>
      </c>
      <c r="AT10" s="42">
        <v>1.6766666666666665</v>
      </c>
      <c r="AU10" s="42">
        <v>0.85</v>
      </c>
      <c r="AV10" s="42">
        <v>1.176161364590572</v>
      </c>
      <c r="AW10" s="43">
        <v>4.166666666666667</v>
      </c>
      <c r="AX10" s="43">
        <v>5</v>
      </c>
      <c r="AY10" s="43">
        <v>0.98601329718326935</v>
      </c>
      <c r="AZ10" s="43">
        <v>4.083333333333333</v>
      </c>
      <c r="BA10" s="43">
        <v>4</v>
      </c>
      <c r="BB10" s="43">
        <v>0.27638539919628335</v>
      </c>
    </row>
    <row r="11" spans="1:54" s="8" customFormat="1" x14ac:dyDescent="0.35">
      <c r="A11" s="8" t="s">
        <v>75</v>
      </c>
      <c r="B11" s="28" t="s">
        <v>25</v>
      </c>
      <c r="C11" s="8" t="s">
        <v>5</v>
      </c>
      <c r="D11" s="7">
        <v>44626</v>
      </c>
      <c r="E11" s="29" t="s">
        <v>204</v>
      </c>
      <c r="F11" s="29" t="s">
        <v>204</v>
      </c>
      <c r="G11" s="30">
        <v>45.833333333333336</v>
      </c>
      <c r="H11" s="30">
        <v>47.5</v>
      </c>
      <c r="I11" s="30">
        <v>27.388663510454265</v>
      </c>
      <c r="J11" s="31">
        <v>55.416666666666664</v>
      </c>
      <c r="K11" s="31">
        <v>57</v>
      </c>
      <c r="L11" s="31">
        <v>47.729198494096764</v>
      </c>
      <c r="M11" s="32">
        <v>9.6416666666666675</v>
      </c>
      <c r="N11" s="32">
        <v>8.625</v>
      </c>
      <c r="O11" s="32">
        <v>8.7283263318665831</v>
      </c>
      <c r="P11" s="33">
        <v>1</v>
      </c>
      <c r="Q11" s="33">
        <v>1</v>
      </c>
      <c r="R11" s="33">
        <v>0</v>
      </c>
      <c r="S11" s="34">
        <v>1</v>
      </c>
      <c r="T11" s="34">
        <v>0</v>
      </c>
      <c r="U11" s="34">
        <v>0</v>
      </c>
      <c r="V11" s="34">
        <v>100</v>
      </c>
      <c r="W11" s="34">
        <v>0</v>
      </c>
      <c r="X11" s="34">
        <v>0</v>
      </c>
      <c r="Y11" s="35">
        <v>1.0833333333333333</v>
      </c>
      <c r="Z11" s="35">
        <v>1</v>
      </c>
      <c r="AA11" s="35">
        <v>0.27638539919628335</v>
      </c>
      <c r="AB11" s="36">
        <v>1</v>
      </c>
      <c r="AC11" s="36">
        <v>1</v>
      </c>
      <c r="AD11" s="36">
        <v>0</v>
      </c>
      <c r="AE11" s="37">
        <v>1</v>
      </c>
      <c r="AF11" s="37">
        <v>1</v>
      </c>
      <c r="AG11" s="37">
        <v>0</v>
      </c>
      <c r="AH11" s="38">
        <v>370.33333333333331</v>
      </c>
      <c r="AI11" s="38">
        <v>371</v>
      </c>
      <c r="AJ11" s="38">
        <v>8.9938250421546933</v>
      </c>
      <c r="AK11" s="39">
        <v>5.7666666666666666</v>
      </c>
      <c r="AL11" s="39">
        <v>5.9</v>
      </c>
      <c r="AM11" s="39">
        <v>0.49888765156985898</v>
      </c>
      <c r="AN11" s="40">
        <v>11.393333333333333</v>
      </c>
      <c r="AO11" s="40">
        <v>11.43</v>
      </c>
      <c r="AP11" s="40">
        <v>5.1854497287013218E-2</v>
      </c>
      <c r="AQ11" s="41">
        <v>7.7966666666666669</v>
      </c>
      <c r="AR11" s="41">
        <v>7.79</v>
      </c>
      <c r="AS11" s="41">
        <v>0.10624918300339475</v>
      </c>
      <c r="AT11" s="42">
        <v>0.6333333333333333</v>
      </c>
      <c r="AU11" s="42">
        <v>0.62</v>
      </c>
      <c r="AV11" s="42">
        <v>0.11469767022723537</v>
      </c>
      <c r="AW11" s="43">
        <v>3.4166666666666665</v>
      </c>
      <c r="AX11" s="43">
        <v>4</v>
      </c>
      <c r="AY11" s="43">
        <v>1.5523280008497631</v>
      </c>
      <c r="AZ11" s="43">
        <v>4</v>
      </c>
      <c r="BA11" s="43">
        <v>4</v>
      </c>
      <c r="BB11" s="43">
        <v>0</v>
      </c>
    </row>
    <row r="12" spans="1:54" s="8" customFormat="1" x14ac:dyDescent="0.35">
      <c r="A12" s="8" t="s">
        <v>75</v>
      </c>
      <c r="B12" s="28" t="s">
        <v>26</v>
      </c>
      <c r="C12" s="8" t="s">
        <v>5</v>
      </c>
      <c r="D12" s="7">
        <v>44626</v>
      </c>
      <c r="E12" s="29" t="s">
        <v>204</v>
      </c>
      <c r="F12" s="29"/>
      <c r="G12" s="30">
        <v>34</v>
      </c>
      <c r="H12" s="30">
        <v>30.5</v>
      </c>
      <c r="I12" s="30">
        <v>20.780599927175665</v>
      </c>
      <c r="J12" s="31">
        <v>31.833333333333332</v>
      </c>
      <c r="K12" s="31">
        <v>15.5</v>
      </c>
      <c r="L12" s="31">
        <v>44.026191699436772</v>
      </c>
      <c r="M12" s="32">
        <v>5.8416666666666659</v>
      </c>
      <c r="N12" s="32">
        <v>2.875</v>
      </c>
      <c r="O12" s="32">
        <v>7.0424851595315578</v>
      </c>
      <c r="P12" s="33">
        <v>1</v>
      </c>
      <c r="Q12" s="33">
        <v>1</v>
      </c>
      <c r="R12" s="33">
        <v>0</v>
      </c>
      <c r="S12" s="34">
        <v>2</v>
      </c>
      <c r="T12" s="34">
        <v>8.3333333333333339</v>
      </c>
      <c r="U12" s="34">
        <v>0</v>
      </c>
      <c r="V12" s="34">
        <v>91.666666666666671</v>
      </c>
      <c r="W12" s="34">
        <v>0</v>
      </c>
      <c r="X12" s="34">
        <v>0</v>
      </c>
      <c r="Y12" s="35">
        <v>1.3333333333333333</v>
      </c>
      <c r="Z12" s="35">
        <v>1</v>
      </c>
      <c r="AA12" s="35">
        <v>0.47140452079103168</v>
      </c>
      <c r="AB12" s="36">
        <v>1</v>
      </c>
      <c r="AC12" s="36">
        <v>1</v>
      </c>
      <c r="AD12" s="36">
        <v>0</v>
      </c>
      <c r="AE12" s="37">
        <v>1</v>
      </c>
      <c r="AF12" s="37">
        <v>1</v>
      </c>
      <c r="AG12" s="37">
        <v>0</v>
      </c>
      <c r="AH12" s="38">
        <v>408.33333333333331</v>
      </c>
      <c r="AI12" s="38">
        <v>411</v>
      </c>
      <c r="AJ12" s="38">
        <v>5.2493385826745405</v>
      </c>
      <c r="AK12" s="39">
        <v>8.2999999999999989</v>
      </c>
      <c r="AL12" s="39">
        <v>8.1</v>
      </c>
      <c r="AM12" s="39">
        <v>0.66833125519211389</v>
      </c>
      <c r="AN12" s="40">
        <v>10.943333333333333</v>
      </c>
      <c r="AO12" s="40">
        <v>10.91</v>
      </c>
      <c r="AP12" s="40">
        <v>0.10873004286866716</v>
      </c>
      <c r="AQ12" s="41">
        <v>8.86</v>
      </c>
      <c r="AR12" s="41">
        <v>8.26</v>
      </c>
      <c r="AS12" s="41">
        <v>0.85560894494311301</v>
      </c>
      <c r="AT12" s="42">
        <v>1.2966666666666666</v>
      </c>
      <c r="AU12" s="42">
        <v>0.55000000000000004</v>
      </c>
      <c r="AV12" s="42">
        <v>1.0630250336761697</v>
      </c>
      <c r="AW12" s="43">
        <v>2.8333333333333335</v>
      </c>
      <c r="AX12" s="43">
        <v>3</v>
      </c>
      <c r="AY12" s="43">
        <v>1.3437096247164249</v>
      </c>
      <c r="AZ12" s="43">
        <v>4.083333333333333</v>
      </c>
      <c r="BA12" s="43">
        <v>4</v>
      </c>
      <c r="BB12" s="43">
        <v>0.27638539919628335</v>
      </c>
    </row>
    <row r="13" spans="1:54" s="8" customFormat="1" x14ac:dyDescent="0.35">
      <c r="A13" s="8" t="s">
        <v>76</v>
      </c>
      <c r="B13" s="28" t="s">
        <v>27</v>
      </c>
      <c r="C13" s="8" t="s">
        <v>5</v>
      </c>
      <c r="D13" s="7">
        <v>44641</v>
      </c>
      <c r="E13" s="29" t="s">
        <v>204</v>
      </c>
      <c r="F13" s="29" t="s">
        <v>204</v>
      </c>
      <c r="G13" s="30">
        <v>46.916666666666664</v>
      </c>
      <c r="H13" s="30">
        <v>53</v>
      </c>
      <c r="I13" s="30">
        <v>27.608749619560019</v>
      </c>
      <c r="J13" s="31">
        <v>32.916666666666664</v>
      </c>
      <c r="K13" s="31">
        <v>23</v>
      </c>
      <c r="L13" s="31">
        <v>35.122306144228183</v>
      </c>
      <c r="M13" s="32">
        <v>5.6041666666666679</v>
      </c>
      <c r="N13" s="32">
        <v>5.4250000000000007</v>
      </c>
      <c r="O13" s="32">
        <v>4.2341596142432891</v>
      </c>
      <c r="P13" s="33">
        <v>1</v>
      </c>
      <c r="Q13" s="33">
        <v>1</v>
      </c>
      <c r="R13" s="33">
        <v>0</v>
      </c>
      <c r="S13" s="34">
        <v>2</v>
      </c>
      <c r="T13" s="34">
        <v>0</v>
      </c>
      <c r="U13" s="34">
        <v>0</v>
      </c>
      <c r="V13" s="34">
        <v>91.666666666666671</v>
      </c>
      <c r="W13" s="34">
        <v>8.3333333333333339</v>
      </c>
      <c r="X13" s="34">
        <v>0</v>
      </c>
      <c r="Y13" s="35">
        <v>1.75</v>
      </c>
      <c r="Z13" s="35">
        <v>2</v>
      </c>
      <c r="AA13" s="35">
        <v>0.4330127018922193</v>
      </c>
      <c r="AB13" s="36">
        <v>1</v>
      </c>
      <c r="AC13" s="36">
        <v>1</v>
      </c>
      <c r="AD13" s="36">
        <v>0</v>
      </c>
      <c r="AE13" s="37">
        <v>1.0833333333333333</v>
      </c>
      <c r="AF13" s="37">
        <v>1</v>
      </c>
      <c r="AG13" s="37">
        <v>0.27638539919628335</v>
      </c>
      <c r="AH13" s="38">
        <v>347.33333333333331</v>
      </c>
      <c r="AI13" s="38">
        <v>345</v>
      </c>
      <c r="AJ13" s="38">
        <v>4.0276819911981914</v>
      </c>
      <c r="AK13" s="39">
        <v>6.6000000000000005</v>
      </c>
      <c r="AL13" s="39">
        <v>6.7</v>
      </c>
      <c r="AM13" s="39">
        <v>0.21602468994692872</v>
      </c>
      <c r="AN13" s="40">
        <v>12.403333333333331</v>
      </c>
      <c r="AO13" s="40">
        <v>12.52</v>
      </c>
      <c r="AP13" s="40">
        <v>0.30136725472788511</v>
      </c>
      <c r="AQ13" s="41">
        <v>8.5466666666666669</v>
      </c>
      <c r="AR13" s="41">
        <v>8.56</v>
      </c>
      <c r="AS13" s="41">
        <v>2.624669291337297E-2</v>
      </c>
      <c r="AT13" s="42">
        <v>1.9299999999999997</v>
      </c>
      <c r="AU13" s="42">
        <v>1.79</v>
      </c>
      <c r="AV13" s="42">
        <v>0.27940412786261248</v>
      </c>
      <c r="AW13" s="43">
        <v>3.25</v>
      </c>
      <c r="AX13" s="43">
        <v>3.5</v>
      </c>
      <c r="AY13" s="43">
        <v>1.7380544678845176</v>
      </c>
      <c r="AZ13" s="43">
        <v>3.9166666666666665</v>
      </c>
      <c r="BA13" s="43">
        <v>4</v>
      </c>
      <c r="BB13" s="43">
        <v>0.27638539919628324</v>
      </c>
    </row>
    <row r="14" spans="1:54" s="8" customFormat="1" x14ac:dyDescent="0.35">
      <c r="A14" s="8" t="s">
        <v>76</v>
      </c>
      <c r="B14" s="28" t="s">
        <v>28</v>
      </c>
      <c r="C14" s="8" t="s">
        <v>5</v>
      </c>
      <c r="D14" s="7">
        <v>44641</v>
      </c>
      <c r="E14" s="29" t="s">
        <v>204</v>
      </c>
      <c r="F14" s="29" t="s">
        <v>204</v>
      </c>
      <c r="G14" s="30">
        <v>51.666666666666664</v>
      </c>
      <c r="H14" s="30">
        <v>50.5</v>
      </c>
      <c r="I14" s="30">
        <v>25.564732651752013</v>
      </c>
      <c r="J14" s="31">
        <v>30.083333333333332</v>
      </c>
      <c r="K14" s="31">
        <v>20.5</v>
      </c>
      <c r="L14" s="31">
        <v>30.559936554617096</v>
      </c>
      <c r="M14" s="32">
        <v>4.9749999999999996</v>
      </c>
      <c r="N14" s="32">
        <v>4.6750000000000007</v>
      </c>
      <c r="O14" s="32">
        <v>3.617981711765093</v>
      </c>
      <c r="P14" s="33">
        <v>1</v>
      </c>
      <c r="Q14" s="33">
        <v>1</v>
      </c>
      <c r="R14" s="33">
        <v>0</v>
      </c>
      <c r="S14" s="34">
        <v>3</v>
      </c>
      <c r="T14" s="34">
        <v>8.3333333333333339</v>
      </c>
      <c r="U14" s="34">
        <v>0</v>
      </c>
      <c r="V14" s="34">
        <v>75</v>
      </c>
      <c r="W14" s="34">
        <v>16.666666666666668</v>
      </c>
      <c r="X14" s="34">
        <v>0</v>
      </c>
      <c r="Y14" s="35">
        <v>2</v>
      </c>
      <c r="Z14" s="35">
        <v>2</v>
      </c>
      <c r="AA14" s="35">
        <v>0</v>
      </c>
      <c r="AB14" s="36">
        <v>1</v>
      </c>
      <c r="AC14" s="36">
        <v>1</v>
      </c>
      <c r="AD14" s="36">
        <v>0</v>
      </c>
      <c r="AE14" s="37">
        <v>1</v>
      </c>
      <c r="AF14" s="37">
        <v>1</v>
      </c>
      <c r="AG14" s="37">
        <v>0</v>
      </c>
      <c r="AH14" s="38">
        <v>367.66666666666669</v>
      </c>
      <c r="AI14" s="38">
        <v>365</v>
      </c>
      <c r="AJ14" s="38">
        <v>3.7712361663282534</v>
      </c>
      <c r="AK14" s="39">
        <v>7.7333333333333343</v>
      </c>
      <c r="AL14" s="39">
        <v>7.7</v>
      </c>
      <c r="AM14" s="39">
        <v>0.12472191289246498</v>
      </c>
      <c r="AN14" s="40">
        <v>13.426666666666668</v>
      </c>
      <c r="AO14" s="40">
        <v>13.48</v>
      </c>
      <c r="AP14" s="40">
        <v>0.12036980056845181</v>
      </c>
      <c r="AQ14" s="41">
        <v>8.74</v>
      </c>
      <c r="AR14" s="41">
        <v>8.74</v>
      </c>
      <c r="AS14" s="41">
        <v>1.6329931618554172E-2</v>
      </c>
      <c r="AT14" s="42">
        <v>1.4866666666666666</v>
      </c>
      <c r="AU14" s="42">
        <v>1.41</v>
      </c>
      <c r="AV14" s="42">
        <v>0.13767917618708919</v>
      </c>
      <c r="AW14" s="43">
        <v>3.25</v>
      </c>
      <c r="AX14" s="43">
        <v>3</v>
      </c>
      <c r="AY14" s="43">
        <v>1.5343293866268306</v>
      </c>
      <c r="AZ14" s="43">
        <v>3.9166666666666665</v>
      </c>
      <c r="BA14" s="43">
        <v>4</v>
      </c>
      <c r="BB14" s="43">
        <v>0.49300664859163468</v>
      </c>
    </row>
    <row r="15" spans="1:54" s="8" customFormat="1" x14ac:dyDescent="0.35">
      <c r="A15" s="8" t="s">
        <v>76</v>
      </c>
      <c r="B15" s="28" t="s">
        <v>29</v>
      </c>
      <c r="C15" s="44" t="s">
        <v>89</v>
      </c>
      <c r="D15" s="7">
        <v>44642</v>
      </c>
      <c r="E15" s="29" t="s">
        <v>204</v>
      </c>
      <c r="F15" s="29" t="s">
        <v>204</v>
      </c>
      <c r="G15" s="30">
        <v>44.666666666666664</v>
      </c>
      <c r="H15" s="30">
        <v>40</v>
      </c>
      <c r="I15" s="30">
        <v>24.001157379500587</v>
      </c>
      <c r="J15" s="31">
        <v>25</v>
      </c>
      <c r="K15" s="31">
        <v>18.5</v>
      </c>
      <c r="L15" s="31">
        <v>23.505318547086318</v>
      </c>
      <c r="M15" s="32">
        <v>2.4916666666666667</v>
      </c>
      <c r="N15" s="32">
        <v>2.1749999999999998</v>
      </c>
      <c r="O15" s="32">
        <v>2.0457102814317469</v>
      </c>
      <c r="P15" s="33">
        <v>1</v>
      </c>
      <c r="Q15" s="33">
        <v>1</v>
      </c>
      <c r="R15" s="33">
        <v>0</v>
      </c>
      <c r="S15" s="34">
        <v>2</v>
      </c>
      <c r="T15" s="34">
        <v>0</v>
      </c>
      <c r="U15" s="34">
        <v>0</v>
      </c>
      <c r="V15" s="34">
        <v>91.666666666666671</v>
      </c>
      <c r="W15" s="34">
        <v>8.3333333333333339</v>
      </c>
      <c r="X15" s="34">
        <v>0</v>
      </c>
      <c r="Y15" s="35">
        <v>2</v>
      </c>
      <c r="Z15" s="35">
        <v>2</v>
      </c>
      <c r="AA15" s="35">
        <v>0</v>
      </c>
      <c r="AB15" s="36">
        <v>1</v>
      </c>
      <c r="AC15" s="36">
        <v>1</v>
      </c>
      <c r="AD15" s="36">
        <v>0</v>
      </c>
      <c r="AE15" s="37">
        <v>1</v>
      </c>
      <c r="AF15" s="37">
        <v>1</v>
      </c>
      <c r="AG15" s="37">
        <v>0</v>
      </c>
      <c r="AH15" s="38">
        <v>439.33333333333331</v>
      </c>
      <c r="AI15" s="38">
        <v>441</v>
      </c>
      <c r="AJ15" s="38">
        <v>5.4365021434333638</v>
      </c>
      <c r="AK15" s="39">
        <v>4.6000000000000005</v>
      </c>
      <c r="AL15" s="39">
        <v>4.5</v>
      </c>
      <c r="AM15" s="39">
        <v>0.535412613473632</v>
      </c>
      <c r="AN15" s="40">
        <v>13.26</v>
      </c>
      <c r="AO15" s="40">
        <v>13.25</v>
      </c>
      <c r="AP15" s="40">
        <v>0.10230672835481873</v>
      </c>
      <c r="AQ15" s="41">
        <v>8.6166666666666671</v>
      </c>
      <c r="AR15" s="41">
        <v>8.6</v>
      </c>
      <c r="AS15" s="41">
        <v>3.8586123009300748E-2</v>
      </c>
      <c r="AT15" s="42">
        <v>1.04</v>
      </c>
      <c r="AU15" s="42">
        <v>1.03</v>
      </c>
      <c r="AV15" s="42">
        <v>1.4142135623730963E-2</v>
      </c>
      <c r="AW15" s="43">
        <v>3.4166666666666665</v>
      </c>
      <c r="AX15" s="43">
        <v>3</v>
      </c>
      <c r="AY15" s="43">
        <v>1.3819269959814167</v>
      </c>
      <c r="AZ15" s="43">
        <v>3.9166666666666665</v>
      </c>
      <c r="BA15" s="43">
        <v>4</v>
      </c>
      <c r="BB15" s="43">
        <v>0.27638539919628324</v>
      </c>
    </row>
    <row r="16" spans="1:54" s="8" customFormat="1" x14ac:dyDescent="0.35">
      <c r="A16" s="8" t="s">
        <v>76</v>
      </c>
      <c r="B16" s="28" t="s">
        <v>30</v>
      </c>
      <c r="C16" s="8" t="s">
        <v>5</v>
      </c>
      <c r="D16" s="7">
        <v>44642</v>
      </c>
      <c r="E16" s="29" t="s">
        <v>204</v>
      </c>
      <c r="F16" s="29"/>
      <c r="G16" s="30">
        <v>31.416666666666668</v>
      </c>
      <c r="H16" s="30">
        <v>35.5</v>
      </c>
      <c r="I16" s="30">
        <v>12.439576180704693</v>
      </c>
      <c r="J16" s="31">
        <v>28.416666666666668</v>
      </c>
      <c r="K16" s="31">
        <v>17.5</v>
      </c>
      <c r="L16" s="31">
        <v>25.011525121209399</v>
      </c>
      <c r="M16" s="32">
        <v>6.979166666666667</v>
      </c>
      <c r="N16" s="32">
        <v>7.15</v>
      </c>
      <c r="O16" s="32">
        <v>6.0075112128253441</v>
      </c>
      <c r="P16" s="33">
        <v>1</v>
      </c>
      <c r="Q16" s="33">
        <v>1</v>
      </c>
      <c r="R16" s="33">
        <v>0</v>
      </c>
      <c r="S16" s="34">
        <v>2</v>
      </c>
      <c r="T16" s="34">
        <v>0</v>
      </c>
      <c r="U16" s="34">
        <v>0</v>
      </c>
      <c r="V16" s="34">
        <v>91.666666666666671</v>
      </c>
      <c r="W16" s="34">
        <v>8.3333333333333339</v>
      </c>
      <c r="X16" s="34">
        <v>0</v>
      </c>
      <c r="Y16" s="35">
        <v>2.0833333333333335</v>
      </c>
      <c r="Z16" s="35">
        <v>2</v>
      </c>
      <c r="AA16" s="35">
        <v>0.75920279826202486</v>
      </c>
      <c r="AB16" s="36">
        <v>1</v>
      </c>
      <c r="AC16" s="36">
        <v>1</v>
      </c>
      <c r="AD16" s="36">
        <v>0</v>
      </c>
      <c r="AE16" s="37">
        <v>1</v>
      </c>
      <c r="AF16" s="37">
        <v>1</v>
      </c>
      <c r="AG16" s="37">
        <v>0</v>
      </c>
      <c r="AH16" s="38">
        <v>375.33333333333331</v>
      </c>
      <c r="AI16" s="38">
        <v>378</v>
      </c>
      <c r="AJ16" s="38">
        <v>4.4969125210773475</v>
      </c>
      <c r="AK16" s="39">
        <v>10.200000000000001</v>
      </c>
      <c r="AL16" s="39">
        <v>10.1</v>
      </c>
      <c r="AM16" s="39">
        <v>0.14142135623730984</v>
      </c>
      <c r="AN16" s="40">
        <v>13.67</v>
      </c>
      <c r="AO16" s="40">
        <v>13.75</v>
      </c>
      <c r="AP16" s="40">
        <v>0.12754084313139308</v>
      </c>
      <c r="AQ16" s="41">
        <v>8.8566666666666674</v>
      </c>
      <c r="AR16" s="41">
        <v>8.84</v>
      </c>
      <c r="AS16" s="41">
        <v>2.357022603955192E-2</v>
      </c>
      <c r="AT16" s="42">
        <v>1.3766666666666667</v>
      </c>
      <c r="AU16" s="42">
        <v>1.28</v>
      </c>
      <c r="AV16" s="42">
        <v>0.22691163233490011</v>
      </c>
      <c r="AW16" s="43">
        <v>3.6666666666666665</v>
      </c>
      <c r="AX16" s="43">
        <v>3</v>
      </c>
      <c r="AY16" s="43">
        <v>1.247219128924647</v>
      </c>
      <c r="AZ16" s="43">
        <v>3.9166666666666665</v>
      </c>
      <c r="BA16" s="43">
        <v>4</v>
      </c>
      <c r="BB16" s="43">
        <v>0.27638539919628324</v>
      </c>
    </row>
    <row r="17" spans="1:54" s="8" customFormat="1" x14ac:dyDescent="0.35">
      <c r="A17" s="8" t="s">
        <v>76</v>
      </c>
      <c r="B17" s="28" t="s">
        <v>31</v>
      </c>
      <c r="C17" s="8" t="s">
        <v>5</v>
      </c>
      <c r="D17" s="7">
        <v>44642</v>
      </c>
      <c r="E17" s="29" t="s">
        <v>204</v>
      </c>
      <c r="F17" s="29"/>
      <c r="G17" s="30">
        <v>43.583333333333336</v>
      </c>
      <c r="H17" s="30">
        <v>39.5</v>
      </c>
      <c r="I17" s="30">
        <v>22.496141644488482</v>
      </c>
      <c r="J17" s="31">
        <v>40.583333333333336</v>
      </c>
      <c r="K17" s="31">
        <v>37</v>
      </c>
      <c r="L17" s="31">
        <v>35.167357813113505</v>
      </c>
      <c r="M17" s="32">
        <v>6.4541666666666666</v>
      </c>
      <c r="N17" s="32">
        <v>4.5250000000000004</v>
      </c>
      <c r="O17" s="32">
        <v>5.4962660936514185</v>
      </c>
      <c r="P17" s="33">
        <v>1</v>
      </c>
      <c r="Q17" s="33">
        <v>1</v>
      </c>
      <c r="R17" s="33">
        <v>0</v>
      </c>
      <c r="S17" s="34">
        <v>3</v>
      </c>
      <c r="T17" s="34">
        <v>0</v>
      </c>
      <c r="U17" s="34">
        <v>16.666666666666668</v>
      </c>
      <c r="V17" s="34">
        <v>75</v>
      </c>
      <c r="W17" s="34">
        <v>8.3333333333333339</v>
      </c>
      <c r="X17" s="34">
        <v>0</v>
      </c>
      <c r="Y17" s="35">
        <v>1.5</v>
      </c>
      <c r="Z17" s="35">
        <v>1</v>
      </c>
      <c r="AA17" s="35">
        <v>0.76376261582597338</v>
      </c>
      <c r="AB17" s="36">
        <v>1</v>
      </c>
      <c r="AC17" s="36">
        <v>1</v>
      </c>
      <c r="AD17" s="36">
        <v>0</v>
      </c>
      <c r="AE17" s="37">
        <v>1</v>
      </c>
      <c r="AF17" s="37">
        <v>1</v>
      </c>
      <c r="AG17" s="37">
        <v>0</v>
      </c>
      <c r="AH17" s="38">
        <v>387.66666666666669</v>
      </c>
      <c r="AI17" s="38">
        <v>387</v>
      </c>
      <c r="AJ17" s="38">
        <v>0.94280904158206336</v>
      </c>
      <c r="AK17" s="39">
        <v>8.7999999999999989</v>
      </c>
      <c r="AL17" s="39">
        <v>8.8000000000000007</v>
      </c>
      <c r="AM17" s="39">
        <v>0.16329931618554536</v>
      </c>
      <c r="AN17" s="40">
        <v>12.453333333333333</v>
      </c>
      <c r="AO17" s="40">
        <v>12.51</v>
      </c>
      <c r="AP17" s="40">
        <v>0.10964589468932334</v>
      </c>
      <c r="AQ17" s="41">
        <v>8.84</v>
      </c>
      <c r="AR17" s="41">
        <v>8.84</v>
      </c>
      <c r="AS17" s="41">
        <v>0</v>
      </c>
      <c r="AT17" s="42">
        <v>1.7433333333333332</v>
      </c>
      <c r="AU17" s="42">
        <v>1.63</v>
      </c>
      <c r="AV17" s="42">
        <v>0.20417857108151491</v>
      </c>
      <c r="AW17" s="43">
        <v>3.4166666666666665</v>
      </c>
      <c r="AX17" s="43">
        <v>4</v>
      </c>
      <c r="AY17" s="43">
        <v>1.5523280008497631</v>
      </c>
      <c r="AZ17" s="43">
        <v>3.4166666666666665</v>
      </c>
      <c r="BA17" s="43">
        <v>4</v>
      </c>
      <c r="BB17" s="43">
        <v>1.1149240133549709</v>
      </c>
    </row>
    <row r="18" spans="1:54" s="8" customFormat="1" x14ac:dyDescent="0.35">
      <c r="A18" s="45" t="s">
        <v>77</v>
      </c>
      <c r="B18" s="28" t="s">
        <v>32</v>
      </c>
      <c r="C18" s="8" t="s">
        <v>5</v>
      </c>
      <c r="D18" s="7">
        <v>44643</v>
      </c>
      <c r="E18" s="29" t="s">
        <v>204</v>
      </c>
      <c r="F18" s="29" t="s">
        <v>204</v>
      </c>
      <c r="G18" s="30">
        <v>39.75</v>
      </c>
      <c r="H18" s="30">
        <v>40.5</v>
      </c>
      <c r="I18" s="30">
        <v>19.40843888621648</v>
      </c>
      <c r="J18" s="31">
        <v>38.166666666666664</v>
      </c>
      <c r="K18" s="31">
        <v>35.5</v>
      </c>
      <c r="L18" s="31">
        <v>26.488467092092908</v>
      </c>
      <c r="M18" s="32">
        <v>11.925000000000002</v>
      </c>
      <c r="N18" s="32">
        <v>12.574999999999999</v>
      </c>
      <c r="O18" s="32">
        <v>6.9366928959939758</v>
      </c>
      <c r="P18" s="33">
        <v>1</v>
      </c>
      <c r="Q18" s="33">
        <v>1</v>
      </c>
      <c r="R18" s="33">
        <v>0</v>
      </c>
      <c r="S18" s="34">
        <v>1</v>
      </c>
      <c r="T18" s="34">
        <v>0</v>
      </c>
      <c r="U18" s="34">
        <v>0</v>
      </c>
      <c r="V18" s="34">
        <v>100</v>
      </c>
      <c r="W18" s="34">
        <v>0</v>
      </c>
      <c r="X18" s="34">
        <v>0</v>
      </c>
      <c r="Y18" s="35">
        <v>1.0833333333333333</v>
      </c>
      <c r="Z18" s="35">
        <v>1</v>
      </c>
      <c r="AA18" s="35">
        <v>0.27638539919628335</v>
      </c>
      <c r="AB18" s="36">
        <v>1</v>
      </c>
      <c r="AC18" s="36">
        <v>1</v>
      </c>
      <c r="AD18" s="36">
        <v>0</v>
      </c>
      <c r="AE18" s="37">
        <v>1</v>
      </c>
      <c r="AF18" s="37">
        <v>1</v>
      </c>
      <c r="AG18" s="37">
        <v>0</v>
      </c>
      <c r="AH18" s="38">
        <v>396.33333333333331</v>
      </c>
      <c r="AI18" s="38">
        <v>398</v>
      </c>
      <c r="AJ18" s="38">
        <v>3.0912061651652345</v>
      </c>
      <c r="AK18" s="39">
        <v>6.4666666666666659</v>
      </c>
      <c r="AL18" s="39">
        <v>6.3</v>
      </c>
      <c r="AM18" s="39">
        <v>0.23570226039551584</v>
      </c>
      <c r="AN18" s="40">
        <v>12.520000000000001</v>
      </c>
      <c r="AO18" s="40">
        <v>12.47</v>
      </c>
      <c r="AP18" s="40">
        <v>0.18708286933869672</v>
      </c>
      <c r="AQ18" s="41">
        <v>8.5</v>
      </c>
      <c r="AR18" s="41">
        <v>8.4700000000000006</v>
      </c>
      <c r="AS18" s="41">
        <v>4.2426406871192784E-2</v>
      </c>
      <c r="AT18" s="42">
        <v>1.18</v>
      </c>
      <c r="AU18" s="42">
        <v>1.17</v>
      </c>
      <c r="AV18" s="42">
        <v>8.6023252670426251E-2</v>
      </c>
      <c r="AW18" s="43">
        <v>4.083333333333333</v>
      </c>
      <c r="AX18" s="43">
        <v>4.5</v>
      </c>
      <c r="AY18" s="43">
        <v>0.95379359518829976</v>
      </c>
      <c r="AZ18" s="43">
        <v>4</v>
      </c>
      <c r="BA18" s="43">
        <v>4</v>
      </c>
      <c r="BB18" s="43">
        <v>0</v>
      </c>
    </row>
    <row r="19" spans="1:54" s="8" customFormat="1" x14ac:dyDescent="0.35">
      <c r="A19" s="8" t="s">
        <v>76</v>
      </c>
      <c r="B19" s="28" t="s">
        <v>33</v>
      </c>
      <c r="C19" s="8" t="s">
        <v>5</v>
      </c>
      <c r="D19" s="7">
        <v>44643</v>
      </c>
      <c r="E19" s="29" t="s">
        <v>204</v>
      </c>
      <c r="F19" s="29"/>
      <c r="G19" s="30">
        <v>38.75</v>
      </c>
      <c r="H19" s="30">
        <v>36</v>
      </c>
      <c r="I19" s="30">
        <v>25.090253751872126</v>
      </c>
      <c r="J19" s="31">
        <v>34.666666666666664</v>
      </c>
      <c r="K19" s="31">
        <v>20.5</v>
      </c>
      <c r="L19" s="31">
        <v>36.003086287459055</v>
      </c>
      <c r="M19" s="32">
        <v>8.5166666666666675</v>
      </c>
      <c r="N19" s="32">
        <v>7.4750000000000005</v>
      </c>
      <c r="O19" s="32">
        <v>6.6850060250949337</v>
      </c>
      <c r="P19" s="33">
        <v>1</v>
      </c>
      <c r="Q19" s="33">
        <v>1</v>
      </c>
      <c r="R19" s="33">
        <v>0</v>
      </c>
      <c r="S19" s="34">
        <v>3</v>
      </c>
      <c r="T19" s="34">
        <v>0</v>
      </c>
      <c r="U19" s="34">
        <v>8.3333333333333339</v>
      </c>
      <c r="V19" s="34">
        <v>58.333333333333336</v>
      </c>
      <c r="W19" s="34">
        <v>33.333333333333336</v>
      </c>
      <c r="X19" s="34">
        <v>0</v>
      </c>
      <c r="Y19" s="35">
        <v>2.25</v>
      </c>
      <c r="Z19" s="35">
        <v>2</v>
      </c>
      <c r="AA19" s="35">
        <v>0.59511903571190417</v>
      </c>
      <c r="AB19" s="36">
        <v>1.0833333333333333</v>
      </c>
      <c r="AC19" s="36">
        <v>1</v>
      </c>
      <c r="AD19" s="36">
        <v>0.27638539919628335</v>
      </c>
      <c r="AE19" s="37">
        <v>1.0833333333333333</v>
      </c>
      <c r="AF19" s="37">
        <v>1</v>
      </c>
      <c r="AG19" s="37">
        <v>0.27638539919628335</v>
      </c>
      <c r="AH19" s="38">
        <v>399.66666666666669</v>
      </c>
      <c r="AI19" s="38">
        <v>399</v>
      </c>
      <c r="AJ19" s="38">
        <v>3.2998316455372221</v>
      </c>
      <c r="AK19" s="39">
        <v>9.0666666666666664</v>
      </c>
      <c r="AL19" s="39">
        <v>9.1</v>
      </c>
      <c r="AM19" s="39">
        <v>0.12472191289246427</v>
      </c>
      <c r="AN19" s="40">
        <v>13.416666666666666</v>
      </c>
      <c r="AO19" s="40">
        <v>13.44</v>
      </c>
      <c r="AP19" s="40">
        <v>4.0276819911981884E-2</v>
      </c>
      <c r="AQ19" s="41">
        <v>8.793333333333333</v>
      </c>
      <c r="AR19" s="41">
        <v>8.7799999999999994</v>
      </c>
      <c r="AS19" s="41">
        <v>3.3993463423951986E-2</v>
      </c>
      <c r="AT19" s="42">
        <v>1.8499999999999999</v>
      </c>
      <c r="AU19" s="42">
        <v>1.8</v>
      </c>
      <c r="AV19" s="42">
        <v>0.10033277962194939</v>
      </c>
      <c r="AW19" s="43">
        <v>3.3333333333333335</v>
      </c>
      <c r="AX19" s="43">
        <v>3</v>
      </c>
      <c r="AY19" s="43">
        <v>1.3123346456686351</v>
      </c>
      <c r="AZ19" s="43">
        <v>3.4166666666666665</v>
      </c>
      <c r="BA19" s="43">
        <v>4</v>
      </c>
      <c r="BB19" s="43">
        <v>0.86200670273238333</v>
      </c>
    </row>
    <row r="20" spans="1:54" s="8" customFormat="1" x14ac:dyDescent="0.35">
      <c r="A20" s="8" t="s">
        <v>78</v>
      </c>
      <c r="B20" s="28" t="s">
        <v>34</v>
      </c>
      <c r="C20" s="8" t="s">
        <v>5</v>
      </c>
      <c r="D20" s="7">
        <v>44644</v>
      </c>
      <c r="E20" s="29" t="s">
        <v>204</v>
      </c>
      <c r="F20" s="29" t="s">
        <v>204</v>
      </c>
      <c r="G20" s="30">
        <v>31.416666666666668</v>
      </c>
      <c r="H20" s="30">
        <v>35</v>
      </c>
      <c r="I20" s="30">
        <v>16.565316846418067</v>
      </c>
      <c r="J20" s="31">
        <v>45.416666666666664</v>
      </c>
      <c r="K20" s="31">
        <v>44.5</v>
      </c>
      <c r="L20" s="31">
        <v>36.038077856006076</v>
      </c>
      <c r="M20" s="32">
        <v>6.8125</v>
      </c>
      <c r="N20" s="32">
        <v>7.3</v>
      </c>
      <c r="O20" s="32">
        <v>4.3484731515786086</v>
      </c>
      <c r="P20" s="33">
        <v>1</v>
      </c>
      <c r="Q20" s="33">
        <v>1</v>
      </c>
      <c r="R20" s="33">
        <v>0</v>
      </c>
      <c r="S20" s="34">
        <v>1</v>
      </c>
      <c r="T20" s="34">
        <v>0</v>
      </c>
      <c r="U20" s="34">
        <v>0</v>
      </c>
      <c r="V20" s="34">
        <v>100</v>
      </c>
      <c r="W20" s="34">
        <v>0</v>
      </c>
      <c r="X20" s="34">
        <v>0</v>
      </c>
      <c r="Y20" s="35">
        <v>2.25</v>
      </c>
      <c r="Z20" s="35">
        <v>2</v>
      </c>
      <c r="AA20" s="35">
        <v>0.4330127018922193</v>
      </c>
      <c r="AB20" s="36">
        <v>1</v>
      </c>
      <c r="AC20" s="36">
        <v>1</v>
      </c>
      <c r="AD20" s="36">
        <v>0</v>
      </c>
      <c r="AE20" s="37">
        <v>1</v>
      </c>
      <c r="AF20" s="37">
        <v>1</v>
      </c>
      <c r="AG20" s="37">
        <v>0</v>
      </c>
      <c r="AH20" s="38">
        <v>436.66666666666669</v>
      </c>
      <c r="AI20" s="38">
        <v>433</v>
      </c>
      <c r="AJ20" s="38">
        <v>6.6499791144200016</v>
      </c>
      <c r="AK20" s="39">
        <v>8.3333333333333339</v>
      </c>
      <c r="AL20" s="39">
        <v>8.5</v>
      </c>
      <c r="AM20" s="39">
        <v>0.70395706939809555</v>
      </c>
      <c r="AN20" s="40">
        <v>12.923333333333334</v>
      </c>
      <c r="AO20" s="40">
        <v>12.88</v>
      </c>
      <c r="AP20" s="40">
        <v>0.37276742823851389</v>
      </c>
      <c r="AQ20" s="41">
        <v>8.4</v>
      </c>
      <c r="AR20" s="41">
        <v>8.43</v>
      </c>
      <c r="AS20" s="41">
        <v>4.2426406871192784E-2</v>
      </c>
      <c r="AT20" s="42">
        <v>1.86</v>
      </c>
      <c r="AU20" s="42">
        <v>1.78</v>
      </c>
      <c r="AV20" s="42">
        <v>0.20396078054371178</v>
      </c>
      <c r="AW20" s="43">
        <v>3.8333333333333335</v>
      </c>
      <c r="AX20" s="43">
        <v>4.5</v>
      </c>
      <c r="AY20" s="43">
        <v>1.4624940645653537</v>
      </c>
      <c r="AZ20" s="43">
        <v>4</v>
      </c>
      <c r="BA20" s="43">
        <v>4</v>
      </c>
      <c r="BB20" s="43">
        <v>0</v>
      </c>
    </row>
    <row r="21" spans="1:54" s="8" customFormat="1" x14ac:dyDescent="0.35">
      <c r="A21" s="8" t="s">
        <v>78</v>
      </c>
      <c r="B21" s="28" t="s">
        <v>35</v>
      </c>
      <c r="C21" s="44" t="s">
        <v>89</v>
      </c>
      <c r="D21" s="7">
        <v>44645</v>
      </c>
      <c r="E21" s="29" t="s">
        <v>204</v>
      </c>
      <c r="F21" s="29" t="s">
        <v>204</v>
      </c>
      <c r="G21" s="30">
        <v>29.416666666666668</v>
      </c>
      <c r="H21" s="30">
        <v>28.5</v>
      </c>
      <c r="I21" s="30">
        <v>14.221218497567483</v>
      </c>
      <c r="J21" s="31">
        <v>34.333333333333336</v>
      </c>
      <c r="K21" s="31">
        <v>36</v>
      </c>
      <c r="L21" s="31">
        <v>22.724191710353285</v>
      </c>
      <c r="M21" s="32">
        <v>5.8374999999999995</v>
      </c>
      <c r="N21" s="32">
        <v>6</v>
      </c>
      <c r="O21" s="32">
        <v>4.249515903802064</v>
      </c>
      <c r="P21" s="33">
        <v>1</v>
      </c>
      <c r="Q21" s="33">
        <v>1</v>
      </c>
      <c r="R21" s="33">
        <v>0</v>
      </c>
      <c r="S21" s="34">
        <v>3</v>
      </c>
      <c r="T21" s="34">
        <v>8.3333333333333339</v>
      </c>
      <c r="U21" s="34">
        <v>0</v>
      </c>
      <c r="V21" s="34">
        <v>83.333333333333329</v>
      </c>
      <c r="W21" s="34">
        <v>8.3333333333333339</v>
      </c>
      <c r="X21" s="34">
        <v>0</v>
      </c>
      <c r="Y21" s="35">
        <v>2</v>
      </c>
      <c r="Z21" s="35">
        <v>2</v>
      </c>
      <c r="AA21" s="35">
        <v>0.57735026918962573</v>
      </c>
      <c r="AB21" s="36">
        <v>1.0833333333333333</v>
      </c>
      <c r="AC21" s="36">
        <v>1</v>
      </c>
      <c r="AD21" s="36">
        <v>0.27638539919628335</v>
      </c>
      <c r="AE21" s="37">
        <v>1</v>
      </c>
      <c r="AF21" s="37">
        <v>1</v>
      </c>
      <c r="AG21" s="37">
        <v>0</v>
      </c>
      <c r="AH21" s="38">
        <v>444.33333333333331</v>
      </c>
      <c r="AI21" s="38">
        <v>447</v>
      </c>
      <c r="AJ21" s="38">
        <v>4.4969125210773475</v>
      </c>
      <c r="AK21" s="39">
        <v>6.1333333333333329</v>
      </c>
      <c r="AL21" s="39">
        <v>6.5</v>
      </c>
      <c r="AM21" s="39">
        <v>0.59066817155564499</v>
      </c>
      <c r="AN21" s="40">
        <v>12.31</v>
      </c>
      <c r="AO21" s="40">
        <v>12.26</v>
      </c>
      <c r="AP21" s="40">
        <v>0.21924111536540442</v>
      </c>
      <c r="AQ21" s="41">
        <v>8.4700000000000006</v>
      </c>
      <c r="AR21" s="41">
        <v>8.43</v>
      </c>
      <c r="AS21" s="41">
        <v>6.3770421565696955E-2</v>
      </c>
      <c r="AT21" s="42">
        <v>1.9566666666666668</v>
      </c>
      <c r="AU21" s="42">
        <v>1.95</v>
      </c>
      <c r="AV21" s="42">
        <v>2.4944382578492966E-2</v>
      </c>
      <c r="AW21" s="43">
        <v>3.9166666666666665</v>
      </c>
      <c r="AX21" s="43">
        <v>5</v>
      </c>
      <c r="AY21" s="43">
        <v>1.4976833963009524</v>
      </c>
      <c r="AZ21" s="43">
        <v>4</v>
      </c>
      <c r="BA21" s="43">
        <v>4</v>
      </c>
      <c r="BB21" s="43">
        <v>0.40824829046386302</v>
      </c>
    </row>
    <row r="22" spans="1:54" s="8" customFormat="1" x14ac:dyDescent="0.35">
      <c r="A22" s="8" t="s">
        <v>78</v>
      </c>
      <c r="B22" s="28" t="s">
        <v>36</v>
      </c>
      <c r="C22" s="8" t="s">
        <v>5</v>
      </c>
      <c r="D22" s="7">
        <v>44645</v>
      </c>
      <c r="E22" s="29" t="s">
        <v>204</v>
      </c>
      <c r="F22" s="29" t="s">
        <v>204</v>
      </c>
      <c r="G22" s="30">
        <v>37.25</v>
      </c>
      <c r="H22" s="30">
        <v>39</v>
      </c>
      <c r="I22" s="30">
        <v>20.916998669343872</v>
      </c>
      <c r="J22" s="31">
        <v>46.416666666666664</v>
      </c>
      <c r="K22" s="31">
        <v>48</v>
      </c>
      <c r="L22" s="31">
        <v>34.552998744280103</v>
      </c>
      <c r="M22" s="32">
        <v>6.208333333333333</v>
      </c>
      <c r="N22" s="32">
        <v>6.7</v>
      </c>
      <c r="O22" s="32">
        <v>4.0842090897613081</v>
      </c>
      <c r="P22" s="33">
        <v>1</v>
      </c>
      <c r="Q22" s="33">
        <v>1</v>
      </c>
      <c r="R22" s="33">
        <v>0</v>
      </c>
      <c r="S22" s="34">
        <v>1</v>
      </c>
      <c r="T22" s="34">
        <v>0</v>
      </c>
      <c r="U22" s="34">
        <v>0</v>
      </c>
      <c r="V22" s="34">
        <v>100</v>
      </c>
      <c r="W22" s="34">
        <v>0</v>
      </c>
      <c r="X22" s="34">
        <v>0</v>
      </c>
      <c r="Y22" s="35">
        <v>2</v>
      </c>
      <c r="Z22" s="35">
        <v>2</v>
      </c>
      <c r="AA22" s="35">
        <v>0</v>
      </c>
      <c r="AB22" s="36">
        <v>1</v>
      </c>
      <c r="AC22" s="36">
        <v>1</v>
      </c>
      <c r="AD22" s="36">
        <v>0</v>
      </c>
      <c r="AE22" s="37">
        <v>1</v>
      </c>
      <c r="AF22" s="37">
        <v>1</v>
      </c>
      <c r="AG22" s="37">
        <v>0</v>
      </c>
      <c r="AH22" s="38">
        <v>435.33333333333331</v>
      </c>
      <c r="AI22" s="38">
        <v>435</v>
      </c>
      <c r="AJ22" s="38">
        <v>2.0548046676563256</v>
      </c>
      <c r="AK22" s="39">
        <v>7.5333333333333341</v>
      </c>
      <c r="AL22" s="39">
        <v>7.6</v>
      </c>
      <c r="AM22" s="39">
        <v>0.24944382578492927</v>
      </c>
      <c r="AN22" s="40">
        <v>13.383333333333335</v>
      </c>
      <c r="AO22" s="40">
        <v>13.46</v>
      </c>
      <c r="AP22" s="40">
        <v>0.23893281249943246</v>
      </c>
      <c r="AQ22" s="41">
        <v>8.2166666666666668</v>
      </c>
      <c r="AR22" s="41">
        <v>8.2200000000000006</v>
      </c>
      <c r="AS22" s="41">
        <v>6.1282587702833548E-2</v>
      </c>
      <c r="AT22" s="42">
        <v>2.4300000000000002</v>
      </c>
      <c r="AU22" s="42">
        <v>2.4500000000000002</v>
      </c>
      <c r="AV22" s="42">
        <v>6.6833125519211486E-2</v>
      </c>
      <c r="AW22" s="43">
        <v>3.75</v>
      </c>
      <c r="AX22" s="43">
        <v>4</v>
      </c>
      <c r="AY22" s="43">
        <v>1.4215601757693317</v>
      </c>
      <c r="AZ22" s="43">
        <v>4</v>
      </c>
      <c r="BA22" s="43">
        <v>4</v>
      </c>
      <c r="BB22" s="43">
        <v>0</v>
      </c>
    </row>
    <row r="23" spans="1:54" s="8" customFormat="1" x14ac:dyDescent="0.35">
      <c r="A23" s="8" t="s">
        <v>78</v>
      </c>
      <c r="B23" s="28" t="s">
        <v>37</v>
      </c>
      <c r="C23" s="8" t="s">
        <v>5</v>
      </c>
      <c r="D23" s="7">
        <v>44646</v>
      </c>
      <c r="E23" s="29" t="s">
        <v>204</v>
      </c>
      <c r="F23" s="29"/>
      <c r="G23" s="30">
        <v>34.75</v>
      </c>
      <c r="H23" s="30">
        <v>35.5</v>
      </c>
      <c r="I23" s="30">
        <v>17.776974808255012</v>
      </c>
      <c r="J23" s="31">
        <v>39.25</v>
      </c>
      <c r="K23" s="31">
        <v>32.5</v>
      </c>
      <c r="L23" s="31">
        <v>36.178089593933322</v>
      </c>
      <c r="M23" s="32">
        <v>8.1083333333333325</v>
      </c>
      <c r="N23" s="32">
        <v>8.75</v>
      </c>
      <c r="O23" s="32">
        <v>5.8869500214929262</v>
      </c>
      <c r="P23" s="33">
        <v>1</v>
      </c>
      <c r="Q23" s="33">
        <v>1</v>
      </c>
      <c r="R23" s="33">
        <v>0</v>
      </c>
      <c r="S23" s="34">
        <v>1</v>
      </c>
      <c r="T23" s="34">
        <v>0</v>
      </c>
      <c r="U23" s="34">
        <v>0</v>
      </c>
      <c r="V23" s="34">
        <v>100</v>
      </c>
      <c r="W23" s="34">
        <v>0</v>
      </c>
      <c r="X23" s="34">
        <v>0</v>
      </c>
      <c r="Y23" s="35">
        <v>2.25</v>
      </c>
      <c r="Z23" s="35">
        <v>2</v>
      </c>
      <c r="AA23" s="35">
        <v>0.59511903571190417</v>
      </c>
      <c r="AB23" s="36">
        <v>1</v>
      </c>
      <c r="AC23" s="36">
        <v>1</v>
      </c>
      <c r="AD23" s="36">
        <v>0</v>
      </c>
      <c r="AE23" s="37">
        <v>1</v>
      </c>
      <c r="AF23" s="37">
        <v>1</v>
      </c>
      <c r="AG23" s="37">
        <v>0</v>
      </c>
      <c r="AH23" s="38">
        <v>442.33333333333331</v>
      </c>
      <c r="AI23" s="38">
        <v>441</v>
      </c>
      <c r="AJ23" s="38">
        <v>1.8856180831641267</v>
      </c>
      <c r="AK23" s="39">
        <v>6.7666666666666666</v>
      </c>
      <c r="AL23" s="39">
        <v>6.9</v>
      </c>
      <c r="AM23" s="39">
        <v>0.65996632910744424</v>
      </c>
      <c r="AN23" s="40">
        <v>12.4</v>
      </c>
      <c r="AO23" s="40">
        <v>12.28</v>
      </c>
      <c r="AP23" s="40">
        <v>0.19131126469709003</v>
      </c>
      <c r="AQ23" s="41">
        <v>8.4500000000000011</v>
      </c>
      <c r="AR23" s="41">
        <v>8.2200000000000006</v>
      </c>
      <c r="AS23" s="41">
        <v>0.33236526092037116</v>
      </c>
      <c r="AT23" s="42">
        <v>1.8466666666666667</v>
      </c>
      <c r="AU23" s="42">
        <v>1.83</v>
      </c>
      <c r="AV23" s="42">
        <v>8.6538366571647776E-2</v>
      </c>
      <c r="AW23" s="43">
        <v>3.5</v>
      </c>
      <c r="AX23" s="43">
        <v>4</v>
      </c>
      <c r="AY23" s="43">
        <v>1.6072751268321592</v>
      </c>
      <c r="AZ23" s="43">
        <v>4</v>
      </c>
      <c r="BA23" s="43">
        <v>4</v>
      </c>
      <c r="BB23" s="43">
        <v>0</v>
      </c>
    </row>
    <row r="24" spans="1:54" s="8" customFormat="1" x14ac:dyDescent="0.35">
      <c r="A24" s="8" t="s">
        <v>78</v>
      </c>
      <c r="B24" s="28" t="s">
        <v>38</v>
      </c>
      <c r="C24" s="8" t="s">
        <v>5</v>
      </c>
      <c r="D24" s="7">
        <v>44646</v>
      </c>
      <c r="E24" s="29" t="s">
        <v>204</v>
      </c>
      <c r="F24" s="29"/>
      <c r="G24" s="30">
        <v>43.25</v>
      </c>
      <c r="H24" s="30">
        <v>35.5</v>
      </c>
      <c r="I24" s="30">
        <v>29.721274647408151</v>
      </c>
      <c r="J24" s="31">
        <v>43</v>
      </c>
      <c r="K24" s="31">
        <v>44</v>
      </c>
      <c r="L24" s="31">
        <v>33.436506994600975</v>
      </c>
      <c r="M24" s="32">
        <v>6.6791666666666671</v>
      </c>
      <c r="N24" s="32">
        <v>7.0750000000000002</v>
      </c>
      <c r="O24" s="32">
        <v>5.0587160069417694</v>
      </c>
      <c r="P24" s="33">
        <v>1</v>
      </c>
      <c r="Q24" s="33">
        <v>1</v>
      </c>
      <c r="R24" s="33">
        <v>0</v>
      </c>
      <c r="S24" s="34">
        <v>1</v>
      </c>
      <c r="T24" s="34">
        <v>0</v>
      </c>
      <c r="U24" s="34">
        <v>0</v>
      </c>
      <c r="V24" s="34">
        <v>100</v>
      </c>
      <c r="W24" s="34">
        <v>0</v>
      </c>
      <c r="X24" s="34">
        <v>0</v>
      </c>
      <c r="Y24" s="35">
        <v>1.4166666666666667</v>
      </c>
      <c r="Z24" s="35">
        <v>1</v>
      </c>
      <c r="AA24" s="35">
        <v>0.64009547898905073</v>
      </c>
      <c r="AB24" s="36">
        <v>1</v>
      </c>
      <c r="AC24" s="36">
        <v>1</v>
      </c>
      <c r="AD24" s="36">
        <v>0</v>
      </c>
      <c r="AE24" s="37">
        <v>1</v>
      </c>
      <c r="AF24" s="37">
        <v>1</v>
      </c>
      <c r="AG24" s="37">
        <v>0</v>
      </c>
      <c r="AH24" s="38">
        <v>488.33333333333331</v>
      </c>
      <c r="AI24" s="38">
        <v>486</v>
      </c>
      <c r="AJ24" s="38">
        <v>4.0276819911981914</v>
      </c>
      <c r="AK24" s="39">
        <v>8.8999999999999986</v>
      </c>
      <c r="AL24" s="39">
        <v>8.9</v>
      </c>
      <c r="AM24" s="39">
        <v>0.24494897427831766</v>
      </c>
      <c r="AN24" s="40">
        <v>13.243333333333334</v>
      </c>
      <c r="AO24" s="40">
        <v>13.18</v>
      </c>
      <c r="AP24" s="40">
        <v>0.32561053764001868</v>
      </c>
      <c r="AQ24" s="41">
        <v>8.66</v>
      </c>
      <c r="AR24" s="41">
        <v>8.67</v>
      </c>
      <c r="AS24" s="41">
        <v>6.1644140029689889E-2</v>
      </c>
      <c r="AT24" s="42">
        <v>1.7766666666666666</v>
      </c>
      <c r="AU24" s="42">
        <v>1.85</v>
      </c>
      <c r="AV24" s="42">
        <v>0.45205702688439181</v>
      </c>
      <c r="AW24" s="43">
        <v>3.5833333333333335</v>
      </c>
      <c r="AX24" s="43">
        <v>4</v>
      </c>
      <c r="AY24" s="43">
        <v>1.6051133570215186</v>
      </c>
      <c r="AZ24" s="43">
        <v>4</v>
      </c>
      <c r="BA24" s="43">
        <v>4</v>
      </c>
      <c r="BB24" s="43">
        <v>0</v>
      </c>
    </row>
    <row r="25" spans="1:54" s="8" customFormat="1" x14ac:dyDescent="0.35">
      <c r="A25" s="8" t="s">
        <v>78</v>
      </c>
      <c r="B25" s="28" t="s">
        <v>39</v>
      </c>
      <c r="C25" s="44" t="s">
        <v>89</v>
      </c>
      <c r="D25" s="7">
        <v>44646</v>
      </c>
      <c r="E25" s="29" t="s">
        <v>204</v>
      </c>
      <c r="F25" s="29"/>
      <c r="G25" s="30">
        <v>35.333333333333336</v>
      </c>
      <c r="H25" s="30">
        <v>41</v>
      </c>
      <c r="I25" s="30">
        <v>16.898389140848767</v>
      </c>
      <c r="J25" s="31">
        <v>41</v>
      </c>
      <c r="K25" s="31">
        <v>39</v>
      </c>
      <c r="L25" s="31">
        <v>28.008927148321835</v>
      </c>
      <c r="M25" s="32">
        <v>7.3833333333333337</v>
      </c>
      <c r="N25" s="32">
        <v>7.4749999999999996</v>
      </c>
      <c r="O25" s="32">
        <v>5.8280333065470886</v>
      </c>
      <c r="P25" s="33">
        <v>1</v>
      </c>
      <c r="Q25" s="33">
        <v>1</v>
      </c>
      <c r="R25" s="33">
        <v>0</v>
      </c>
      <c r="S25" s="34">
        <v>2</v>
      </c>
      <c r="T25" s="34">
        <v>0</v>
      </c>
      <c r="U25" s="34">
        <v>0</v>
      </c>
      <c r="V25" s="34">
        <v>91.666666666666671</v>
      </c>
      <c r="W25" s="34">
        <v>8.3333333333333339</v>
      </c>
      <c r="X25" s="34">
        <v>0</v>
      </c>
      <c r="Y25" s="35">
        <v>2.5833333333333335</v>
      </c>
      <c r="Z25" s="35">
        <v>3</v>
      </c>
      <c r="AA25" s="35">
        <v>0.49300664859163468</v>
      </c>
      <c r="AB25" s="36">
        <v>1</v>
      </c>
      <c r="AC25" s="36">
        <v>1</v>
      </c>
      <c r="AD25" s="36">
        <v>0</v>
      </c>
      <c r="AE25" s="37">
        <v>1</v>
      </c>
      <c r="AF25" s="37">
        <v>1</v>
      </c>
      <c r="AG25" s="37">
        <v>0</v>
      </c>
      <c r="AH25" s="38">
        <v>440.33333333333331</v>
      </c>
      <c r="AI25" s="38">
        <v>441</v>
      </c>
      <c r="AJ25" s="38">
        <v>2.4944382578492941</v>
      </c>
      <c r="AK25" s="39">
        <v>6.7666666666666657</v>
      </c>
      <c r="AL25" s="39">
        <v>6.8</v>
      </c>
      <c r="AM25" s="39">
        <v>0.28674417556808723</v>
      </c>
      <c r="AN25" s="40">
        <v>11.293333333333335</v>
      </c>
      <c r="AO25" s="40">
        <v>11.35</v>
      </c>
      <c r="AP25" s="40">
        <v>8.730533902472512E-2</v>
      </c>
      <c r="AQ25" s="41">
        <v>8.5200000000000014</v>
      </c>
      <c r="AR25" s="41">
        <v>8.4700000000000006</v>
      </c>
      <c r="AS25" s="41">
        <v>0.14719601443879793</v>
      </c>
      <c r="AT25" s="42">
        <v>3.5333333333333332</v>
      </c>
      <c r="AU25" s="42">
        <v>3.32</v>
      </c>
      <c r="AV25" s="42">
        <v>0.33038697848970322</v>
      </c>
      <c r="AW25" s="43">
        <v>4.25</v>
      </c>
      <c r="AX25" s="43">
        <v>5</v>
      </c>
      <c r="AY25" s="43">
        <v>0.92421137553411803</v>
      </c>
      <c r="AZ25" s="43">
        <v>3.9166666666666665</v>
      </c>
      <c r="BA25" s="43">
        <v>4</v>
      </c>
      <c r="BB25" s="43">
        <v>0.27638539919628324</v>
      </c>
    </row>
    <row r="26" spans="1:54" s="8" customFormat="1" x14ac:dyDescent="0.35">
      <c r="A26" s="8" t="s">
        <v>78</v>
      </c>
      <c r="B26" s="28" t="s">
        <v>40</v>
      </c>
      <c r="C26" s="8" t="s">
        <v>5</v>
      </c>
      <c r="D26" s="7">
        <v>44647</v>
      </c>
      <c r="E26" s="29" t="s">
        <v>204</v>
      </c>
      <c r="F26" s="29" t="s">
        <v>204</v>
      </c>
      <c r="G26" s="30">
        <v>45.083333333333336</v>
      </c>
      <c r="H26" s="30">
        <v>44</v>
      </c>
      <c r="I26" s="30">
        <v>27.684105949483399</v>
      </c>
      <c r="J26" s="31">
        <v>50.416666666666664</v>
      </c>
      <c r="K26" s="31">
        <v>51</v>
      </c>
      <c r="L26" s="31">
        <v>37.328403692392499</v>
      </c>
      <c r="M26" s="32">
        <v>10.566666666666665</v>
      </c>
      <c r="N26" s="32">
        <v>11.649999999999999</v>
      </c>
      <c r="O26" s="32">
        <v>7.2521931548708478</v>
      </c>
      <c r="P26" s="33">
        <v>1</v>
      </c>
      <c r="Q26" s="33">
        <v>1</v>
      </c>
      <c r="R26" s="33">
        <v>0</v>
      </c>
      <c r="S26" s="34">
        <v>1</v>
      </c>
      <c r="T26" s="34">
        <v>0</v>
      </c>
      <c r="U26" s="34">
        <v>0</v>
      </c>
      <c r="V26" s="34">
        <v>100</v>
      </c>
      <c r="W26" s="34">
        <v>0</v>
      </c>
      <c r="X26" s="34">
        <v>0</v>
      </c>
      <c r="Y26" s="35">
        <v>1.75</v>
      </c>
      <c r="Z26" s="35">
        <v>2</v>
      </c>
      <c r="AA26" s="35">
        <v>0.4330127018922193</v>
      </c>
      <c r="AB26" s="36">
        <v>1</v>
      </c>
      <c r="AC26" s="36">
        <v>1</v>
      </c>
      <c r="AD26" s="36">
        <v>0</v>
      </c>
      <c r="AE26" s="37">
        <v>1</v>
      </c>
      <c r="AF26" s="37">
        <v>1</v>
      </c>
      <c r="AG26" s="37">
        <v>0</v>
      </c>
      <c r="AH26" s="38">
        <v>465</v>
      </c>
      <c r="AI26" s="38">
        <v>466</v>
      </c>
      <c r="AJ26" s="38">
        <v>2.9439202887759488</v>
      </c>
      <c r="AK26" s="39">
        <v>6.2</v>
      </c>
      <c r="AL26" s="39">
        <v>6</v>
      </c>
      <c r="AM26" s="39">
        <v>0.50990195135927863</v>
      </c>
      <c r="AN26" s="40">
        <v>12.236666666666666</v>
      </c>
      <c r="AO26" s="40">
        <v>12.22</v>
      </c>
      <c r="AP26" s="40">
        <v>7.039570693980951E-2</v>
      </c>
      <c r="AQ26" s="41">
        <v>8.4466666666666672</v>
      </c>
      <c r="AR26" s="41">
        <v>8.44</v>
      </c>
      <c r="AS26" s="41">
        <v>2.4944382578493202E-2</v>
      </c>
      <c r="AT26" s="42">
        <v>1.8933333333333333</v>
      </c>
      <c r="AU26" s="42">
        <v>1.93</v>
      </c>
      <c r="AV26" s="42">
        <v>6.649979114419996E-2</v>
      </c>
      <c r="AW26" s="43">
        <v>3.8333333333333335</v>
      </c>
      <c r="AX26" s="43">
        <v>4</v>
      </c>
      <c r="AY26" s="43">
        <v>1.4043582955293932</v>
      </c>
      <c r="AZ26" s="43">
        <v>4</v>
      </c>
      <c r="BA26" s="43">
        <v>4</v>
      </c>
      <c r="BB26" s="43">
        <v>0</v>
      </c>
    </row>
    <row r="27" spans="1:54" s="8" customFormat="1" x14ac:dyDescent="0.35">
      <c r="A27" s="8" t="s">
        <v>78</v>
      </c>
      <c r="B27" s="28" t="s">
        <v>41</v>
      </c>
      <c r="C27" s="8" t="s">
        <v>5</v>
      </c>
      <c r="D27" s="7">
        <v>44647</v>
      </c>
      <c r="E27" s="29" t="s">
        <v>204</v>
      </c>
      <c r="F27" s="29"/>
      <c r="G27" s="30">
        <v>40.166666666666664</v>
      </c>
      <c r="H27" s="30">
        <v>39</v>
      </c>
      <c r="I27" s="30">
        <v>24.002893344113517</v>
      </c>
      <c r="J27" s="31">
        <v>39.25</v>
      </c>
      <c r="K27" s="31">
        <v>33.5</v>
      </c>
      <c r="L27" s="31">
        <v>30.386743271806321</v>
      </c>
      <c r="M27" s="32">
        <v>10.095833333333333</v>
      </c>
      <c r="N27" s="32">
        <v>12.324999999999999</v>
      </c>
      <c r="O27" s="32">
        <v>7.4755562316273281</v>
      </c>
      <c r="P27" s="33">
        <v>1</v>
      </c>
      <c r="Q27" s="33">
        <v>1</v>
      </c>
      <c r="R27" s="33">
        <v>0</v>
      </c>
      <c r="S27" s="34">
        <v>1</v>
      </c>
      <c r="T27" s="34">
        <v>0</v>
      </c>
      <c r="U27" s="34">
        <v>0</v>
      </c>
      <c r="V27" s="34">
        <v>100</v>
      </c>
      <c r="W27" s="34">
        <v>0</v>
      </c>
      <c r="X27" s="34">
        <v>0</v>
      </c>
      <c r="Y27" s="35">
        <v>2</v>
      </c>
      <c r="Z27" s="35">
        <v>2</v>
      </c>
      <c r="AA27" s="35">
        <v>0</v>
      </c>
      <c r="AB27" s="36">
        <v>1.3333333333333333</v>
      </c>
      <c r="AC27" s="36">
        <v>1</v>
      </c>
      <c r="AD27" s="36">
        <v>0.7453559924999299</v>
      </c>
      <c r="AE27" s="37">
        <v>1</v>
      </c>
      <c r="AF27" s="37">
        <v>1</v>
      </c>
      <c r="AG27" s="37">
        <v>0</v>
      </c>
      <c r="AH27" s="38">
        <v>471.66666666666669</v>
      </c>
      <c r="AI27" s="38">
        <v>472</v>
      </c>
      <c r="AJ27" s="38">
        <v>2.0548046676563256</v>
      </c>
      <c r="AK27" s="39">
        <v>9.0333333333333332</v>
      </c>
      <c r="AL27" s="39">
        <v>9</v>
      </c>
      <c r="AM27" s="39">
        <v>0.53124591501697382</v>
      </c>
      <c r="AN27" s="40">
        <v>13.816666666666668</v>
      </c>
      <c r="AO27" s="40">
        <v>13.8</v>
      </c>
      <c r="AP27" s="40">
        <v>5.4365021434333888E-2</v>
      </c>
      <c r="AQ27" s="41">
        <v>8.69</v>
      </c>
      <c r="AR27" s="41">
        <v>8.67</v>
      </c>
      <c r="AS27" s="41">
        <v>5.8878405775518526E-2</v>
      </c>
      <c r="AT27" s="42">
        <v>1.9566666666666668</v>
      </c>
      <c r="AU27" s="42">
        <v>1.86</v>
      </c>
      <c r="AV27" s="42">
        <v>0.26612444874949276</v>
      </c>
      <c r="AW27" s="43">
        <v>3.6666666666666665</v>
      </c>
      <c r="AX27" s="43">
        <v>4</v>
      </c>
      <c r="AY27" s="43">
        <v>1.4337208778404378</v>
      </c>
      <c r="AZ27" s="43">
        <v>4</v>
      </c>
      <c r="BA27" s="43">
        <v>4</v>
      </c>
      <c r="BB27" s="43">
        <v>0</v>
      </c>
    </row>
    <row r="28" spans="1:54" s="8" customFormat="1" x14ac:dyDescent="0.35">
      <c r="A28" s="8" t="s">
        <v>79</v>
      </c>
      <c r="B28" s="28" t="s">
        <v>42</v>
      </c>
      <c r="C28" s="8" t="s">
        <v>5</v>
      </c>
      <c r="D28" s="7">
        <v>44661</v>
      </c>
      <c r="E28" s="29" t="s">
        <v>204</v>
      </c>
      <c r="F28" s="29" t="s">
        <v>204</v>
      </c>
      <c r="G28" s="30">
        <v>44.25</v>
      </c>
      <c r="H28" s="30">
        <v>46</v>
      </c>
      <c r="I28" s="30">
        <v>11.388041973930374</v>
      </c>
      <c r="J28" s="31">
        <v>62.333333333333336</v>
      </c>
      <c r="K28" s="31">
        <v>66</v>
      </c>
      <c r="L28" s="31">
        <v>12.892719737209145</v>
      </c>
      <c r="M28" s="32">
        <v>3.4000000000000004</v>
      </c>
      <c r="N28" s="32">
        <v>3.1</v>
      </c>
      <c r="O28" s="32">
        <v>1.6638309208971112</v>
      </c>
      <c r="P28" s="33">
        <v>3</v>
      </c>
      <c r="Q28" s="33">
        <v>3</v>
      </c>
      <c r="R28" s="33">
        <v>0</v>
      </c>
      <c r="S28" s="34">
        <v>3</v>
      </c>
      <c r="T28" s="34">
        <v>66.666666666666671</v>
      </c>
      <c r="U28" s="34">
        <v>0</v>
      </c>
      <c r="V28" s="34">
        <v>25</v>
      </c>
      <c r="W28" s="34">
        <v>8.3333333333333339</v>
      </c>
      <c r="X28" s="34">
        <v>0</v>
      </c>
      <c r="Y28" s="35">
        <v>1</v>
      </c>
      <c r="Z28" s="35">
        <v>1</v>
      </c>
      <c r="AA28" s="35">
        <v>0</v>
      </c>
      <c r="AB28" s="36">
        <v>1</v>
      </c>
      <c r="AC28" s="36">
        <v>1</v>
      </c>
      <c r="AD28" s="36">
        <v>0</v>
      </c>
      <c r="AE28" s="37">
        <v>1</v>
      </c>
      <c r="AF28" s="37">
        <v>1</v>
      </c>
      <c r="AG28" s="37">
        <v>0</v>
      </c>
      <c r="AH28" s="38">
        <v>288.33333333333331</v>
      </c>
      <c r="AI28" s="38">
        <v>287</v>
      </c>
      <c r="AJ28" s="38">
        <v>2.6246692913372702</v>
      </c>
      <c r="AK28" s="39">
        <v>7.4333333333333336</v>
      </c>
      <c r="AL28" s="39">
        <v>7.5</v>
      </c>
      <c r="AM28" s="39">
        <v>1.3072447700751693</v>
      </c>
      <c r="AN28" s="40">
        <v>9.3666666666666671</v>
      </c>
      <c r="AO28" s="40">
        <v>8.73</v>
      </c>
      <c r="AP28" s="40">
        <v>1.4088371879753236</v>
      </c>
      <c r="AQ28" s="41">
        <v>8.6733333333333338</v>
      </c>
      <c r="AR28" s="41">
        <v>8.48</v>
      </c>
      <c r="AS28" s="41">
        <v>0.37676989735852739</v>
      </c>
      <c r="AT28" s="42">
        <v>134</v>
      </c>
      <c r="AU28" s="42">
        <v>123</v>
      </c>
      <c r="AV28" s="42">
        <v>39.555867664186898</v>
      </c>
      <c r="AW28" s="43">
        <v>4.833333333333333</v>
      </c>
      <c r="AX28" s="43">
        <v>5</v>
      </c>
      <c r="AY28" s="43">
        <v>0.372677996249965</v>
      </c>
      <c r="AZ28" s="43">
        <v>4.583333333333333</v>
      </c>
      <c r="BA28" s="43">
        <v>5</v>
      </c>
      <c r="BB28" s="43">
        <v>0.64009547898905073</v>
      </c>
    </row>
    <row r="29" spans="1:54" s="8" customFormat="1" x14ac:dyDescent="0.35">
      <c r="A29" s="8" t="s">
        <v>79</v>
      </c>
      <c r="B29" s="28" t="s">
        <v>43</v>
      </c>
      <c r="C29" s="44" t="s">
        <v>89</v>
      </c>
      <c r="D29" s="7">
        <v>44662</v>
      </c>
      <c r="E29" s="29" t="s">
        <v>204</v>
      </c>
      <c r="F29" s="29" t="s">
        <v>204</v>
      </c>
      <c r="G29" s="30">
        <v>46.25</v>
      </c>
      <c r="H29" s="30">
        <v>50</v>
      </c>
      <c r="I29" s="30">
        <v>23.562417108607512</v>
      </c>
      <c r="J29" s="31">
        <v>48.25</v>
      </c>
      <c r="K29" s="31">
        <v>43</v>
      </c>
      <c r="L29" s="31">
        <v>33.526419930158561</v>
      </c>
      <c r="M29" s="32">
        <v>3.4416666666666664</v>
      </c>
      <c r="N29" s="32">
        <v>3.25</v>
      </c>
      <c r="O29" s="32">
        <v>2.0456084397774879</v>
      </c>
      <c r="P29" s="33">
        <v>1.0833333333333333</v>
      </c>
      <c r="Q29" s="33">
        <v>1</v>
      </c>
      <c r="R29" s="33">
        <v>0.27638539919628335</v>
      </c>
      <c r="S29" s="34">
        <v>2</v>
      </c>
      <c r="T29" s="34">
        <v>25</v>
      </c>
      <c r="U29" s="34">
        <v>0</v>
      </c>
      <c r="V29" s="34">
        <v>75</v>
      </c>
      <c r="W29" s="34">
        <v>0</v>
      </c>
      <c r="X29" s="34">
        <v>0</v>
      </c>
      <c r="Y29" s="35">
        <v>1.4166666666666667</v>
      </c>
      <c r="Z29" s="35">
        <v>1</v>
      </c>
      <c r="AA29" s="35">
        <v>0.49300664859163468</v>
      </c>
      <c r="AB29" s="36">
        <v>1</v>
      </c>
      <c r="AC29" s="36">
        <v>1</v>
      </c>
      <c r="AD29" s="36">
        <v>0</v>
      </c>
      <c r="AE29" s="37">
        <v>1</v>
      </c>
      <c r="AF29" s="37">
        <v>1</v>
      </c>
      <c r="AG29" s="37">
        <v>0</v>
      </c>
      <c r="AH29" s="38">
        <v>343.66666666666669</v>
      </c>
      <c r="AI29" s="38">
        <v>345</v>
      </c>
      <c r="AJ29" s="38">
        <v>3.39934634239519</v>
      </c>
      <c r="AK29" s="39">
        <v>4.8999999999999995</v>
      </c>
      <c r="AL29" s="39">
        <v>4.5999999999999996</v>
      </c>
      <c r="AM29" s="39">
        <v>1.0424330514074593</v>
      </c>
      <c r="AN29" s="40">
        <v>11.406666666666666</v>
      </c>
      <c r="AO29" s="40">
        <v>11.22</v>
      </c>
      <c r="AP29" s="40">
        <v>0.26398653164297714</v>
      </c>
      <c r="AQ29" s="41">
        <v>8.4566666666666652</v>
      </c>
      <c r="AR29" s="41">
        <v>8.42</v>
      </c>
      <c r="AS29" s="41">
        <v>5.1854497287013218E-2</v>
      </c>
      <c r="AT29" s="42">
        <v>3.5</v>
      </c>
      <c r="AU29" s="42">
        <v>3.15</v>
      </c>
      <c r="AV29" s="42">
        <v>0.51633322573702489</v>
      </c>
      <c r="AW29" s="43">
        <v>4</v>
      </c>
      <c r="AX29" s="43">
        <v>5</v>
      </c>
      <c r="AY29" s="43">
        <v>1.4719601443879744</v>
      </c>
      <c r="AZ29" s="43">
        <v>4.25</v>
      </c>
      <c r="BA29" s="43">
        <v>4</v>
      </c>
      <c r="BB29" s="43">
        <v>0.4330127018922193</v>
      </c>
    </row>
    <row r="30" spans="1:54" s="8" customFormat="1" x14ac:dyDescent="0.35">
      <c r="A30" s="8" t="s">
        <v>79</v>
      </c>
      <c r="B30" s="28" t="s">
        <v>44</v>
      </c>
      <c r="C30" s="8" t="s">
        <v>5</v>
      </c>
      <c r="D30" s="7">
        <v>44662</v>
      </c>
      <c r="E30" s="29" t="s">
        <v>204</v>
      </c>
      <c r="F30" s="29" t="s">
        <v>204</v>
      </c>
      <c r="G30" s="30">
        <v>46.583333333333336</v>
      </c>
      <c r="H30" s="30">
        <v>53</v>
      </c>
      <c r="I30" s="30">
        <v>19.297920152757971</v>
      </c>
      <c r="J30" s="31">
        <v>39.666666666666664</v>
      </c>
      <c r="K30" s="31">
        <v>37</v>
      </c>
      <c r="L30" s="31">
        <v>34.240164849032034</v>
      </c>
      <c r="M30" s="32">
        <v>5.7125000000000012</v>
      </c>
      <c r="N30" s="32">
        <v>5.875</v>
      </c>
      <c r="O30" s="32">
        <v>3.1422606644473854</v>
      </c>
      <c r="P30" s="33">
        <v>1.1666666666666667</v>
      </c>
      <c r="Q30" s="33">
        <v>1</v>
      </c>
      <c r="R30" s="33">
        <v>0.37267799624996495</v>
      </c>
      <c r="S30" s="34">
        <v>2</v>
      </c>
      <c r="T30" s="34">
        <v>33.333333333333336</v>
      </c>
      <c r="U30" s="34">
        <v>0</v>
      </c>
      <c r="V30" s="34">
        <v>66.666666666666671</v>
      </c>
      <c r="W30" s="34">
        <v>0</v>
      </c>
      <c r="X30" s="34">
        <v>0</v>
      </c>
      <c r="Y30" s="35">
        <v>1.8333333333333333</v>
      </c>
      <c r="Z30" s="35">
        <v>2</v>
      </c>
      <c r="AA30" s="35">
        <v>0.55277079839256671</v>
      </c>
      <c r="AB30" s="36">
        <v>1</v>
      </c>
      <c r="AC30" s="36">
        <v>1</v>
      </c>
      <c r="AD30" s="36">
        <v>0</v>
      </c>
      <c r="AE30" s="37">
        <v>1</v>
      </c>
      <c r="AF30" s="37">
        <v>1</v>
      </c>
      <c r="AG30" s="37">
        <v>0</v>
      </c>
      <c r="AH30" s="38">
        <v>245</v>
      </c>
      <c r="AI30" s="38">
        <v>240</v>
      </c>
      <c r="AJ30" s="38">
        <v>7.7888809636986149</v>
      </c>
      <c r="AK30" s="39">
        <v>6.0666666666666673</v>
      </c>
      <c r="AL30" s="39">
        <v>6</v>
      </c>
      <c r="AM30" s="39">
        <v>0.24944382578492963</v>
      </c>
      <c r="AN30" s="40">
        <v>11.293333333333335</v>
      </c>
      <c r="AO30" s="40">
        <v>11.29</v>
      </c>
      <c r="AP30" s="40">
        <v>0.13474255287605161</v>
      </c>
      <c r="AQ30" s="41">
        <v>8.3833333333333329</v>
      </c>
      <c r="AR30" s="41">
        <v>8.39</v>
      </c>
      <c r="AS30" s="41">
        <v>4.1096093353126403E-2</v>
      </c>
      <c r="AT30" s="42">
        <v>2.5666666666666669</v>
      </c>
      <c r="AU30" s="42">
        <v>2.79</v>
      </c>
      <c r="AV30" s="42">
        <v>0.39617616732402683</v>
      </c>
      <c r="AW30" s="43">
        <v>4</v>
      </c>
      <c r="AX30" s="43">
        <v>4.5</v>
      </c>
      <c r="AY30" s="43">
        <v>1.2247448713915889</v>
      </c>
      <c r="AZ30" s="43">
        <v>4.333333333333333</v>
      </c>
      <c r="BA30" s="43">
        <v>4</v>
      </c>
      <c r="BB30" s="43">
        <v>0.47140452079103168</v>
      </c>
    </row>
    <row r="31" spans="1:54" s="8" customFormat="1" x14ac:dyDescent="0.35">
      <c r="A31" s="8" t="s">
        <v>79</v>
      </c>
      <c r="B31" s="28" t="s">
        <v>45</v>
      </c>
      <c r="C31" s="8" t="s">
        <v>5</v>
      </c>
      <c r="D31" s="7">
        <v>44663</v>
      </c>
      <c r="E31" s="29" t="s">
        <v>204</v>
      </c>
      <c r="F31" s="29"/>
      <c r="G31" s="30">
        <v>54</v>
      </c>
      <c r="H31" s="30">
        <v>52.5</v>
      </c>
      <c r="I31" s="30">
        <v>22.693611435820433</v>
      </c>
      <c r="J31" s="31">
        <v>39.666666666666664</v>
      </c>
      <c r="K31" s="31">
        <v>32.5</v>
      </c>
      <c r="L31" s="31">
        <v>26.183115848873975</v>
      </c>
      <c r="M31" s="32">
        <v>4.6124999999999998</v>
      </c>
      <c r="N31" s="32">
        <v>4.0999999999999996</v>
      </c>
      <c r="O31" s="32">
        <v>2.6436342567256417</v>
      </c>
      <c r="P31" s="33">
        <v>1.75</v>
      </c>
      <c r="Q31" s="33">
        <v>2</v>
      </c>
      <c r="R31" s="33">
        <v>0.59511903571190417</v>
      </c>
      <c r="S31" s="34">
        <v>4</v>
      </c>
      <c r="T31" s="34">
        <v>33.333333333333336</v>
      </c>
      <c r="U31" s="34">
        <v>0</v>
      </c>
      <c r="V31" s="34">
        <v>41.666666666666664</v>
      </c>
      <c r="W31" s="34">
        <v>8.3333333333333339</v>
      </c>
      <c r="X31" s="34">
        <v>16.666666666666668</v>
      </c>
      <c r="Y31" s="35">
        <v>1.1666666666666667</v>
      </c>
      <c r="Z31" s="35">
        <v>1</v>
      </c>
      <c r="AA31" s="35">
        <v>0.37267799624996495</v>
      </c>
      <c r="AB31" s="36">
        <v>1</v>
      </c>
      <c r="AC31" s="36">
        <v>1</v>
      </c>
      <c r="AD31" s="36">
        <v>0</v>
      </c>
      <c r="AE31" s="37">
        <v>1</v>
      </c>
      <c r="AF31" s="37">
        <v>1</v>
      </c>
      <c r="AG31" s="37">
        <v>0</v>
      </c>
      <c r="AH31" s="38">
        <v>299.66666666666669</v>
      </c>
      <c r="AI31" s="38">
        <v>300</v>
      </c>
      <c r="AJ31" s="38">
        <v>1.247219128924647</v>
      </c>
      <c r="AK31" s="39">
        <v>8.6333333333333346</v>
      </c>
      <c r="AL31" s="39">
        <v>8.6999999999999993</v>
      </c>
      <c r="AM31" s="39">
        <v>0.57348835113617513</v>
      </c>
      <c r="AN31" s="40">
        <v>10.74</v>
      </c>
      <c r="AO31" s="40">
        <v>10.68</v>
      </c>
      <c r="AP31" s="40">
        <v>0.16872067646458375</v>
      </c>
      <c r="AQ31" s="41">
        <v>8.42</v>
      </c>
      <c r="AR31" s="41">
        <v>8.42</v>
      </c>
      <c r="AS31" s="41">
        <v>8.164965809277086E-3</v>
      </c>
      <c r="AT31" s="42">
        <v>39.733333333333327</v>
      </c>
      <c r="AU31" s="42">
        <v>38.799999999999997</v>
      </c>
      <c r="AV31" s="42">
        <v>2.3795424396766336</v>
      </c>
      <c r="AW31" s="43">
        <v>3.9166666666666665</v>
      </c>
      <c r="AX31" s="43">
        <v>4.5</v>
      </c>
      <c r="AY31" s="43">
        <v>1.2555432644432802</v>
      </c>
      <c r="AZ31" s="43">
        <v>3.9166666666666665</v>
      </c>
      <c r="BA31" s="43">
        <v>4</v>
      </c>
      <c r="BB31" s="43">
        <v>1.0374916331657276</v>
      </c>
    </row>
    <row r="32" spans="1:54" s="8" customFormat="1" x14ac:dyDescent="0.35">
      <c r="A32" s="8" t="s">
        <v>79</v>
      </c>
      <c r="B32" s="28" t="s">
        <v>46</v>
      </c>
      <c r="C32" s="8" t="s">
        <v>5</v>
      </c>
      <c r="D32" s="7">
        <v>44664</v>
      </c>
      <c r="E32" s="29" t="s">
        <v>204</v>
      </c>
      <c r="F32" s="29"/>
      <c r="G32" s="30">
        <v>41.5</v>
      </c>
      <c r="H32" s="30">
        <v>39.5</v>
      </c>
      <c r="I32" s="30">
        <v>13.871433475552072</v>
      </c>
      <c r="J32" s="31">
        <v>85.833333333333329</v>
      </c>
      <c r="K32" s="31">
        <v>96.5</v>
      </c>
      <c r="L32" s="31">
        <v>35.514863867901219</v>
      </c>
      <c r="M32" s="32">
        <v>5.354166666666667</v>
      </c>
      <c r="N32" s="32">
        <v>3.7749999999999999</v>
      </c>
      <c r="O32" s="32">
        <v>4.0026271754380964</v>
      </c>
      <c r="P32" s="33">
        <v>1.5833333333333333</v>
      </c>
      <c r="Q32" s="33">
        <v>1.5</v>
      </c>
      <c r="R32" s="33">
        <v>0.64009547898905073</v>
      </c>
      <c r="S32" s="34">
        <v>3</v>
      </c>
      <c r="T32" s="34">
        <v>16.666666666666668</v>
      </c>
      <c r="U32" s="34">
        <v>0</v>
      </c>
      <c r="V32" s="34">
        <v>75</v>
      </c>
      <c r="W32" s="34">
        <v>8.3333333333333339</v>
      </c>
      <c r="X32" s="34">
        <v>0</v>
      </c>
      <c r="Y32" s="35">
        <v>1.1666666666666667</v>
      </c>
      <c r="Z32" s="35">
        <v>1</v>
      </c>
      <c r="AA32" s="35">
        <v>0.37267799624996495</v>
      </c>
      <c r="AB32" s="36">
        <v>1</v>
      </c>
      <c r="AC32" s="36">
        <v>1</v>
      </c>
      <c r="AD32" s="36">
        <v>0</v>
      </c>
      <c r="AE32" s="37">
        <v>1</v>
      </c>
      <c r="AF32" s="37">
        <v>1</v>
      </c>
      <c r="AG32" s="37">
        <v>0</v>
      </c>
      <c r="AH32" s="38">
        <v>251.66666666666666</v>
      </c>
      <c r="AI32" s="38">
        <v>253</v>
      </c>
      <c r="AJ32" s="38">
        <v>4.9888765156985881</v>
      </c>
      <c r="AK32" s="39">
        <v>9.2333333333333325</v>
      </c>
      <c r="AL32" s="39">
        <v>9.3000000000000007</v>
      </c>
      <c r="AM32" s="39">
        <v>0.32998316455372173</v>
      </c>
      <c r="AN32" s="40">
        <v>10.806666666666667</v>
      </c>
      <c r="AO32" s="40">
        <v>10.86</v>
      </c>
      <c r="AP32" s="40">
        <v>0.15173075568988093</v>
      </c>
      <c r="AQ32" s="41">
        <v>8.3666666666666671</v>
      </c>
      <c r="AR32" s="41">
        <v>8.39</v>
      </c>
      <c r="AS32" s="41">
        <v>4.7842333648024218E-2</v>
      </c>
      <c r="AT32" s="42">
        <v>418.33333333333331</v>
      </c>
      <c r="AU32" s="42">
        <v>139</v>
      </c>
      <c r="AV32" s="42">
        <v>411.40761079763973</v>
      </c>
      <c r="AW32" s="43">
        <v>4.25</v>
      </c>
      <c r="AX32" s="43">
        <v>4</v>
      </c>
      <c r="AY32" s="43">
        <v>0.59511903571190417</v>
      </c>
      <c r="AZ32" s="43">
        <v>4.083333333333333</v>
      </c>
      <c r="BA32" s="43">
        <v>4</v>
      </c>
      <c r="BB32" s="43">
        <v>0.49300664859163468</v>
      </c>
    </row>
    <row r="33" spans="1:54" s="8" customFormat="1" x14ac:dyDescent="0.35">
      <c r="A33" s="8" t="s">
        <v>80</v>
      </c>
      <c r="B33" s="28" t="s">
        <v>47</v>
      </c>
      <c r="C33" s="44" t="s">
        <v>89</v>
      </c>
      <c r="D33" s="7">
        <v>44680</v>
      </c>
      <c r="E33" s="29" t="s">
        <v>204</v>
      </c>
      <c r="F33" s="29" t="s">
        <v>204</v>
      </c>
      <c r="G33" s="30">
        <v>28.916666666666668</v>
      </c>
      <c r="H33" s="30">
        <v>26</v>
      </c>
      <c r="I33" s="30">
        <v>9.6992983709590508</v>
      </c>
      <c r="J33" s="31">
        <v>34.25</v>
      </c>
      <c r="K33" s="31">
        <v>28.5</v>
      </c>
      <c r="L33" s="31">
        <v>22.252808811473667</v>
      </c>
      <c r="M33" s="32">
        <v>2.0708333333333333</v>
      </c>
      <c r="N33" s="32">
        <v>2</v>
      </c>
      <c r="O33" s="32">
        <v>1.1175602767735724</v>
      </c>
      <c r="P33" s="33">
        <v>1.75</v>
      </c>
      <c r="Q33" s="33">
        <v>2</v>
      </c>
      <c r="R33" s="33">
        <v>0.4330127018922193</v>
      </c>
      <c r="S33" s="34">
        <v>3</v>
      </c>
      <c r="T33" s="34">
        <v>8.3333333333333339</v>
      </c>
      <c r="U33" s="34">
        <v>0</v>
      </c>
      <c r="V33" s="34">
        <v>66.666666666666671</v>
      </c>
      <c r="W33" s="34">
        <v>25</v>
      </c>
      <c r="X33" s="34">
        <v>0</v>
      </c>
      <c r="Y33" s="35">
        <v>1</v>
      </c>
      <c r="Z33" s="35">
        <v>1</v>
      </c>
      <c r="AA33" s="35">
        <v>0</v>
      </c>
      <c r="AB33" s="36">
        <v>1</v>
      </c>
      <c r="AC33" s="36">
        <v>1</v>
      </c>
      <c r="AD33" s="36">
        <v>0</v>
      </c>
      <c r="AE33" s="37">
        <v>1</v>
      </c>
      <c r="AF33" s="37">
        <v>1</v>
      </c>
      <c r="AG33" s="37">
        <v>0</v>
      </c>
      <c r="AH33" s="38">
        <v>315.33333333333331</v>
      </c>
      <c r="AI33" s="38">
        <v>316</v>
      </c>
      <c r="AJ33" s="38">
        <v>2.4944382578492941</v>
      </c>
      <c r="AK33" s="39">
        <v>6.0666666666666664</v>
      </c>
      <c r="AL33" s="39">
        <v>6.4</v>
      </c>
      <c r="AM33" s="39">
        <v>1.087300428686675</v>
      </c>
      <c r="AN33" s="40">
        <v>10.256666666666668</v>
      </c>
      <c r="AO33" s="40">
        <v>10.26</v>
      </c>
      <c r="AP33" s="40">
        <v>0.2408780235351955</v>
      </c>
      <c r="AQ33" s="41">
        <v>8.5166666666666675</v>
      </c>
      <c r="AR33" s="41">
        <v>8.5299999999999994</v>
      </c>
      <c r="AS33" s="41">
        <v>4.9888765156986245E-2</v>
      </c>
      <c r="AT33" s="42">
        <v>1.2266666666666668</v>
      </c>
      <c r="AU33" s="42">
        <v>1.1000000000000001</v>
      </c>
      <c r="AV33" s="42">
        <v>0.31510139461590586</v>
      </c>
      <c r="AW33" s="43">
        <v>4.083333333333333</v>
      </c>
      <c r="AX33" s="43">
        <v>4.5</v>
      </c>
      <c r="AY33" s="43">
        <v>0.95379359518829976</v>
      </c>
      <c r="AZ33" s="43">
        <v>3.8333333333333335</v>
      </c>
      <c r="BA33" s="43">
        <v>4</v>
      </c>
      <c r="BB33" s="43">
        <v>0.55277079839256671</v>
      </c>
    </row>
    <row r="34" spans="1:54" s="8" customFormat="1" x14ac:dyDescent="0.35">
      <c r="A34" s="8" t="s">
        <v>80</v>
      </c>
      <c r="B34" s="28" t="s">
        <v>48</v>
      </c>
      <c r="C34" s="8" t="s">
        <v>5</v>
      </c>
      <c r="D34" s="7">
        <v>44680</v>
      </c>
      <c r="E34" s="29" t="s">
        <v>204</v>
      </c>
      <c r="F34" s="29" t="s">
        <v>204</v>
      </c>
      <c r="G34" s="30">
        <v>33.916666666666664</v>
      </c>
      <c r="H34" s="30">
        <v>37.5</v>
      </c>
      <c r="I34" s="30">
        <v>11.146436899545773</v>
      </c>
      <c r="J34" s="31">
        <v>46.666666666666664</v>
      </c>
      <c r="K34" s="31">
        <v>46.5</v>
      </c>
      <c r="L34" s="31">
        <v>25.772509040103607</v>
      </c>
      <c r="M34" s="32">
        <v>2.2874999999999996</v>
      </c>
      <c r="N34" s="32">
        <v>2.125</v>
      </c>
      <c r="O34" s="32">
        <v>1.5450357331358613</v>
      </c>
      <c r="P34" s="33">
        <v>1.9166666666666667</v>
      </c>
      <c r="Q34" s="33">
        <v>2</v>
      </c>
      <c r="R34" s="33">
        <v>0.27638539919628335</v>
      </c>
      <c r="S34" s="34">
        <v>3</v>
      </c>
      <c r="T34" s="34">
        <v>50</v>
      </c>
      <c r="U34" s="34">
        <v>0</v>
      </c>
      <c r="V34" s="34">
        <v>33.333333333333336</v>
      </c>
      <c r="W34" s="34">
        <v>16.666666666666668</v>
      </c>
      <c r="X34" s="34">
        <v>0</v>
      </c>
      <c r="Y34" s="35">
        <v>2.75</v>
      </c>
      <c r="Z34" s="35">
        <v>3</v>
      </c>
      <c r="AA34" s="35">
        <v>0.4330127018922193</v>
      </c>
      <c r="AB34" s="36">
        <v>1.3333333333333333</v>
      </c>
      <c r="AC34" s="36">
        <v>1</v>
      </c>
      <c r="AD34" s="36">
        <v>0.47140452079103168</v>
      </c>
      <c r="AE34" s="37">
        <v>1</v>
      </c>
      <c r="AF34" s="37">
        <v>1</v>
      </c>
      <c r="AG34" s="37">
        <v>0</v>
      </c>
      <c r="AH34" s="38">
        <v>293.66666666666669</v>
      </c>
      <c r="AI34" s="38">
        <v>293</v>
      </c>
      <c r="AJ34" s="38">
        <v>1.699673171197595</v>
      </c>
      <c r="AK34" s="39">
        <v>7.8</v>
      </c>
      <c r="AL34" s="39">
        <v>7.8</v>
      </c>
      <c r="AM34" s="39">
        <v>0.16329931618554536</v>
      </c>
      <c r="AN34" s="40">
        <v>10.566666666666668</v>
      </c>
      <c r="AO34" s="40">
        <v>10.53</v>
      </c>
      <c r="AP34" s="40">
        <v>0.13719410418171127</v>
      </c>
      <c r="AQ34" s="41">
        <v>8.6333333333333329</v>
      </c>
      <c r="AR34" s="41">
        <v>8.6300000000000008</v>
      </c>
      <c r="AS34" s="41">
        <v>1.2472191289246839E-2</v>
      </c>
      <c r="AT34" s="42">
        <v>1.6966666666666665</v>
      </c>
      <c r="AU34" s="42">
        <v>1.5</v>
      </c>
      <c r="AV34" s="42">
        <v>0.36627251542472516</v>
      </c>
      <c r="AW34" s="43">
        <v>4.166666666666667</v>
      </c>
      <c r="AX34" s="43">
        <v>5</v>
      </c>
      <c r="AY34" s="43">
        <v>1.2133516482134197</v>
      </c>
      <c r="AZ34" s="43">
        <v>4.333333333333333</v>
      </c>
      <c r="BA34" s="43">
        <v>4.5</v>
      </c>
      <c r="BB34" s="43">
        <v>0.7453559924999299</v>
      </c>
    </row>
    <row r="35" spans="1:54" s="8" customFormat="1" x14ac:dyDescent="0.35">
      <c r="A35" s="8" t="s">
        <v>80</v>
      </c>
      <c r="B35" s="28" t="s">
        <v>49</v>
      </c>
      <c r="C35" s="8" t="s">
        <v>5</v>
      </c>
      <c r="D35" s="7">
        <v>44680</v>
      </c>
      <c r="E35" s="29" t="s">
        <v>204</v>
      </c>
      <c r="F35" s="29"/>
      <c r="G35" s="30">
        <v>38.75</v>
      </c>
      <c r="H35" s="30">
        <v>38.5</v>
      </c>
      <c r="I35" s="30">
        <v>16.063026904457743</v>
      </c>
      <c r="J35" s="31">
        <v>111</v>
      </c>
      <c r="K35" s="31">
        <v>125</v>
      </c>
      <c r="L35" s="31">
        <v>49.876514179187247</v>
      </c>
      <c r="M35" s="32">
        <v>2.6208333333333336</v>
      </c>
      <c r="N35" s="32">
        <v>2.7249999999999996</v>
      </c>
      <c r="O35" s="32">
        <v>1.1307184908524113</v>
      </c>
      <c r="P35" s="33">
        <v>2.8333333333333335</v>
      </c>
      <c r="Q35" s="33">
        <v>3</v>
      </c>
      <c r="R35" s="33">
        <v>0.37267799624996495</v>
      </c>
      <c r="S35" s="34">
        <v>2</v>
      </c>
      <c r="T35" s="34">
        <v>8.3333333333333339</v>
      </c>
      <c r="U35" s="34">
        <v>0</v>
      </c>
      <c r="V35" s="34">
        <v>91.666666666666671</v>
      </c>
      <c r="W35" s="34">
        <v>0</v>
      </c>
      <c r="X35" s="34">
        <v>0</v>
      </c>
      <c r="Y35" s="35">
        <v>1</v>
      </c>
      <c r="Z35" s="35">
        <v>1</v>
      </c>
      <c r="AA35" s="35">
        <v>0</v>
      </c>
      <c r="AB35" s="36">
        <v>1</v>
      </c>
      <c r="AC35" s="36">
        <v>1</v>
      </c>
      <c r="AD35" s="36">
        <v>0</v>
      </c>
      <c r="AE35" s="37">
        <v>1</v>
      </c>
      <c r="AF35" s="37">
        <v>1</v>
      </c>
      <c r="AG35" s="37">
        <v>0</v>
      </c>
      <c r="AH35" s="38">
        <v>275.66666666666669</v>
      </c>
      <c r="AI35" s="38">
        <v>276</v>
      </c>
      <c r="AJ35" s="38">
        <v>4.4969125210773475</v>
      </c>
      <c r="AK35" s="39">
        <v>9.7999999999999989</v>
      </c>
      <c r="AL35" s="39">
        <v>9.8000000000000007</v>
      </c>
      <c r="AM35" s="39">
        <v>0.24494897427831766</v>
      </c>
      <c r="AN35" s="40">
        <v>9.8233333333333324</v>
      </c>
      <c r="AO35" s="40">
        <v>9.82</v>
      </c>
      <c r="AP35" s="40">
        <v>2.0548046676562817E-2</v>
      </c>
      <c r="AQ35" s="41">
        <v>8.4766666666666666</v>
      </c>
      <c r="AR35" s="41">
        <v>8.4700000000000006</v>
      </c>
      <c r="AS35" s="41">
        <v>2.4944382578493043E-2</v>
      </c>
      <c r="AT35" s="42">
        <v>37.933333333333337</v>
      </c>
      <c r="AU35" s="42">
        <v>34.1</v>
      </c>
      <c r="AV35" s="42">
        <v>12.743189902410185</v>
      </c>
      <c r="AW35" s="43">
        <v>3.6666666666666665</v>
      </c>
      <c r="AX35" s="43">
        <v>4</v>
      </c>
      <c r="AY35" s="43">
        <v>1.247219128924647</v>
      </c>
      <c r="AZ35" s="43">
        <v>4.083333333333333</v>
      </c>
      <c r="BA35" s="43">
        <v>4</v>
      </c>
      <c r="BB35" s="43">
        <v>0.27638539919628335</v>
      </c>
    </row>
    <row r="36" spans="1:54" s="8" customFormat="1" x14ac:dyDescent="0.35">
      <c r="A36" s="8" t="s">
        <v>80</v>
      </c>
      <c r="B36" s="28" t="s">
        <v>50</v>
      </c>
      <c r="C36" s="8" t="s">
        <v>5</v>
      </c>
      <c r="D36" s="7">
        <v>44681</v>
      </c>
      <c r="E36" s="29" t="s">
        <v>204</v>
      </c>
      <c r="F36" s="29"/>
      <c r="G36" s="30">
        <v>58.5</v>
      </c>
      <c r="H36" s="30">
        <v>60.5</v>
      </c>
      <c r="I36" s="30">
        <v>23.32916629457641</v>
      </c>
      <c r="J36" s="31">
        <v>68.666666666666671</v>
      </c>
      <c r="K36" s="31">
        <v>58</v>
      </c>
      <c r="L36" s="31">
        <v>52.642399472499562</v>
      </c>
      <c r="M36" s="32">
        <v>1.9916666666666665</v>
      </c>
      <c r="N36" s="32">
        <v>1.95</v>
      </c>
      <c r="O36" s="32">
        <v>1.0179295435124942</v>
      </c>
      <c r="P36" s="33">
        <v>2.3333333333333335</v>
      </c>
      <c r="Q36" s="33">
        <v>2.5</v>
      </c>
      <c r="R36" s="33">
        <v>0.7453559924999299</v>
      </c>
      <c r="S36" s="34">
        <v>2</v>
      </c>
      <c r="T36" s="34">
        <v>0</v>
      </c>
      <c r="U36" s="34">
        <v>0</v>
      </c>
      <c r="V36" s="34">
        <v>83.333333333333329</v>
      </c>
      <c r="W36" s="34">
        <v>16.666666666666668</v>
      </c>
      <c r="X36" s="34">
        <v>0</v>
      </c>
      <c r="Y36" s="35">
        <v>1.0833333333333333</v>
      </c>
      <c r="Z36" s="35">
        <v>1</v>
      </c>
      <c r="AA36" s="35">
        <v>0.27638539919628335</v>
      </c>
      <c r="AB36" s="36">
        <v>1</v>
      </c>
      <c r="AC36" s="36">
        <v>1</v>
      </c>
      <c r="AD36" s="36">
        <v>0</v>
      </c>
      <c r="AE36" s="37">
        <v>1</v>
      </c>
      <c r="AF36" s="37">
        <v>1</v>
      </c>
      <c r="AG36" s="37">
        <v>0</v>
      </c>
      <c r="AH36" s="38">
        <v>271</v>
      </c>
      <c r="AI36" s="38">
        <v>271</v>
      </c>
      <c r="AJ36" s="38">
        <v>0.81649658092772603</v>
      </c>
      <c r="AK36" s="39">
        <v>4.7</v>
      </c>
      <c r="AL36" s="39">
        <v>4.7</v>
      </c>
      <c r="AM36" s="39">
        <v>0</v>
      </c>
      <c r="AN36" s="40">
        <v>11.100000000000001</v>
      </c>
      <c r="AO36" s="40">
        <v>11.11</v>
      </c>
      <c r="AP36" s="40">
        <v>2.9439202887759464E-2</v>
      </c>
      <c r="AQ36" s="41">
        <v>8.43</v>
      </c>
      <c r="AR36" s="41">
        <v>8.51</v>
      </c>
      <c r="AS36" s="41">
        <v>0.1131370849898477</v>
      </c>
      <c r="AT36" s="42">
        <v>28.366666666666664</v>
      </c>
      <c r="AU36" s="42">
        <v>26</v>
      </c>
      <c r="AV36" s="42">
        <v>6.5453970255609564</v>
      </c>
      <c r="AW36" s="43">
        <v>3.5833333333333335</v>
      </c>
      <c r="AX36" s="43">
        <v>4</v>
      </c>
      <c r="AY36" s="43">
        <v>1.1873172373979173</v>
      </c>
      <c r="AZ36" s="43">
        <v>3.8333333333333335</v>
      </c>
      <c r="BA36" s="43">
        <v>4</v>
      </c>
      <c r="BB36" s="43">
        <v>0.37267799624996489</v>
      </c>
    </row>
    <row r="37" spans="1:54" s="8" customFormat="1" x14ac:dyDescent="0.35">
      <c r="A37" s="8" t="s">
        <v>81</v>
      </c>
      <c r="B37" s="28" t="s">
        <v>51</v>
      </c>
      <c r="C37" s="46" t="s">
        <v>90</v>
      </c>
      <c r="D37" s="7">
        <v>45019</v>
      </c>
      <c r="E37" s="29" t="s">
        <v>204</v>
      </c>
      <c r="F37" s="29" t="s">
        <v>204</v>
      </c>
      <c r="G37" s="30">
        <v>49.5</v>
      </c>
      <c r="H37" s="30">
        <v>47</v>
      </c>
      <c r="I37" s="30">
        <v>13.351029922818689</v>
      </c>
      <c r="J37" s="31">
        <v>58.333333333333336</v>
      </c>
      <c r="K37" s="31">
        <v>52.5</v>
      </c>
      <c r="L37" s="31">
        <v>48.535782905215633</v>
      </c>
      <c r="M37" s="32">
        <v>7.4208333333333343</v>
      </c>
      <c r="N37" s="32">
        <v>7.6</v>
      </c>
      <c r="O37" s="32">
        <v>5.1459311731589334</v>
      </c>
      <c r="P37" s="33">
        <v>1</v>
      </c>
      <c r="Q37" s="33">
        <v>1</v>
      </c>
      <c r="R37" s="33">
        <v>0</v>
      </c>
      <c r="S37" s="34">
        <v>2</v>
      </c>
      <c r="T37" s="34">
        <v>50</v>
      </c>
      <c r="U37" s="34">
        <v>0</v>
      </c>
      <c r="V37" s="34">
        <v>50</v>
      </c>
      <c r="W37" s="34">
        <v>0</v>
      </c>
      <c r="X37" s="34">
        <v>0</v>
      </c>
      <c r="Y37" s="35">
        <v>2</v>
      </c>
      <c r="Z37" s="35">
        <v>2</v>
      </c>
      <c r="AA37" s="35">
        <v>0</v>
      </c>
      <c r="AB37" s="36">
        <v>1</v>
      </c>
      <c r="AC37" s="36">
        <v>1</v>
      </c>
      <c r="AD37" s="36">
        <v>0</v>
      </c>
      <c r="AE37" s="37">
        <v>1.1666666666666667</v>
      </c>
      <c r="AF37" s="37">
        <v>1</v>
      </c>
      <c r="AG37" s="37">
        <v>0.37267799624996495</v>
      </c>
      <c r="AH37" s="38">
        <v>28.733333333333334</v>
      </c>
      <c r="AI37" s="38">
        <v>28.7</v>
      </c>
      <c r="AJ37" s="38">
        <v>4.7140452079103841E-2</v>
      </c>
      <c r="AK37" s="39">
        <v>7.666666666666667</v>
      </c>
      <c r="AL37" s="39">
        <v>7.6</v>
      </c>
      <c r="AM37" s="39">
        <v>0.65489609014628325</v>
      </c>
      <c r="AN37" s="40">
        <v>11.38</v>
      </c>
      <c r="AO37" s="40">
        <v>11.42</v>
      </c>
      <c r="AP37" s="40">
        <v>0.12569805089976488</v>
      </c>
      <c r="AQ37" s="41">
        <v>6.996666666666667</v>
      </c>
      <c r="AR37" s="41">
        <v>7.04</v>
      </c>
      <c r="AS37" s="41">
        <v>0.21044925490219488</v>
      </c>
      <c r="AT37" s="42">
        <v>0.30666666666666664</v>
      </c>
      <c r="AU37" s="42">
        <v>0.28999999999999998</v>
      </c>
      <c r="AV37" s="42">
        <v>4.6427960923947166E-2</v>
      </c>
      <c r="AW37" s="43">
        <v>3.6666666666666665</v>
      </c>
      <c r="AX37" s="43">
        <v>4</v>
      </c>
      <c r="AY37" s="43">
        <v>1.3743685418725535</v>
      </c>
      <c r="AZ37" s="43">
        <v>4.5</v>
      </c>
      <c r="BA37" s="43">
        <v>4.5</v>
      </c>
      <c r="BB37" s="43">
        <v>0.5</v>
      </c>
    </row>
    <row r="38" spans="1:54" s="8" customFormat="1" x14ac:dyDescent="0.35">
      <c r="A38" s="8" t="s">
        <v>81</v>
      </c>
      <c r="B38" s="28" t="s">
        <v>52</v>
      </c>
      <c r="C38" s="46" t="s">
        <v>90</v>
      </c>
      <c r="D38" s="7">
        <v>45019</v>
      </c>
      <c r="E38" s="29" t="s">
        <v>204</v>
      </c>
      <c r="F38" s="29"/>
      <c r="G38" s="30">
        <v>42.416666666666664</v>
      </c>
      <c r="H38" s="30">
        <v>42</v>
      </c>
      <c r="I38" s="30">
        <v>14.453709635322769</v>
      </c>
      <c r="J38" s="31">
        <v>62.75</v>
      </c>
      <c r="K38" s="31">
        <v>52</v>
      </c>
      <c r="L38" s="31">
        <v>38.826805603002335</v>
      </c>
      <c r="M38" s="32">
        <v>4.8041666666666663</v>
      </c>
      <c r="N38" s="32">
        <v>4.8499999999999996</v>
      </c>
      <c r="O38" s="32">
        <v>2.9972527930682711</v>
      </c>
      <c r="P38" s="33">
        <v>1</v>
      </c>
      <c r="Q38" s="33">
        <v>1</v>
      </c>
      <c r="R38" s="33">
        <v>0</v>
      </c>
      <c r="S38" s="34">
        <v>2</v>
      </c>
      <c r="T38" s="34">
        <v>41.666666666666664</v>
      </c>
      <c r="U38" s="34">
        <v>0</v>
      </c>
      <c r="V38" s="34">
        <v>58.333333333333336</v>
      </c>
      <c r="W38" s="34">
        <v>0</v>
      </c>
      <c r="X38" s="34">
        <v>0</v>
      </c>
      <c r="Y38" s="35">
        <v>2</v>
      </c>
      <c r="Z38" s="35">
        <v>2</v>
      </c>
      <c r="AA38" s="35">
        <v>0</v>
      </c>
      <c r="AB38" s="36">
        <v>1</v>
      </c>
      <c r="AC38" s="36">
        <v>1</v>
      </c>
      <c r="AD38" s="36">
        <v>0</v>
      </c>
      <c r="AE38" s="37">
        <v>1.0833333333333333</v>
      </c>
      <c r="AF38" s="37">
        <v>1</v>
      </c>
      <c r="AG38" s="37">
        <v>0.27638539919628335</v>
      </c>
      <c r="AH38" s="38">
        <v>29</v>
      </c>
      <c r="AI38" s="38">
        <v>29</v>
      </c>
      <c r="AJ38" s="38">
        <v>0</v>
      </c>
      <c r="AK38" s="39">
        <v>9.9333333333333318</v>
      </c>
      <c r="AL38" s="39">
        <v>10</v>
      </c>
      <c r="AM38" s="39">
        <v>0.57348835113617525</v>
      </c>
      <c r="AN38" s="40">
        <v>10.536666666666667</v>
      </c>
      <c r="AO38" s="40">
        <v>10.56</v>
      </c>
      <c r="AP38" s="40">
        <v>0.10338708279513883</v>
      </c>
      <c r="AQ38" s="41">
        <v>7.166666666666667</v>
      </c>
      <c r="AR38" s="41">
        <v>7.17</v>
      </c>
      <c r="AS38" s="41">
        <v>1.2472191289246206E-2</v>
      </c>
      <c r="AT38" s="42">
        <v>0.26333333333333336</v>
      </c>
      <c r="AU38" s="42">
        <v>0.28000000000000003</v>
      </c>
      <c r="AV38" s="42">
        <v>5.4365021434333589E-2</v>
      </c>
      <c r="AW38" s="43">
        <v>4.666666666666667</v>
      </c>
      <c r="AX38" s="43">
        <v>5</v>
      </c>
      <c r="AY38" s="43">
        <v>0.62360956446232352</v>
      </c>
      <c r="AZ38" s="43">
        <v>4.416666666666667</v>
      </c>
      <c r="BA38" s="43">
        <v>4</v>
      </c>
      <c r="BB38" s="43">
        <v>0.49300664859163468</v>
      </c>
    </row>
    <row r="39" spans="1:54" s="8" customFormat="1" x14ac:dyDescent="0.35">
      <c r="A39" s="8" t="s">
        <v>81</v>
      </c>
      <c r="B39" s="28" t="s">
        <v>53</v>
      </c>
      <c r="C39" s="46" t="s">
        <v>90</v>
      </c>
      <c r="D39" s="7">
        <v>45018</v>
      </c>
      <c r="E39" s="29" t="s">
        <v>204</v>
      </c>
      <c r="F39" s="29" t="s">
        <v>204</v>
      </c>
      <c r="G39" s="30">
        <v>37.666666666666664</v>
      </c>
      <c r="H39" s="30">
        <v>32</v>
      </c>
      <c r="I39" s="30">
        <v>20.171487027209693</v>
      </c>
      <c r="J39" s="31">
        <v>49.416666666666664</v>
      </c>
      <c r="K39" s="31">
        <v>30</v>
      </c>
      <c r="L39" s="31">
        <v>50.628480675955068</v>
      </c>
      <c r="M39" s="32">
        <v>4.2</v>
      </c>
      <c r="N39" s="32">
        <v>3.75</v>
      </c>
      <c r="O39" s="32">
        <v>2.6354948934371571</v>
      </c>
      <c r="P39" s="33">
        <v>1</v>
      </c>
      <c r="Q39" s="33">
        <v>1</v>
      </c>
      <c r="R39" s="33">
        <v>0</v>
      </c>
      <c r="S39" s="34">
        <v>2</v>
      </c>
      <c r="T39" s="34">
        <v>41.666666666666664</v>
      </c>
      <c r="U39" s="34">
        <v>0</v>
      </c>
      <c r="V39" s="34">
        <v>58.333333333333336</v>
      </c>
      <c r="W39" s="34">
        <v>0</v>
      </c>
      <c r="X39" s="34">
        <v>0</v>
      </c>
      <c r="Y39" s="35">
        <v>2.0833333333333335</v>
      </c>
      <c r="Z39" s="35">
        <v>2</v>
      </c>
      <c r="AA39" s="35">
        <v>0.27638539919628335</v>
      </c>
      <c r="AB39" s="36">
        <v>1</v>
      </c>
      <c r="AC39" s="36">
        <v>1</v>
      </c>
      <c r="AD39" s="36">
        <v>0</v>
      </c>
      <c r="AE39" s="37">
        <v>1.3333333333333333</v>
      </c>
      <c r="AF39" s="37">
        <v>1</v>
      </c>
      <c r="AG39" s="37">
        <v>0.47140452079103168</v>
      </c>
      <c r="AH39" s="38">
        <v>29.433333333333334</v>
      </c>
      <c r="AI39" s="38">
        <v>29.3</v>
      </c>
      <c r="AJ39" s="38">
        <v>0.33993463423951781</v>
      </c>
      <c r="AK39" s="39">
        <v>10.4</v>
      </c>
      <c r="AL39" s="39">
        <v>10.4</v>
      </c>
      <c r="AM39" s="39">
        <v>0.48989794855663538</v>
      </c>
      <c r="AN39" s="40">
        <v>10.446666666666667</v>
      </c>
      <c r="AO39" s="40">
        <v>10.49</v>
      </c>
      <c r="AP39" s="40">
        <v>7.5865377844940324E-2</v>
      </c>
      <c r="AQ39" s="41">
        <v>7.41</v>
      </c>
      <c r="AR39" s="41">
        <v>7.34</v>
      </c>
      <c r="AS39" s="41">
        <v>0.24589970855343984</v>
      </c>
      <c r="AT39" s="42">
        <v>0.4366666666666667</v>
      </c>
      <c r="AU39" s="42">
        <v>0.41</v>
      </c>
      <c r="AV39" s="42">
        <v>3.7712361663282547E-2</v>
      </c>
      <c r="AW39" s="43">
        <v>3.25</v>
      </c>
      <c r="AX39" s="43">
        <v>3</v>
      </c>
      <c r="AY39" s="43">
        <v>1.3616778865306827</v>
      </c>
      <c r="AZ39" s="43">
        <v>4.416666666666667</v>
      </c>
      <c r="BA39" s="43">
        <v>4</v>
      </c>
      <c r="BB39" s="43">
        <v>0.49300664859163468</v>
      </c>
    </row>
    <row r="40" spans="1:54" s="8" customFormat="1" x14ac:dyDescent="0.35">
      <c r="A40" t="s">
        <v>82</v>
      </c>
      <c r="B40" s="28" t="s">
        <v>54</v>
      </c>
      <c r="C40" s="46" t="s">
        <v>90</v>
      </c>
      <c r="D40" s="7">
        <v>45025</v>
      </c>
      <c r="E40" s="29" t="s">
        <v>204</v>
      </c>
      <c r="F40" s="29" t="s">
        <v>204</v>
      </c>
      <c r="G40" s="30">
        <v>53.166666666666664</v>
      </c>
      <c r="H40" s="30">
        <v>49</v>
      </c>
      <c r="I40" s="30">
        <v>23.140272734395811</v>
      </c>
      <c r="J40" s="31">
        <v>69</v>
      </c>
      <c r="K40" s="31">
        <v>70.5</v>
      </c>
      <c r="L40" s="31">
        <v>43.764521399569006</v>
      </c>
      <c r="M40" s="32">
        <v>7.3416666666666677</v>
      </c>
      <c r="N40" s="32">
        <v>6.65</v>
      </c>
      <c r="O40" s="32">
        <v>5.9095555858475697</v>
      </c>
      <c r="P40" s="33">
        <v>2.5833333333333335</v>
      </c>
      <c r="Q40" s="33">
        <v>3</v>
      </c>
      <c r="R40" s="33">
        <v>0.64009547898905073</v>
      </c>
      <c r="S40" s="34">
        <v>2</v>
      </c>
      <c r="T40" s="34">
        <v>16.666666666666668</v>
      </c>
      <c r="U40" s="34">
        <v>0</v>
      </c>
      <c r="V40" s="34">
        <v>83.333333333333329</v>
      </c>
      <c r="W40" s="34">
        <v>0</v>
      </c>
      <c r="X40" s="34">
        <v>0</v>
      </c>
      <c r="Y40" s="35">
        <v>1.0833333333333333</v>
      </c>
      <c r="Z40" s="35">
        <v>1</v>
      </c>
      <c r="AA40" s="35">
        <v>0.27638539919628335</v>
      </c>
      <c r="AB40" s="36">
        <v>1</v>
      </c>
      <c r="AC40" s="36">
        <v>1</v>
      </c>
      <c r="AD40" s="36">
        <v>0</v>
      </c>
      <c r="AE40" s="37">
        <v>1</v>
      </c>
      <c r="AF40" s="37">
        <v>1</v>
      </c>
      <c r="AG40" s="37">
        <v>0</v>
      </c>
      <c r="AH40" s="38">
        <v>326.66666666666669</v>
      </c>
      <c r="AI40" s="38">
        <v>331</v>
      </c>
      <c r="AJ40" s="38">
        <v>7.5865377844940287</v>
      </c>
      <c r="AK40" s="39">
        <v>5.6000000000000005</v>
      </c>
      <c r="AL40" s="39">
        <v>5.5</v>
      </c>
      <c r="AM40" s="39">
        <v>0.14142135623730942</v>
      </c>
      <c r="AN40" s="40">
        <v>11.700000000000001</v>
      </c>
      <c r="AO40" s="40">
        <v>11.71</v>
      </c>
      <c r="AP40" s="40">
        <v>0.11860297916438098</v>
      </c>
      <c r="AQ40" s="41">
        <v>8.24</v>
      </c>
      <c r="AR40" s="41">
        <v>8.27</v>
      </c>
      <c r="AS40" s="41">
        <v>6.4807406984078594E-2</v>
      </c>
      <c r="AT40" s="42">
        <v>3.3866666666666667</v>
      </c>
      <c r="AU40" s="42">
        <v>3.37</v>
      </c>
      <c r="AV40" s="42">
        <v>0.4043375927228251</v>
      </c>
      <c r="AW40" s="43">
        <v>3.8333333333333335</v>
      </c>
      <c r="AX40" s="43">
        <v>4</v>
      </c>
      <c r="AY40" s="43">
        <v>1.2133516482134197</v>
      </c>
      <c r="AZ40" s="43">
        <v>4.166666666666667</v>
      </c>
      <c r="BA40" s="43">
        <v>4</v>
      </c>
      <c r="BB40" s="43">
        <v>0.372677996249965</v>
      </c>
    </row>
    <row r="41" spans="1:54" s="8" customFormat="1" ht="13.75" customHeight="1" x14ac:dyDescent="0.35">
      <c r="A41" t="s">
        <v>82</v>
      </c>
      <c r="B41" s="28" t="s">
        <v>55</v>
      </c>
      <c r="C41" s="46" t="s">
        <v>90</v>
      </c>
      <c r="D41" s="7">
        <v>45024</v>
      </c>
      <c r="E41" s="29" t="s">
        <v>204</v>
      </c>
      <c r="F41" s="29"/>
      <c r="G41" s="30">
        <v>47.416666666666664</v>
      </c>
      <c r="H41" s="30">
        <v>37</v>
      </c>
      <c r="I41" s="30">
        <v>31.909920958152743</v>
      </c>
      <c r="J41" s="31">
        <v>74.916666666666671</v>
      </c>
      <c r="K41" s="31">
        <v>80</v>
      </c>
      <c r="L41" s="31">
        <v>32.592070439840974</v>
      </c>
      <c r="M41" s="32">
        <v>6.8916666666666684</v>
      </c>
      <c r="N41" s="32">
        <v>6.0250000000000004</v>
      </c>
      <c r="O41" s="32">
        <v>4.9480144727175377</v>
      </c>
      <c r="P41" s="33">
        <v>1.1666666666666667</v>
      </c>
      <c r="Q41" s="33">
        <v>1</v>
      </c>
      <c r="R41" s="33">
        <v>0.37267799624996495</v>
      </c>
      <c r="S41" s="34">
        <v>1</v>
      </c>
      <c r="T41" s="34">
        <v>0</v>
      </c>
      <c r="U41" s="34">
        <v>0</v>
      </c>
      <c r="V41" s="34">
        <v>100</v>
      </c>
      <c r="W41" s="34">
        <v>0</v>
      </c>
      <c r="X41" s="34">
        <v>0</v>
      </c>
      <c r="Y41" s="35">
        <v>1.0833333333333333</v>
      </c>
      <c r="Z41" s="35">
        <v>1</v>
      </c>
      <c r="AA41" s="35">
        <v>0.27638539919628335</v>
      </c>
      <c r="AB41" s="36">
        <v>1</v>
      </c>
      <c r="AC41" s="36">
        <v>1</v>
      </c>
      <c r="AD41" s="36">
        <v>0</v>
      </c>
      <c r="AE41" s="37">
        <v>1</v>
      </c>
      <c r="AF41" s="37">
        <v>1</v>
      </c>
      <c r="AG41" s="37">
        <v>0</v>
      </c>
      <c r="AH41" s="38">
        <v>359.33333333333331</v>
      </c>
      <c r="AI41" s="38">
        <v>362</v>
      </c>
      <c r="AJ41" s="38">
        <v>9.1772665986241364</v>
      </c>
      <c r="AK41" s="39">
        <v>8.2666666666666657</v>
      </c>
      <c r="AL41" s="39">
        <v>8.3000000000000007</v>
      </c>
      <c r="AM41" s="39">
        <v>0.12472191289246506</v>
      </c>
      <c r="AN41" s="40">
        <v>11.533333333333333</v>
      </c>
      <c r="AO41" s="40">
        <v>11.57</v>
      </c>
      <c r="AP41" s="40">
        <v>5.1854497287013218E-2</v>
      </c>
      <c r="AQ41" s="41">
        <v>8.59</v>
      </c>
      <c r="AR41" s="41">
        <v>8.61</v>
      </c>
      <c r="AS41" s="41">
        <v>2.8284271247461298E-2</v>
      </c>
      <c r="AT41" s="42">
        <v>3.3166666666666664</v>
      </c>
      <c r="AU41" s="42">
        <v>3.32</v>
      </c>
      <c r="AV41" s="42">
        <v>0.27353650985238187</v>
      </c>
      <c r="AW41" s="43">
        <v>4.083333333333333</v>
      </c>
      <c r="AX41" s="43">
        <v>4</v>
      </c>
      <c r="AY41" s="43">
        <v>1.0374916331657276</v>
      </c>
      <c r="AZ41" s="43">
        <v>4</v>
      </c>
      <c r="BA41" s="43">
        <v>4</v>
      </c>
      <c r="BB41" s="43">
        <v>0</v>
      </c>
    </row>
    <row r="42" spans="1:54" s="8" customFormat="1" x14ac:dyDescent="0.35">
      <c r="A42" t="s">
        <v>82</v>
      </c>
      <c r="B42" s="28" t="s">
        <v>56</v>
      </c>
      <c r="C42" s="46" t="s">
        <v>90</v>
      </c>
      <c r="D42" s="7">
        <v>45023</v>
      </c>
      <c r="E42" s="29" t="s">
        <v>204</v>
      </c>
      <c r="F42" s="29" t="s">
        <v>204</v>
      </c>
      <c r="G42" s="30">
        <v>49.916666666666664</v>
      </c>
      <c r="H42" s="30">
        <v>47</v>
      </c>
      <c r="I42" s="30">
        <v>20.882442119850086</v>
      </c>
      <c r="J42" s="31">
        <v>69.5</v>
      </c>
      <c r="K42" s="31">
        <v>69</v>
      </c>
      <c r="L42" s="31">
        <v>40.815642426239805</v>
      </c>
      <c r="M42" s="32">
        <v>4.7124999999999995</v>
      </c>
      <c r="N42" s="32">
        <v>4.55</v>
      </c>
      <c r="O42" s="32">
        <v>2.8064007940183218</v>
      </c>
      <c r="P42" s="33">
        <v>3</v>
      </c>
      <c r="Q42" s="33">
        <v>3</v>
      </c>
      <c r="R42" s="33">
        <v>0</v>
      </c>
      <c r="S42" s="34">
        <v>2</v>
      </c>
      <c r="T42" s="34">
        <v>41.666666666666664</v>
      </c>
      <c r="U42" s="34">
        <v>0</v>
      </c>
      <c r="V42" s="34">
        <v>58.333333333333336</v>
      </c>
      <c r="W42" s="34">
        <v>0</v>
      </c>
      <c r="X42" s="34">
        <v>0</v>
      </c>
      <c r="Y42" s="35">
        <v>1.25</v>
      </c>
      <c r="Z42" s="35">
        <v>1</v>
      </c>
      <c r="AA42" s="35">
        <v>0.4330127018922193</v>
      </c>
      <c r="AB42" s="36">
        <v>1</v>
      </c>
      <c r="AC42" s="36">
        <v>1</v>
      </c>
      <c r="AD42" s="36">
        <v>0</v>
      </c>
      <c r="AE42" s="37">
        <v>1</v>
      </c>
      <c r="AF42" s="37">
        <v>1</v>
      </c>
      <c r="AG42" s="37">
        <v>0</v>
      </c>
      <c r="AH42" s="38">
        <v>313.33333333333331</v>
      </c>
      <c r="AI42" s="38">
        <v>307</v>
      </c>
      <c r="AJ42" s="38">
        <v>10.402991022884823</v>
      </c>
      <c r="AK42" s="39">
        <v>6.3666666666666671</v>
      </c>
      <c r="AL42" s="39">
        <v>6.4</v>
      </c>
      <c r="AM42" s="39">
        <v>0.20548046676563259</v>
      </c>
      <c r="AN42" s="40">
        <v>11.799999999999999</v>
      </c>
      <c r="AO42" s="40">
        <v>11.78</v>
      </c>
      <c r="AP42" s="40">
        <v>5.8878405775519331E-2</v>
      </c>
      <c r="AQ42" s="41">
        <v>8.3533333333333335</v>
      </c>
      <c r="AR42" s="41">
        <v>8.36</v>
      </c>
      <c r="AS42" s="41">
        <v>0.18785337071473862</v>
      </c>
      <c r="AT42" s="42">
        <v>3.3433333333333337</v>
      </c>
      <c r="AU42" s="42">
        <v>3.49</v>
      </c>
      <c r="AV42" s="42">
        <v>0.25104227178350297</v>
      </c>
      <c r="AW42" s="43">
        <v>4.333333333333333</v>
      </c>
      <c r="AX42" s="43">
        <v>5</v>
      </c>
      <c r="AY42" s="43">
        <v>0.94280904158206336</v>
      </c>
      <c r="AZ42" s="43">
        <v>4.416666666666667</v>
      </c>
      <c r="BA42" s="43">
        <v>4</v>
      </c>
      <c r="BB42" s="43">
        <v>0.49300664859163468</v>
      </c>
    </row>
    <row r="43" spans="1:54" s="8" customFormat="1" x14ac:dyDescent="0.35">
      <c r="A43" t="s">
        <v>82</v>
      </c>
      <c r="B43" s="28" t="s">
        <v>57</v>
      </c>
      <c r="C43" s="46" t="s">
        <v>90</v>
      </c>
      <c r="D43" s="7">
        <v>45023</v>
      </c>
      <c r="E43" s="29" t="s">
        <v>204</v>
      </c>
      <c r="F43" s="29"/>
      <c r="G43" s="30">
        <v>56.583333333333336</v>
      </c>
      <c r="H43" s="30">
        <v>57</v>
      </c>
      <c r="I43" s="30">
        <v>27.75025024912188</v>
      </c>
      <c r="J43" s="31">
        <v>49.416666666666664</v>
      </c>
      <c r="K43" s="31">
        <v>53.5</v>
      </c>
      <c r="L43" s="31">
        <v>34.162499745903972</v>
      </c>
      <c r="M43" s="32">
        <v>3.1208333333333336</v>
      </c>
      <c r="N43" s="32">
        <v>2.375</v>
      </c>
      <c r="O43" s="32">
        <v>2.4629300244943124</v>
      </c>
      <c r="P43" s="33">
        <v>3</v>
      </c>
      <c r="Q43" s="33">
        <v>3</v>
      </c>
      <c r="R43" s="33">
        <v>0</v>
      </c>
      <c r="S43" s="34">
        <v>2</v>
      </c>
      <c r="T43" s="34">
        <v>25</v>
      </c>
      <c r="U43" s="34">
        <v>0</v>
      </c>
      <c r="V43" s="34">
        <v>75</v>
      </c>
      <c r="W43" s="34">
        <v>0</v>
      </c>
      <c r="X43" s="34">
        <v>0</v>
      </c>
      <c r="Y43" s="35">
        <v>1.5</v>
      </c>
      <c r="Z43" s="35">
        <v>1.5</v>
      </c>
      <c r="AA43" s="35">
        <v>0.5</v>
      </c>
      <c r="AB43" s="36">
        <v>1</v>
      </c>
      <c r="AC43" s="36">
        <v>1</v>
      </c>
      <c r="AD43" s="36">
        <v>0</v>
      </c>
      <c r="AE43" s="37">
        <v>1</v>
      </c>
      <c r="AF43" s="37">
        <v>1</v>
      </c>
      <c r="AG43" s="37">
        <v>0</v>
      </c>
      <c r="AH43" s="38">
        <v>244</v>
      </c>
      <c r="AI43" s="38">
        <v>244</v>
      </c>
      <c r="AJ43" s="38">
        <v>0</v>
      </c>
      <c r="AK43" s="39">
        <v>7.4333333333333336</v>
      </c>
      <c r="AL43" s="39">
        <v>7.4</v>
      </c>
      <c r="AM43" s="39">
        <v>0.12472191289246459</v>
      </c>
      <c r="AN43" s="40">
        <v>11.336666666666668</v>
      </c>
      <c r="AO43" s="40">
        <v>11.31</v>
      </c>
      <c r="AP43" s="40">
        <v>3.7712361663282568E-2</v>
      </c>
      <c r="AQ43" s="41">
        <v>8.51</v>
      </c>
      <c r="AR43" s="41">
        <v>8.49</v>
      </c>
      <c r="AS43" s="41">
        <v>4.3204937989385635E-2</v>
      </c>
      <c r="AT43" s="42">
        <v>2.6166666666666667</v>
      </c>
      <c r="AU43" s="42">
        <v>2.62</v>
      </c>
      <c r="AV43" s="42">
        <v>0.11841546445554391</v>
      </c>
      <c r="AW43" s="43">
        <v>4.166666666666667</v>
      </c>
      <c r="AX43" s="43">
        <v>5</v>
      </c>
      <c r="AY43" s="43">
        <v>1.2133516482134197</v>
      </c>
      <c r="AZ43" s="43">
        <v>4.25</v>
      </c>
      <c r="BA43" s="43">
        <v>4</v>
      </c>
      <c r="BB43" s="43">
        <v>0.4330127018922193</v>
      </c>
    </row>
    <row r="44" spans="1:54" s="8" customFormat="1" x14ac:dyDescent="0.35">
      <c r="A44" t="s">
        <v>82</v>
      </c>
      <c r="B44" s="28" t="s">
        <v>58</v>
      </c>
      <c r="C44" s="46" t="s">
        <v>90</v>
      </c>
      <c r="D44" s="7">
        <v>45024</v>
      </c>
      <c r="E44" s="29" t="s">
        <v>204</v>
      </c>
      <c r="F44" s="29"/>
      <c r="G44" s="30">
        <v>34.083333333333336</v>
      </c>
      <c r="H44" s="30">
        <v>33</v>
      </c>
      <c r="I44" s="30">
        <v>16.260680250906546</v>
      </c>
      <c r="J44" s="31">
        <v>48.75</v>
      </c>
      <c r="K44" s="31">
        <v>53.5</v>
      </c>
      <c r="L44" s="31">
        <v>29.653906431812093</v>
      </c>
      <c r="M44" s="32">
        <v>6.5333333333333341</v>
      </c>
      <c r="N44" s="32">
        <v>6.3250000000000002</v>
      </c>
      <c r="O44" s="32">
        <v>4.639204912721814</v>
      </c>
      <c r="P44" s="33">
        <v>1</v>
      </c>
      <c r="Q44" s="33">
        <v>1</v>
      </c>
      <c r="R44" s="33">
        <v>0</v>
      </c>
      <c r="S44" s="34">
        <v>2</v>
      </c>
      <c r="T44" s="34">
        <v>0</v>
      </c>
      <c r="U44" s="34">
        <v>0</v>
      </c>
      <c r="V44" s="34">
        <v>91.666666666666671</v>
      </c>
      <c r="W44" s="34">
        <v>8.3333333333333339</v>
      </c>
      <c r="X44" s="34">
        <v>0</v>
      </c>
      <c r="Y44" s="35">
        <v>1.1666666666666667</v>
      </c>
      <c r="Z44" s="35">
        <v>1</v>
      </c>
      <c r="AA44" s="35">
        <v>0.37267799624996495</v>
      </c>
      <c r="AB44" s="36">
        <v>1</v>
      </c>
      <c r="AC44" s="36">
        <v>1</v>
      </c>
      <c r="AD44" s="36">
        <v>0</v>
      </c>
      <c r="AE44" s="37">
        <v>1</v>
      </c>
      <c r="AF44" s="37">
        <v>1</v>
      </c>
      <c r="AG44" s="37">
        <v>0</v>
      </c>
      <c r="AH44" s="38">
        <v>219.20000000000002</v>
      </c>
      <c r="AI44" s="38">
        <v>220</v>
      </c>
      <c r="AJ44" s="38">
        <v>1.8832595855767404</v>
      </c>
      <c r="AK44" s="39">
        <v>5.8666666666666671</v>
      </c>
      <c r="AL44" s="39">
        <v>5.7</v>
      </c>
      <c r="AM44" s="39">
        <v>0.30912061651652345</v>
      </c>
      <c r="AN44" s="40">
        <v>11.783333333333333</v>
      </c>
      <c r="AO44" s="40">
        <v>11.79</v>
      </c>
      <c r="AP44" s="40">
        <v>2.4944382578493043E-2</v>
      </c>
      <c r="AQ44" s="41">
        <v>8.2366666666666664</v>
      </c>
      <c r="AR44" s="41">
        <v>8.26</v>
      </c>
      <c r="AS44" s="41">
        <v>6.3420991968134874E-2</v>
      </c>
      <c r="AT44" s="42">
        <v>2.7166666666666663</v>
      </c>
      <c r="AU44" s="42">
        <v>2.59</v>
      </c>
      <c r="AV44" s="42">
        <v>0.54628035130528341</v>
      </c>
      <c r="AW44" s="43">
        <v>3.75</v>
      </c>
      <c r="AX44" s="43">
        <v>4</v>
      </c>
      <c r="AY44" s="43">
        <v>1.4215601757693317</v>
      </c>
      <c r="AZ44" s="43">
        <v>3.9166666666666665</v>
      </c>
      <c r="BA44" s="43">
        <v>4</v>
      </c>
      <c r="BB44" s="43">
        <v>0.27638539919628324</v>
      </c>
    </row>
    <row r="45" spans="1:54" s="8" customFormat="1" x14ac:dyDescent="0.35">
      <c r="A45" t="s">
        <v>82</v>
      </c>
      <c r="B45" s="28" t="s">
        <v>59</v>
      </c>
      <c r="C45" s="44" t="s">
        <v>89</v>
      </c>
      <c r="D45" s="7">
        <v>45024</v>
      </c>
      <c r="E45" s="29" t="s">
        <v>204</v>
      </c>
      <c r="F45" s="29" t="s">
        <v>204</v>
      </c>
      <c r="G45" s="30">
        <v>38.333333333333336</v>
      </c>
      <c r="H45" s="30">
        <v>36</v>
      </c>
      <c r="I45" s="30">
        <v>20.705608472639057</v>
      </c>
      <c r="J45" s="31">
        <v>44.666666666666664</v>
      </c>
      <c r="K45" s="31">
        <v>31.5</v>
      </c>
      <c r="L45" s="31">
        <v>36.137084676117539</v>
      </c>
      <c r="M45" s="32">
        <v>5.083333333333333</v>
      </c>
      <c r="N45" s="32">
        <v>3.75</v>
      </c>
      <c r="O45" s="32">
        <v>4.663704416972509</v>
      </c>
      <c r="P45" s="33">
        <v>1.0833333333333333</v>
      </c>
      <c r="Q45" s="33">
        <v>1</v>
      </c>
      <c r="R45" s="33">
        <v>0.27638539919628335</v>
      </c>
      <c r="S45" s="34">
        <v>2</v>
      </c>
      <c r="T45" s="34">
        <v>41.666666666666664</v>
      </c>
      <c r="U45" s="34">
        <v>0</v>
      </c>
      <c r="V45" s="34">
        <v>58.333333333333336</v>
      </c>
      <c r="W45" s="34">
        <v>0</v>
      </c>
      <c r="X45" s="34">
        <v>0</v>
      </c>
      <c r="Y45" s="35">
        <v>1.1666666666666667</v>
      </c>
      <c r="Z45" s="35">
        <v>1</v>
      </c>
      <c r="AA45" s="35">
        <v>0.37267799624996495</v>
      </c>
      <c r="AB45" s="36">
        <v>1</v>
      </c>
      <c r="AC45" s="36">
        <v>1</v>
      </c>
      <c r="AD45" s="36">
        <v>0</v>
      </c>
      <c r="AE45" s="37">
        <v>1.0833333333333333</v>
      </c>
      <c r="AF45" s="37">
        <v>1</v>
      </c>
      <c r="AG45" s="37">
        <v>0.27638539919628335</v>
      </c>
      <c r="AH45" s="38">
        <v>219.66666666666666</v>
      </c>
      <c r="AI45" s="38">
        <v>219.6</v>
      </c>
      <c r="AJ45" s="38">
        <v>0.24944382578492791</v>
      </c>
      <c r="AK45" s="39">
        <v>6.333333333333333</v>
      </c>
      <c r="AL45" s="39">
        <v>6.3</v>
      </c>
      <c r="AM45" s="39">
        <v>0.28674417556808762</v>
      </c>
      <c r="AN45" s="40">
        <v>11.523333333333333</v>
      </c>
      <c r="AO45" s="40">
        <v>11.55</v>
      </c>
      <c r="AP45" s="40">
        <v>0.10780641085864145</v>
      </c>
      <c r="AQ45" s="41">
        <v>8.3166666666666682</v>
      </c>
      <c r="AR45" s="41">
        <v>8.3000000000000007</v>
      </c>
      <c r="AS45" s="41">
        <v>2.3570226039551081E-2</v>
      </c>
      <c r="AT45" s="42">
        <v>2.3433333333333333</v>
      </c>
      <c r="AU45" s="42">
        <v>2.02</v>
      </c>
      <c r="AV45" s="42">
        <v>0.4858211833815228</v>
      </c>
      <c r="AW45" s="43">
        <v>3.9166666666666665</v>
      </c>
      <c r="AX45" s="43">
        <v>4.5</v>
      </c>
      <c r="AY45" s="43">
        <v>1.4409680388158819</v>
      </c>
      <c r="AZ45" s="43">
        <v>4.416666666666667</v>
      </c>
      <c r="BA45" s="43">
        <v>4</v>
      </c>
      <c r="BB45" s="43">
        <v>0.49300664859163468</v>
      </c>
    </row>
    <row r="46" spans="1:54" s="8" customFormat="1" x14ac:dyDescent="0.35">
      <c r="A46" t="s">
        <v>83</v>
      </c>
      <c r="B46" s="28" t="s">
        <v>60</v>
      </c>
      <c r="C46" s="46" t="s">
        <v>90</v>
      </c>
      <c r="D46" s="7">
        <v>45025</v>
      </c>
      <c r="E46" s="29" t="s">
        <v>204</v>
      </c>
      <c r="F46" s="29" t="s">
        <v>204</v>
      </c>
      <c r="G46" s="30">
        <v>37</v>
      </c>
      <c r="H46" s="30">
        <v>38</v>
      </c>
      <c r="I46" s="30">
        <v>7.0828431202919262</v>
      </c>
      <c r="J46" s="31">
        <v>104.16666666666667</v>
      </c>
      <c r="K46" s="31">
        <v>105</v>
      </c>
      <c r="L46" s="31">
        <v>52.74756445140909</v>
      </c>
      <c r="M46" s="32">
        <v>2.8291666666666662</v>
      </c>
      <c r="N46" s="32">
        <v>2.7</v>
      </c>
      <c r="O46" s="32">
        <v>1.9020228632227913</v>
      </c>
      <c r="P46" s="33">
        <v>2</v>
      </c>
      <c r="Q46" s="33">
        <v>2</v>
      </c>
      <c r="R46" s="33">
        <v>0</v>
      </c>
      <c r="S46" s="34">
        <v>2</v>
      </c>
      <c r="T46" s="34">
        <v>25</v>
      </c>
      <c r="U46" s="34">
        <v>0</v>
      </c>
      <c r="V46" s="34">
        <v>75</v>
      </c>
      <c r="W46" s="34">
        <v>0</v>
      </c>
      <c r="X46" s="34">
        <v>0</v>
      </c>
      <c r="Y46" s="35">
        <v>1.1666666666666667</v>
      </c>
      <c r="Z46" s="35">
        <v>1</v>
      </c>
      <c r="AA46" s="35">
        <v>0.37267799624996495</v>
      </c>
      <c r="AB46" s="36">
        <v>1</v>
      </c>
      <c r="AC46" s="36">
        <v>1</v>
      </c>
      <c r="AD46" s="36">
        <v>0</v>
      </c>
      <c r="AE46" s="37">
        <v>1</v>
      </c>
      <c r="AF46" s="37">
        <v>1</v>
      </c>
      <c r="AG46" s="37">
        <v>0</v>
      </c>
      <c r="AH46" s="38">
        <v>488.66666666666669</v>
      </c>
      <c r="AI46" s="38">
        <v>489</v>
      </c>
      <c r="AJ46" s="38">
        <v>0.47140452079103168</v>
      </c>
      <c r="AK46" s="39">
        <v>7.166666666666667</v>
      </c>
      <c r="AL46" s="39">
        <v>7</v>
      </c>
      <c r="AM46" s="39">
        <v>0.46427960923947048</v>
      </c>
      <c r="AN46" s="40">
        <v>11.713333333333333</v>
      </c>
      <c r="AO46" s="40">
        <v>11.46</v>
      </c>
      <c r="AP46" s="40">
        <v>0.37249906785863984</v>
      </c>
      <c r="AQ46" s="41">
        <v>8.3966666666666665</v>
      </c>
      <c r="AR46" s="41">
        <v>8.41</v>
      </c>
      <c r="AS46" s="41">
        <v>1.8856180831641704E-2</v>
      </c>
      <c r="AT46" s="42">
        <v>6.44</v>
      </c>
      <c r="AU46" s="42">
        <v>6.33</v>
      </c>
      <c r="AV46" s="42">
        <v>1.1335195925376242</v>
      </c>
      <c r="AW46" s="43">
        <v>3.8333333333333335</v>
      </c>
      <c r="AX46" s="43">
        <v>4</v>
      </c>
      <c r="AY46" s="43">
        <v>0.98601329718326935</v>
      </c>
      <c r="AZ46" s="43">
        <v>4.25</v>
      </c>
      <c r="BA46" s="43">
        <v>4</v>
      </c>
      <c r="BB46" s="43">
        <v>0.4330127018922193</v>
      </c>
    </row>
    <row r="47" spans="1:54" s="8" customFormat="1" x14ac:dyDescent="0.35">
      <c r="A47" t="s">
        <v>83</v>
      </c>
      <c r="B47" s="28" t="s">
        <v>61</v>
      </c>
      <c r="C47" s="46" t="s">
        <v>90</v>
      </c>
      <c r="D47" s="7">
        <v>45025</v>
      </c>
      <c r="E47" s="29" t="s">
        <v>204</v>
      </c>
      <c r="F47" s="29" t="s">
        <v>204</v>
      </c>
      <c r="G47" s="30">
        <v>29.083333333333332</v>
      </c>
      <c r="H47" s="30">
        <v>23</v>
      </c>
      <c r="I47" s="30">
        <v>16.745438848302012</v>
      </c>
      <c r="J47" s="31">
        <v>68.833333333333329</v>
      </c>
      <c r="K47" s="31">
        <v>68.5</v>
      </c>
      <c r="L47" s="31">
        <v>39.038086815598717</v>
      </c>
      <c r="M47" s="32">
        <v>3.3916666666666662</v>
      </c>
      <c r="N47" s="32">
        <v>3.2</v>
      </c>
      <c r="O47" s="32">
        <v>2.3300423219809172</v>
      </c>
      <c r="P47" s="33">
        <v>2</v>
      </c>
      <c r="Q47" s="33">
        <v>2</v>
      </c>
      <c r="R47" s="33">
        <v>0</v>
      </c>
      <c r="S47" s="34">
        <v>2</v>
      </c>
      <c r="T47" s="34">
        <v>8.3333333333333339</v>
      </c>
      <c r="U47" s="34">
        <v>0</v>
      </c>
      <c r="V47" s="34">
        <v>91.666666666666671</v>
      </c>
      <c r="W47" s="34">
        <v>0</v>
      </c>
      <c r="X47" s="34">
        <v>0</v>
      </c>
      <c r="Y47" s="35">
        <v>1.0833333333333333</v>
      </c>
      <c r="Z47" s="35">
        <v>1</v>
      </c>
      <c r="AA47" s="35">
        <v>0.27638539919628335</v>
      </c>
      <c r="AB47" s="36">
        <v>1</v>
      </c>
      <c r="AC47" s="36">
        <v>1</v>
      </c>
      <c r="AD47" s="36">
        <v>0</v>
      </c>
      <c r="AE47" s="37">
        <v>1.1666666666666667</v>
      </c>
      <c r="AF47" s="37">
        <v>1</v>
      </c>
      <c r="AG47" s="37">
        <v>0.37267799624996495</v>
      </c>
      <c r="AH47" s="38">
        <v>483.66666666666669</v>
      </c>
      <c r="AI47" s="38">
        <v>483</v>
      </c>
      <c r="AJ47" s="38">
        <v>0.94280904158206336</v>
      </c>
      <c r="AK47" s="39">
        <v>8.9666666666666668</v>
      </c>
      <c r="AL47" s="39">
        <v>9</v>
      </c>
      <c r="AM47" s="39">
        <v>0.20548046676563259</v>
      </c>
      <c r="AN47" s="40">
        <v>10.673333333333332</v>
      </c>
      <c r="AO47" s="40">
        <v>10.66</v>
      </c>
      <c r="AP47" s="40">
        <v>7.4087035902976092E-2</v>
      </c>
      <c r="AQ47" s="41">
        <v>8.4333333333333353</v>
      </c>
      <c r="AR47" s="41">
        <v>8.41</v>
      </c>
      <c r="AS47" s="41">
        <v>4.0276819911981884E-2</v>
      </c>
      <c r="AT47" s="42">
        <v>5.7</v>
      </c>
      <c r="AU47" s="42">
        <v>5.64</v>
      </c>
      <c r="AV47" s="42">
        <v>0.24055491403558255</v>
      </c>
      <c r="AW47" s="43">
        <v>4.083333333333333</v>
      </c>
      <c r="AX47" s="43">
        <v>4</v>
      </c>
      <c r="AY47" s="43">
        <v>1.1149240133549709</v>
      </c>
      <c r="AZ47" s="43">
        <v>4.083333333333333</v>
      </c>
      <c r="BA47" s="43">
        <v>4</v>
      </c>
      <c r="BB47" s="43">
        <v>0.27638539919628335</v>
      </c>
    </row>
    <row r="48" spans="1:54" s="8" customFormat="1" x14ac:dyDescent="0.35">
      <c r="A48" t="s">
        <v>83</v>
      </c>
      <c r="B48" s="28" t="s">
        <v>62</v>
      </c>
      <c r="C48" s="46" t="s">
        <v>90</v>
      </c>
      <c r="D48" s="7">
        <v>45026</v>
      </c>
      <c r="E48" s="29" t="s">
        <v>204</v>
      </c>
      <c r="F48" s="29"/>
      <c r="G48" s="30">
        <v>34.333333333333336</v>
      </c>
      <c r="H48" s="30">
        <v>33</v>
      </c>
      <c r="I48" s="30">
        <v>13.406051701460136</v>
      </c>
      <c r="J48" s="31">
        <v>64.416666666666671</v>
      </c>
      <c r="K48" s="31">
        <v>66</v>
      </c>
      <c r="L48" s="31">
        <v>28.303292898334089</v>
      </c>
      <c r="M48" s="32">
        <v>3.2833333333333337</v>
      </c>
      <c r="N48" s="32">
        <v>3.3</v>
      </c>
      <c r="O48" s="32">
        <v>2.1189947826478686</v>
      </c>
      <c r="P48" s="33">
        <v>2</v>
      </c>
      <c r="Q48" s="33">
        <v>2</v>
      </c>
      <c r="R48" s="33">
        <v>0</v>
      </c>
      <c r="S48" s="34">
        <v>1</v>
      </c>
      <c r="T48" s="34">
        <v>0</v>
      </c>
      <c r="U48" s="34">
        <v>0</v>
      </c>
      <c r="V48" s="34">
        <v>100</v>
      </c>
      <c r="W48" s="34">
        <v>0</v>
      </c>
      <c r="X48" s="34">
        <v>0</v>
      </c>
      <c r="Y48" s="35">
        <v>1.4166666666666667</v>
      </c>
      <c r="Z48" s="35">
        <v>1</v>
      </c>
      <c r="AA48" s="35">
        <v>0.49300664859163468</v>
      </c>
      <c r="AB48" s="36">
        <v>1</v>
      </c>
      <c r="AC48" s="36">
        <v>1</v>
      </c>
      <c r="AD48" s="36">
        <v>0</v>
      </c>
      <c r="AE48" s="37">
        <v>1</v>
      </c>
      <c r="AF48" s="37">
        <v>1</v>
      </c>
      <c r="AG48" s="37">
        <v>0</v>
      </c>
      <c r="AH48" s="38">
        <v>484.33333333333331</v>
      </c>
      <c r="AI48" s="38">
        <v>485</v>
      </c>
      <c r="AJ48" s="38">
        <v>1.699673171197595</v>
      </c>
      <c r="AK48" s="39">
        <v>4.4333333333333336</v>
      </c>
      <c r="AL48" s="39">
        <v>4.3</v>
      </c>
      <c r="AM48" s="39">
        <v>0.41899350299921784</v>
      </c>
      <c r="AN48" s="40">
        <v>12.25</v>
      </c>
      <c r="AO48" s="40">
        <v>12.3</v>
      </c>
      <c r="AP48" s="40">
        <v>9.2736184954957557E-2</v>
      </c>
      <c r="AQ48" s="41">
        <v>8.27</v>
      </c>
      <c r="AR48" s="41">
        <v>8.27</v>
      </c>
      <c r="AS48" s="41">
        <v>0</v>
      </c>
      <c r="AT48" s="42">
        <v>2.0099999999999998</v>
      </c>
      <c r="AU48" s="42">
        <v>1.95</v>
      </c>
      <c r="AV48" s="42">
        <v>0.12192894105447932</v>
      </c>
      <c r="AW48" s="43">
        <v>4.333333333333333</v>
      </c>
      <c r="AX48" s="43">
        <v>4.5</v>
      </c>
      <c r="AY48" s="43">
        <v>0.7453559924999299</v>
      </c>
      <c r="AZ48" s="43">
        <v>4</v>
      </c>
      <c r="BA48" s="43">
        <v>4</v>
      </c>
      <c r="BB48" s="43">
        <v>0</v>
      </c>
    </row>
    <row r="49" spans="1:54" s="8" customFormat="1" x14ac:dyDescent="0.35">
      <c r="A49" t="s">
        <v>83</v>
      </c>
      <c r="B49" s="28" t="s">
        <v>63</v>
      </c>
      <c r="C49" s="46" t="s">
        <v>90</v>
      </c>
      <c r="D49" s="7">
        <v>45026</v>
      </c>
      <c r="E49" s="29" t="s">
        <v>204</v>
      </c>
      <c r="F49" s="29"/>
      <c r="G49" s="30">
        <v>41.25</v>
      </c>
      <c r="H49" s="30">
        <v>41.5</v>
      </c>
      <c r="I49" s="30">
        <v>11.882234638316145</v>
      </c>
      <c r="J49" s="31">
        <v>61.583333333333336</v>
      </c>
      <c r="K49" s="31">
        <v>54</v>
      </c>
      <c r="L49" s="31">
        <v>38.486920577717768</v>
      </c>
      <c r="M49" s="32">
        <v>3.4708333333333328</v>
      </c>
      <c r="N49" s="32">
        <v>3.1749999999999998</v>
      </c>
      <c r="O49" s="32">
        <v>2.2288317505415765</v>
      </c>
      <c r="P49" s="33">
        <v>2</v>
      </c>
      <c r="Q49" s="33">
        <v>2</v>
      </c>
      <c r="R49" s="33">
        <v>0.40824829046386302</v>
      </c>
      <c r="S49" s="34">
        <v>2</v>
      </c>
      <c r="T49" s="34">
        <v>0</v>
      </c>
      <c r="U49" s="34">
        <v>0</v>
      </c>
      <c r="V49" s="34">
        <v>83.333333333333329</v>
      </c>
      <c r="W49" s="34">
        <v>16.666666666666668</v>
      </c>
      <c r="X49" s="34">
        <v>0</v>
      </c>
      <c r="Y49" s="35">
        <v>1.5833333333333333</v>
      </c>
      <c r="Z49" s="35">
        <v>2</v>
      </c>
      <c r="AA49" s="35">
        <v>0.49300664859163468</v>
      </c>
      <c r="AB49" s="36">
        <v>1</v>
      </c>
      <c r="AC49" s="36">
        <v>1</v>
      </c>
      <c r="AD49" s="36">
        <v>0</v>
      </c>
      <c r="AE49" s="37">
        <v>1</v>
      </c>
      <c r="AF49" s="37">
        <v>1</v>
      </c>
      <c r="AG49" s="37">
        <v>0</v>
      </c>
      <c r="AH49" s="38">
        <v>472.33333333333331</v>
      </c>
      <c r="AI49" s="38">
        <v>472</v>
      </c>
      <c r="AJ49" s="38">
        <v>0.47140452079103168</v>
      </c>
      <c r="AK49" s="39">
        <v>3.2666666666666671</v>
      </c>
      <c r="AL49" s="39">
        <v>3.3</v>
      </c>
      <c r="AM49" s="39">
        <v>4.7140452079103001E-2</v>
      </c>
      <c r="AN49" s="40">
        <v>12.51</v>
      </c>
      <c r="AO49" s="40">
        <v>12.52</v>
      </c>
      <c r="AP49" s="40">
        <v>1.4142135623730651E-2</v>
      </c>
      <c r="AQ49" s="41">
        <v>8.3266666666666662</v>
      </c>
      <c r="AR49" s="41">
        <v>8.33</v>
      </c>
      <c r="AS49" s="41">
        <v>2.8674417556808902E-2</v>
      </c>
      <c r="AT49" s="42">
        <v>2.3466666666666662</v>
      </c>
      <c r="AU49" s="42">
        <v>2.31</v>
      </c>
      <c r="AV49" s="42">
        <v>0.55990078486182659</v>
      </c>
      <c r="AW49" s="43">
        <v>4.25</v>
      </c>
      <c r="AX49" s="43">
        <v>5</v>
      </c>
      <c r="AY49" s="43">
        <v>1.0103629710818451</v>
      </c>
      <c r="AZ49" s="43">
        <v>3.8333333333333335</v>
      </c>
      <c r="BA49" s="43">
        <v>4</v>
      </c>
      <c r="BB49" s="43">
        <v>0.37267799624996489</v>
      </c>
    </row>
    <row r="50" spans="1:54" s="8" customFormat="1" ht="12.25" customHeight="1" x14ac:dyDescent="0.35">
      <c r="A50" t="s">
        <v>84</v>
      </c>
      <c r="B50" s="28" t="s">
        <v>64</v>
      </c>
      <c r="C50" s="46" t="s">
        <v>90</v>
      </c>
      <c r="D50" s="7">
        <v>45035</v>
      </c>
      <c r="E50" s="29" t="s">
        <v>204</v>
      </c>
      <c r="F50" s="29" t="s">
        <v>204</v>
      </c>
      <c r="G50" s="30">
        <v>37.166666666666664</v>
      </c>
      <c r="H50" s="30">
        <v>34.5</v>
      </c>
      <c r="I50" s="30">
        <v>15.566167015535827</v>
      </c>
      <c r="J50" s="31">
        <v>65.25</v>
      </c>
      <c r="K50" s="31">
        <v>63</v>
      </c>
      <c r="L50" s="31">
        <v>40.482763821985607</v>
      </c>
      <c r="M50" s="32">
        <v>2.6958333333333333</v>
      </c>
      <c r="N50" s="32">
        <v>2.85</v>
      </c>
      <c r="O50" s="32">
        <v>1.4789436451587854</v>
      </c>
      <c r="P50" s="33">
        <v>2</v>
      </c>
      <c r="Q50" s="33">
        <v>2</v>
      </c>
      <c r="R50" s="33">
        <v>0.57735026918962573</v>
      </c>
      <c r="S50" s="34">
        <v>4</v>
      </c>
      <c r="T50" s="34">
        <v>16.666666666666668</v>
      </c>
      <c r="U50" s="34">
        <v>0</v>
      </c>
      <c r="V50" s="34">
        <v>66.666666666666671</v>
      </c>
      <c r="W50" s="34">
        <v>8.3333333333333339</v>
      </c>
      <c r="X50" s="34">
        <v>8.3333333333333339</v>
      </c>
      <c r="Y50" s="35">
        <v>1.25</v>
      </c>
      <c r="Z50" s="35">
        <v>1</v>
      </c>
      <c r="AA50" s="35">
        <v>0.4330127018922193</v>
      </c>
      <c r="AB50" s="36">
        <v>1</v>
      </c>
      <c r="AC50" s="36">
        <v>1</v>
      </c>
      <c r="AD50" s="36">
        <v>0</v>
      </c>
      <c r="AE50" s="37">
        <v>1</v>
      </c>
      <c r="AF50" s="37">
        <v>1</v>
      </c>
      <c r="AG50" s="37">
        <v>0</v>
      </c>
      <c r="AH50" s="38">
        <v>382.66666666666669</v>
      </c>
      <c r="AI50" s="38">
        <v>384</v>
      </c>
      <c r="AJ50" s="38">
        <v>2.6246692913372702</v>
      </c>
      <c r="AK50" s="39">
        <v>4.666666666666667</v>
      </c>
      <c r="AL50" s="39">
        <v>4.4000000000000004</v>
      </c>
      <c r="AM50" s="39">
        <v>0.60184900284225884</v>
      </c>
      <c r="AN50" s="40">
        <v>11.26</v>
      </c>
      <c r="AO50" s="40">
        <v>11.3</v>
      </c>
      <c r="AP50" s="40">
        <v>0.10198039027185596</v>
      </c>
      <c r="AQ50" s="41">
        <v>8.4366666666666656</v>
      </c>
      <c r="AR50" s="41">
        <v>8.44</v>
      </c>
      <c r="AS50" s="41">
        <v>1.2472191289246204E-2</v>
      </c>
      <c r="AT50" s="42">
        <v>1.59</v>
      </c>
      <c r="AU50" s="42">
        <v>1.59</v>
      </c>
      <c r="AV50" s="42">
        <v>0.1796292478040992</v>
      </c>
      <c r="AW50" s="43">
        <v>4.333333333333333</v>
      </c>
      <c r="AX50" s="43">
        <v>5</v>
      </c>
      <c r="AY50" s="43">
        <v>1.0274023338281628</v>
      </c>
      <c r="AZ50" s="43">
        <v>3.9166666666666665</v>
      </c>
      <c r="BA50" s="43">
        <v>4</v>
      </c>
      <c r="BB50" s="43">
        <v>0.75920279826202486</v>
      </c>
    </row>
    <row r="51" spans="1:54" s="8" customFormat="1" x14ac:dyDescent="0.35">
      <c r="A51" t="s">
        <v>84</v>
      </c>
      <c r="B51" s="28" t="s">
        <v>65</v>
      </c>
      <c r="C51" s="46" t="s">
        <v>90</v>
      </c>
      <c r="D51" s="7">
        <v>45035</v>
      </c>
      <c r="E51" s="29" t="s">
        <v>204</v>
      </c>
      <c r="F51" s="29"/>
      <c r="G51" s="30">
        <v>30.083333333333332</v>
      </c>
      <c r="H51" s="30">
        <v>31</v>
      </c>
      <c r="I51" s="30">
        <v>7.4213468379323766</v>
      </c>
      <c r="J51" s="31">
        <v>70.583333333333329</v>
      </c>
      <c r="K51" s="31">
        <v>56.5</v>
      </c>
      <c r="L51" s="31">
        <v>46.890756611037489</v>
      </c>
      <c r="M51" s="32">
        <v>2.5208333333333335</v>
      </c>
      <c r="N51" s="32">
        <v>1.9</v>
      </c>
      <c r="O51" s="32">
        <v>1.8684282982109732</v>
      </c>
      <c r="P51" s="33">
        <v>2.0833333333333335</v>
      </c>
      <c r="Q51" s="33">
        <v>2</v>
      </c>
      <c r="R51" s="33">
        <v>0.75920279826202486</v>
      </c>
      <c r="S51" s="34">
        <v>2</v>
      </c>
      <c r="T51" s="34">
        <v>8.3333333333333339</v>
      </c>
      <c r="U51" s="34">
        <v>0</v>
      </c>
      <c r="V51" s="34">
        <v>91.666666666666671</v>
      </c>
      <c r="W51" s="34">
        <v>0</v>
      </c>
      <c r="X51" s="34">
        <v>0</v>
      </c>
      <c r="Y51" s="35">
        <v>1</v>
      </c>
      <c r="Z51" s="35">
        <v>1</v>
      </c>
      <c r="AA51" s="35">
        <v>0</v>
      </c>
      <c r="AB51" s="36">
        <v>1</v>
      </c>
      <c r="AC51" s="36">
        <v>1</v>
      </c>
      <c r="AD51" s="36">
        <v>0</v>
      </c>
      <c r="AE51" s="37">
        <v>1</v>
      </c>
      <c r="AF51" s="37">
        <v>1</v>
      </c>
      <c r="AG51" s="37">
        <v>0</v>
      </c>
      <c r="AH51" s="38">
        <v>428.33333333333331</v>
      </c>
      <c r="AI51" s="38">
        <v>429</v>
      </c>
      <c r="AJ51" s="38">
        <v>1.699673171197595</v>
      </c>
      <c r="AK51" s="39">
        <v>7.2</v>
      </c>
      <c r="AL51" s="39">
        <v>7.1</v>
      </c>
      <c r="AM51" s="39">
        <v>0.14142135623730984</v>
      </c>
      <c r="AN51" s="40">
        <v>10.446666666666667</v>
      </c>
      <c r="AO51" s="40">
        <v>10.45</v>
      </c>
      <c r="AP51" s="40">
        <v>2.054804667656349E-2</v>
      </c>
      <c r="AQ51" s="41">
        <v>8.5033333333333321</v>
      </c>
      <c r="AR51" s="41">
        <v>8.51</v>
      </c>
      <c r="AS51" s="41">
        <v>9.428090415820432E-3</v>
      </c>
      <c r="AT51" s="42">
        <v>2.04</v>
      </c>
      <c r="AU51" s="42">
        <v>2.2200000000000002</v>
      </c>
      <c r="AV51" s="42">
        <v>0.62545983084447632</v>
      </c>
      <c r="AW51" s="43">
        <v>4.416666666666667</v>
      </c>
      <c r="AX51" s="43">
        <v>5</v>
      </c>
      <c r="AY51" s="43">
        <v>1.1149240133549709</v>
      </c>
      <c r="AZ51" s="43">
        <v>4.083333333333333</v>
      </c>
      <c r="BA51" s="43">
        <v>4</v>
      </c>
      <c r="BB51" s="43">
        <v>0.27638539919628335</v>
      </c>
    </row>
    <row r="52" spans="1:54" s="8" customFormat="1" x14ac:dyDescent="0.35">
      <c r="A52" t="s">
        <v>85</v>
      </c>
      <c r="B52" s="28" t="s">
        <v>67</v>
      </c>
      <c r="C52" s="46" t="s">
        <v>90</v>
      </c>
      <c r="D52" s="7">
        <v>45038</v>
      </c>
      <c r="E52" s="29" t="s">
        <v>204</v>
      </c>
      <c r="F52" s="29" t="s">
        <v>204</v>
      </c>
      <c r="G52" s="30">
        <v>40.416666666666664</v>
      </c>
      <c r="H52" s="30">
        <v>33</v>
      </c>
      <c r="I52" s="30">
        <v>24.57118343823829</v>
      </c>
      <c r="J52" s="31">
        <v>76.083333333333329</v>
      </c>
      <c r="K52" s="31">
        <v>77.5</v>
      </c>
      <c r="L52" s="31">
        <v>42.466571820930191</v>
      </c>
      <c r="M52" s="32">
        <v>6.1124999999999998</v>
      </c>
      <c r="N52" s="32">
        <v>4.55</v>
      </c>
      <c r="O52" s="32">
        <v>5.840345487782951</v>
      </c>
      <c r="P52" s="33">
        <v>1</v>
      </c>
      <c r="Q52" s="33">
        <v>1</v>
      </c>
      <c r="R52" s="33">
        <v>0</v>
      </c>
      <c r="S52" s="34">
        <v>1</v>
      </c>
      <c r="T52" s="34">
        <v>0</v>
      </c>
      <c r="U52" s="34">
        <v>0</v>
      </c>
      <c r="V52" s="34">
        <v>100</v>
      </c>
      <c r="W52" s="34">
        <v>0</v>
      </c>
      <c r="X52" s="34">
        <v>0</v>
      </c>
      <c r="Y52" s="35">
        <v>1</v>
      </c>
      <c r="Z52" s="35">
        <v>1</v>
      </c>
      <c r="AA52" s="35">
        <v>0</v>
      </c>
      <c r="AB52" s="36">
        <v>1</v>
      </c>
      <c r="AC52" s="36">
        <v>1</v>
      </c>
      <c r="AD52" s="36">
        <v>0</v>
      </c>
      <c r="AE52" s="37">
        <v>1</v>
      </c>
      <c r="AF52" s="37">
        <v>1</v>
      </c>
      <c r="AG52" s="37">
        <v>0</v>
      </c>
      <c r="AH52" s="38">
        <v>383.33333333333331</v>
      </c>
      <c r="AI52" s="38">
        <v>384</v>
      </c>
      <c r="AJ52" s="38">
        <v>0.94280904158206336</v>
      </c>
      <c r="AK52" s="39">
        <v>7.3666666666666671</v>
      </c>
      <c r="AL52" s="39">
        <v>7.2</v>
      </c>
      <c r="AM52" s="39">
        <v>0.38586123009300766</v>
      </c>
      <c r="AN52" s="40">
        <v>11.556666666666667</v>
      </c>
      <c r="AO52" s="40">
        <v>11.62</v>
      </c>
      <c r="AP52" s="40">
        <v>0.15755069730795321</v>
      </c>
      <c r="AQ52" s="41">
        <v>8.6266666666666669</v>
      </c>
      <c r="AR52" s="41">
        <v>8.6199999999999992</v>
      </c>
      <c r="AS52" s="41">
        <v>3.2998316455372295E-2</v>
      </c>
      <c r="AT52" s="42">
        <v>2.2933333333333334</v>
      </c>
      <c r="AU52" s="42">
        <v>2.2999999999999998</v>
      </c>
      <c r="AV52" s="42">
        <v>0.49808522251607568</v>
      </c>
      <c r="AW52" s="43">
        <v>4.166666666666667</v>
      </c>
      <c r="AX52" s="43">
        <v>4</v>
      </c>
      <c r="AY52" s="43">
        <v>0.89752746785575066</v>
      </c>
      <c r="AZ52" s="43">
        <v>4</v>
      </c>
      <c r="BA52" s="43">
        <v>4</v>
      </c>
      <c r="BB52" s="43">
        <v>0</v>
      </c>
    </row>
    <row r="53" spans="1:54" s="8" customFormat="1" x14ac:dyDescent="0.35">
      <c r="A53" t="s">
        <v>85</v>
      </c>
      <c r="B53" s="28" t="s">
        <v>68</v>
      </c>
      <c r="C53" s="46" t="s">
        <v>90</v>
      </c>
      <c r="D53" s="7">
        <v>45038</v>
      </c>
      <c r="E53" s="29" t="s">
        <v>204</v>
      </c>
      <c r="F53" s="29" t="s">
        <v>204</v>
      </c>
      <c r="G53" s="30">
        <v>34.166666666666664</v>
      </c>
      <c r="H53" s="30">
        <v>26.5</v>
      </c>
      <c r="I53" s="30">
        <v>16.526914076405458</v>
      </c>
      <c r="J53" s="31">
        <v>83.5</v>
      </c>
      <c r="K53" s="31">
        <v>73.5</v>
      </c>
      <c r="L53" s="31">
        <v>45.879370818121153</v>
      </c>
      <c r="M53" s="32">
        <v>5.9541666666666657</v>
      </c>
      <c r="N53" s="32">
        <v>4.6750000000000007</v>
      </c>
      <c r="O53" s="32">
        <v>5.0759423728232207</v>
      </c>
      <c r="P53" s="33">
        <v>1.0833333333333333</v>
      </c>
      <c r="Q53" s="33">
        <v>1</v>
      </c>
      <c r="R53" s="33">
        <v>0.27638539919628335</v>
      </c>
      <c r="S53" s="34">
        <v>2</v>
      </c>
      <c r="T53" s="34">
        <v>8.3333333333333339</v>
      </c>
      <c r="U53" s="34">
        <v>0</v>
      </c>
      <c r="V53" s="34">
        <v>91.666666666666671</v>
      </c>
      <c r="W53" s="34">
        <v>0</v>
      </c>
      <c r="X53" s="34">
        <v>0</v>
      </c>
      <c r="Y53" s="35">
        <v>1</v>
      </c>
      <c r="Z53" s="35">
        <v>1</v>
      </c>
      <c r="AA53" s="35">
        <v>0</v>
      </c>
      <c r="AB53" s="36">
        <v>1</v>
      </c>
      <c r="AC53" s="36">
        <v>1</v>
      </c>
      <c r="AD53" s="36">
        <v>0</v>
      </c>
      <c r="AE53" s="37">
        <v>1</v>
      </c>
      <c r="AF53" s="37">
        <v>1</v>
      </c>
      <c r="AG53" s="37">
        <v>0</v>
      </c>
      <c r="AH53" s="38">
        <v>380.66666666666669</v>
      </c>
      <c r="AI53" s="38">
        <v>381</v>
      </c>
      <c r="AJ53" s="38">
        <v>0.47140452079103168</v>
      </c>
      <c r="AK53" s="39">
        <v>9.6</v>
      </c>
      <c r="AL53" s="39">
        <v>9.6</v>
      </c>
      <c r="AM53" s="39">
        <v>0.24494897427831766</v>
      </c>
      <c r="AN53" s="40">
        <v>11.13</v>
      </c>
      <c r="AO53" s="40">
        <v>11.15</v>
      </c>
      <c r="AP53" s="40">
        <v>8.2865352631040806E-2</v>
      </c>
      <c r="AQ53" s="41">
        <v>8.7100000000000009</v>
      </c>
      <c r="AR53" s="41">
        <v>8.7100000000000009</v>
      </c>
      <c r="AS53" s="41">
        <v>2.4494897427831983E-2</v>
      </c>
      <c r="AT53" s="42">
        <v>1.6466666666666667</v>
      </c>
      <c r="AU53" s="42">
        <v>1.63</v>
      </c>
      <c r="AV53" s="42">
        <v>0.24115462996914452</v>
      </c>
      <c r="AW53" s="43">
        <v>4.166666666666667</v>
      </c>
      <c r="AX53" s="43">
        <v>4</v>
      </c>
      <c r="AY53" s="43">
        <v>0.89752746785575066</v>
      </c>
      <c r="AZ53" s="43">
        <v>4.083333333333333</v>
      </c>
      <c r="BA53" s="43">
        <v>4</v>
      </c>
      <c r="BB53" s="43">
        <v>0.27638539919628335</v>
      </c>
    </row>
    <row r="54" spans="1:54" s="8" customFormat="1" x14ac:dyDescent="0.35">
      <c r="A54" s="8" t="s">
        <v>77</v>
      </c>
      <c r="B54" s="28" t="s">
        <v>72</v>
      </c>
      <c r="C54" s="46" t="s">
        <v>90</v>
      </c>
      <c r="D54" s="7">
        <v>45043</v>
      </c>
      <c r="E54" s="29" t="s">
        <v>204</v>
      </c>
      <c r="F54" s="29" t="s">
        <v>204</v>
      </c>
      <c r="G54" s="30">
        <v>41.25</v>
      </c>
      <c r="H54" s="30">
        <v>36</v>
      </c>
      <c r="I54" s="30">
        <v>22.398381637966615</v>
      </c>
      <c r="J54" s="31">
        <v>81</v>
      </c>
      <c r="K54" s="31">
        <v>74.5</v>
      </c>
      <c r="L54" s="31">
        <v>48.247625157445142</v>
      </c>
      <c r="M54" s="32">
        <v>5.666666666666667</v>
      </c>
      <c r="N54" s="32">
        <v>4.2249999999999996</v>
      </c>
      <c r="O54" s="32">
        <v>4.05006858652487</v>
      </c>
      <c r="P54" s="33">
        <v>1</v>
      </c>
      <c r="Q54" s="33">
        <v>1</v>
      </c>
      <c r="R54" s="33">
        <v>0</v>
      </c>
      <c r="S54" s="34">
        <v>1</v>
      </c>
      <c r="T54" s="34">
        <v>0</v>
      </c>
      <c r="U54" s="34">
        <v>0</v>
      </c>
      <c r="V54" s="34">
        <v>100</v>
      </c>
      <c r="W54" s="34">
        <v>0</v>
      </c>
      <c r="X54" s="34">
        <v>0</v>
      </c>
      <c r="Y54" s="35">
        <v>1</v>
      </c>
      <c r="Z54" s="35">
        <v>1</v>
      </c>
      <c r="AA54" s="35">
        <v>0</v>
      </c>
      <c r="AB54" s="36">
        <v>1</v>
      </c>
      <c r="AC54" s="36">
        <v>1</v>
      </c>
      <c r="AD54" s="36">
        <v>0</v>
      </c>
      <c r="AE54" s="37">
        <v>1</v>
      </c>
      <c r="AF54" s="37">
        <v>1</v>
      </c>
      <c r="AG54" s="37">
        <v>0</v>
      </c>
      <c r="AH54" s="38">
        <v>284.33333333333331</v>
      </c>
      <c r="AI54" s="38">
        <v>284</v>
      </c>
      <c r="AJ54" s="38">
        <v>0.47140452079103168</v>
      </c>
      <c r="AK54" s="39">
        <v>9.7000000000000011</v>
      </c>
      <c r="AL54" s="39">
        <v>9.9</v>
      </c>
      <c r="AM54" s="39">
        <v>0.3559026084010441</v>
      </c>
      <c r="AN54" s="40">
        <v>11.833333333333334</v>
      </c>
      <c r="AO54" s="40">
        <v>11.81</v>
      </c>
      <c r="AP54" s="40">
        <v>4.7842333648024753E-2</v>
      </c>
      <c r="AQ54" s="41">
        <v>8.6066666666666674</v>
      </c>
      <c r="AR54" s="41">
        <v>8.6</v>
      </c>
      <c r="AS54" s="41">
        <v>2.4944382578493202E-2</v>
      </c>
      <c r="AT54" s="42">
        <v>3.3666666666666671</v>
      </c>
      <c r="AU54" s="42">
        <v>3.27</v>
      </c>
      <c r="AV54" s="42">
        <v>0.18080068829760829</v>
      </c>
      <c r="AW54" s="43">
        <v>3.6666666666666665</v>
      </c>
      <c r="AX54" s="43">
        <v>4</v>
      </c>
      <c r="AY54" s="43">
        <v>1.3123346456686351</v>
      </c>
      <c r="AZ54" s="43">
        <v>4</v>
      </c>
      <c r="BA54" s="43">
        <v>4</v>
      </c>
      <c r="BB54" s="43">
        <v>0</v>
      </c>
    </row>
    <row r="55" spans="1:54" s="8" customFormat="1" x14ac:dyDescent="0.35">
      <c r="A55" s="8" t="s">
        <v>77</v>
      </c>
      <c r="B55" s="28" t="s">
        <v>73</v>
      </c>
      <c r="C55" s="46" t="s">
        <v>90</v>
      </c>
      <c r="D55" s="7">
        <v>45043</v>
      </c>
      <c r="E55" s="29" t="s">
        <v>204</v>
      </c>
      <c r="F55" s="29" t="s">
        <v>204</v>
      </c>
      <c r="G55" s="30">
        <v>43.833333333333336</v>
      </c>
      <c r="H55" s="30">
        <v>34.5</v>
      </c>
      <c r="I55" s="30">
        <v>25.435648649527735</v>
      </c>
      <c r="J55" s="31">
        <v>90.083333333333329</v>
      </c>
      <c r="K55" s="31">
        <v>91.5</v>
      </c>
      <c r="L55" s="31">
        <v>49.855555246019364</v>
      </c>
      <c r="M55" s="32">
        <v>5.25</v>
      </c>
      <c r="N55" s="32">
        <v>4.0750000000000002</v>
      </c>
      <c r="O55" s="32">
        <v>3.5976265324053123</v>
      </c>
      <c r="P55" s="33">
        <v>1</v>
      </c>
      <c r="Q55" s="33">
        <v>1</v>
      </c>
      <c r="R55" s="33">
        <v>0</v>
      </c>
      <c r="S55" s="34">
        <v>1</v>
      </c>
      <c r="T55" s="34">
        <v>0</v>
      </c>
      <c r="U55" s="34">
        <v>0</v>
      </c>
      <c r="V55" s="34">
        <v>100</v>
      </c>
      <c r="W55" s="34">
        <v>0</v>
      </c>
      <c r="X55" s="34">
        <v>0</v>
      </c>
      <c r="Y55" s="35">
        <v>1</v>
      </c>
      <c r="Z55" s="35">
        <v>1</v>
      </c>
      <c r="AA55" s="35">
        <v>0</v>
      </c>
      <c r="AB55" s="36">
        <v>1</v>
      </c>
      <c r="AC55" s="36">
        <v>1</v>
      </c>
      <c r="AD55" s="36">
        <v>0</v>
      </c>
      <c r="AE55" s="37">
        <v>1</v>
      </c>
      <c r="AF55" s="37">
        <v>1</v>
      </c>
      <c r="AG55" s="37">
        <v>0</v>
      </c>
      <c r="AH55" s="38">
        <v>307</v>
      </c>
      <c r="AI55" s="38">
        <v>307</v>
      </c>
      <c r="AJ55" s="38">
        <v>0.81649658092772603</v>
      </c>
      <c r="AK55" s="39">
        <v>8.7666666666666675</v>
      </c>
      <c r="AL55" s="39">
        <v>8.8000000000000007</v>
      </c>
      <c r="AM55" s="39">
        <v>0.28674417556808729</v>
      </c>
      <c r="AN55" s="40">
        <v>11.46</v>
      </c>
      <c r="AO55" s="40">
        <v>11.42</v>
      </c>
      <c r="AP55" s="40">
        <v>7.1180521680208886E-2</v>
      </c>
      <c r="AQ55" s="41">
        <v>8.5233333333333334</v>
      </c>
      <c r="AR55" s="41">
        <v>8.5299999999999994</v>
      </c>
      <c r="AS55" s="41">
        <v>2.4944382578493043E-2</v>
      </c>
      <c r="AT55" s="42">
        <v>3.78</v>
      </c>
      <c r="AU55" s="42">
        <v>3.75</v>
      </c>
      <c r="AV55" s="42">
        <v>0.11224972160321826</v>
      </c>
      <c r="AW55" s="43">
        <v>4</v>
      </c>
      <c r="AX55" s="43">
        <v>4</v>
      </c>
      <c r="AY55" s="43">
        <v>0.81649658092772603</v>
      </c>
      <c r="AZ55" s="43">
        <v>4</v>
      </c>
      <c r="BA55" s="43">
        <v>4</v>
      </c>
      <c r="BB55" s="43">
        <v>0</v>
      </c>
    </row>
    <row r="56" spans="1:54" x14ac:dyDescent="0.35">
      <c r="D56" s="7"/>
      <c r="E56" s="7"/>
    </row>
    <row r="57" spans="1:54" x14ac:dyDescent="0.35">
      <c r="D57" s="7"/>
      <c r="E57" s="7"/>
    </row>
    <row r="58" spans="1:54" x14ac:dyDescent="0.35">
      <c r="D58" s="7"/>
      <c r="E58" s="7"/>
    </row>
    <row r="59" spans="1:54" x14ac:dyDescent="0.35">
      <c r="D59" s="7"/>
      <c r="E59" s="7"/>
    </row>
    <row r="62" spans="1:54" x14ac:dyDescent="0.35">
      <c r="D62" s="7"/>
      <c r="E62" s="7"/>
    </row>
    <row r="63" spans="1:54" x14ac:dyDescent="0.35">
      <c r="D63" s="7"/>
      <c r="E63" s="7"/>
    </row>
    <row r="64" spans="1:54" x14ac:dyDescent="0.35">
      <c r="D64" s="7"/>
      <c r="E64" s="7"/>
    </row>
    <row r="65" spans="4:5" x14ac:dyDescent="0.35">
      <c r="D65" s="7"/>
      <c r="E65" s="7"/>
    </row>
    <row r="68" spans="4:5" x14ac:dyDescent="0.35">
      <c r="D68" s="7"/>
      <c r="E68" s="7"/>
    </row>
    <row r="69" spans="4:5" x14ac:dyDescent="0.35">
      <c r="D69" s="7"/>
      <c r="E69" s="7"/>
    </row>
    <row r="70" spans="4:5" x14ac:dyDescent="0.35">
      <c r="D70" s="7"/>
      <c r="E70" s="7"/>
    </row>
    <row r="71" spans="4:5" x14ac:dyDescent="0.35">
      <c r="D71" s="7"/>
      <c r="E71" s="7"/>
    </row>
    <row r="74" spans="4:5" x14ac:dyDescent="0.35">
      <c r="D74" s="7"/>
      <c r="E74" s="7"/>
    </row>
    <row r="75" spans="4:5" x14ac:dyDescent="0.35">
      <c r="D75" s="7"/>
      <c r="E75" s="7"/>
    </row>
    <row r="76" spans="4:5" x14ac:dyDescent="0.35">
      <c r="D76" s="7"/>
      <c r="E76" s="7"/>
    </row>
    <row r="77" spans="4:5" x14ac:dyDescent="0.35">
      <c r="D77" s="7"/>
      <c r="E77" s="7"/>
    </row>
    <row r="80" spans="4:5" x14ac:dyDescent="0.35">
      <c r="D80" s="7"/>
      <c r="E80" s="7"/>
    </row>
    <row r="81" spans="4:5" x14ac:dyDescent="0.35">
      <c r="D81" s="7"/>
      <c r="E81" s="7"/>
    </row>
    <row r="82" spans="4:5" x14ac:dyDescent="0.35">
      <c r="D82" s="7"/>
      <c r="E82" s="7"/>
    </row>
    <row r="83" spans="4:5" x14ac:dyDescent="0.35">
      <c r="D83" s="7"/>
      <c r="E83" s="7"/>
    </row>
    <row r="86" spans="4:5" x14ac:dyDescent="0.35">
      <c r="D86" s="7"/>
      <c r="E86" s="7"/>
    </row>
    <row r="87" spans="4:5" x14ac:dyDescent="0.35">
      <c r="D87" s="7"/>
      <c r="E87" s="7"/>
    </row>
    <row r="88" spans="4:5" x14ac:dyDescent="0.35">
      <c r="D88" s="7"/>
      <c r="E88" s="7"/>
    </row>
    <row r="89" spans="4:5" x14ac:dyDescent="0.35">
      <c r="D89" s="7"/>
      <c r="E89" s="7"/>
    </row>
    <row r="92" spans="4:5" x14ac:dyDescent="0.35">
      <c r="D92" s="7"/>
      <c r="E92" s="7"/>
    </row>
    <row r="93" spans="4:5" x14ac:dyDescent="0.35">
      <c r="D93" s="7"/>
      <c r="E93" s="7"/>
    </row>
    <row r="658" spans="2:2" x14ac:dyDescent="0.35">
      <c r="B658" s="6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Aus_GIS&amp;R</vt:lpstr>
      <vt:lpstr>Aus_Felddaten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pleitner</dc:creator>
  <cp:lastModifiedBy>Tonolla Diego (tono)</cp:lastModifiedBy>
  <dcterms:created xsi:type="dcterms:W3CDTF">2022-09-28T09:20:41Z</dcterms:created>
  <dcterms:modified xsi:type="dcterms:W3CDTF">2023-10-26T09:59:18Z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2022-12-13T14:33:47Z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ecaf3111-9061-49d8-adcc-565ee6543110</vt:lpwstr>
  </property>
  <property fmtid="{D5CDD505-2E9C-101B-9397-08002B2CF9AE}" pid="8" name="MSIP_Label_10d9bad3-6dac-4e9a-89a3-89f3b8d247b2_ContentBits">
    <vt:lpwstr>0</vt:lpwstr>
  </property>
</Properties>
</file>