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8" yWindow="-108" windowWidth="19416" windowHeight="10416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definedNames>
    <definedName name="_xlnm._FilterDatabase" localSheetId="2" hidden="1">'Equipment - budzet'!$B$4:$I$16</definedName>
    <definedName name="_xlnm._FilterDatabase" localSheetId="1" hidden="1">'Travel - budzet'!$B$4:$P$18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I9" i="4"/>
  <c r="I8" i="4"/>
  <c r="I7" i="3"/>
  <c r="I16" i="3"/>
  <c r="I15" i="3"/>
  <c r="I14" i="3"/>
  <c r="I13" i="3"/>
  <c r="I12" i="3"/>
  <c r="I11" i="3"/>
  <c r="I10" i="3"/>
  <c r="I9" i="3"/>
  <c r="I8" i="3"/>
  <c r="I5" i="3"/>
  <c r="I6" i="3"/>
  <c r="P18" i="2" l="1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I7" i="4" l="1"/>
  <c r="I6" i="4"/>
  <c r="I5" i="4"/>
  <c r="D2" i="2"/>
  <c r="D2" i="3" l="1"/>
  <c r="A34" i="1"/>
  <c r="A28" i="1"/>
  <c r="R21" i="1"/>
  <c r="P21" i="1"/>
  <c r="N21" i="1"/>
  <c r="M21" i="1"/>
  <c r="L21" i="1"/>
  <c r="K21" i="1"/>
  <c r="J21" i="1"/>
  <c r="H21" i="1"/>
  <c r="G21" i="1"/>
  <c r="F21" i="1"/>
  <c r="E21" i="1"/>
  <c r="D21" i="1"/>
  <c r="O20" i="1"/>
  <c r="Q20" i="1" s="1"/>
  <c r="S20" i="1" s="1"/>
  <c r="I20" i="1"/>
  <c r="O19" i="1"/>
  <c r="Q19" i="1" s="1"/>
  <c r="S19" i="1" s="1"/>
  <c r="I19" i="1"/>
  <c r="O18" i="1"/>
  <c r="Q18" i="1" s="1"/>
  <c r="S18" i="1" s="1"/>
  <c r="I18" i="1"/>
  <c r="O17" i="1"/>
  <c r="Q17" i="1" s="1"/>
  <c r="S17" i="1" s="1"/>
  <c r="I17" i="1"/>
  <c r="O16" i="1"/>
  <c r="Q16" i="1" s="1"/>
  <c r="S16" i="1" s="1"/>
  <c r="I16" i="1"/>
  <c r="O15" i="1"/>
  <c r="Q15" i="1" s="1"/>
  <c r="S15" i="1" s="1"/>
  <c r="I15" i="1"/>
  <c r="O14" i="1"/>
  <c r="I14" i="1"/>
  <c r="O21" i="1" l="1"/>
  <c r="I21" i="1"/>
  <c r="J23" i="1" s="1"/>
  <c r="Q14" i="1"/>
  <c r="S14" i="1" s="1"/>
  <c r="S21" i="1" s="1"/>
  <c r="Q21" i="1" l="1"/>
</calcChain>
</file>

<file path=xl/comments1.xml><?xml version="1.0" encoding="utf-8"?>
<comments xmlns="http://schemas.openxmlformats.org/spreadsheetml/2006/main">
  <authors>
    <author>Kampen, Jan-Joris van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<sst xmlns="http://schemas.openxmlformats.org/spreadsheetml/2006/main" count="259" uniqueCount="122">
  <si>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</si>
  <si>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</si>
  <si>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</si>
  <si>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</si>
  <si>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</si>
  <si>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</si>
  <si>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</si>
  <si>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</si>
  <si>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</si>
  <si>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</si>
  <si>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</si>
  <si>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</si>
  <si>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</si>
  <si>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</si>
  <si>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</si>
  <si>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</si>
  <si>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</si>
  <si>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</si>
  <si>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</si>
  <si>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</si>
  <si>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</si>
  <si>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</si>
  <si>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</si>
  <si>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</si>
  <si>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</si>
  <si>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</si>
  <si>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</si>
  <si>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</si>
  <si>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</si>
  <si>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</si>
  <si>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</si>
  <si>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</si>
  <si>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</si>
  <si>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</si>
  <si>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</si>
  <si>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</si>
  <si>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</si>
  <si>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</si>
  <si>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</si>
  <si>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</si>
  <si>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</si>
  <si>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</si>
  <si>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</si>
  <si>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</si>
  <si>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</si>
  <si>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</si>
  <si>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</si>
  <si>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</si>
  <si>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</si>
  <si>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</si>
  <si>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</si>
  <si>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</si>
  <si>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</si>
  <si>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</si>
  <si>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</si>
  <si>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</si>
  <si>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</si>
  <si>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popuniti sheet Travel-budzet</t>
  </si>
  <si>
    <t>popuniti sheet Equipment-budzet</t>
  </si>
  <si>
    <t>popuniti sheet Subcontracting - budzet</t>
  </si>
  <si>
    <t>Researcher / Postdoc</t>
  </si>
  <si>
    <t>Experts</t>
  </si>
  <si>
    <t>WP1</t>
  </si>
  <si>
    <t>IRU</t>
  </si>
  <si>
    <t>The International World Transport Union</t>
  </si>
  <si>
    <t>Switzerland</t>
  </si>
  <si>
    <t>Geneva</t>
  </si>
  <si>
    <t>Belgrade</t>
  </si>
  <si>
    <t>ECTRI</t>
  </si>
  <si>
    <t>The European World Transport Union</t>
  </si>
  <si>
    <t>Belgium</t>
  </si>
  <si>
    <t>Brussels</t>
  </si>
  <si>
    <t>POLIS</t>
  </si>
  <si>
    <t xml:space="preserve">WP1 </t>
  </si>
  <si>
    <t>TCS</t>
  </si>
  <si>
    <t>Tecsidel</t>
  </si>
  <si>
    <t>Spain</t>
  </si>
  <si>
    <t>Barcelona</t>
  </si>
  <si>
    <t>IW</t>
  </si>
  <si>
    <t>Infinet Wireless</t>
  </si>
  <si>
    <t>Netherlands</t>
  </si>
  <si>
    <t>Amsterdam</t>
  </si>
  <si>
    <t>WP5</t>
  </si>
  <si>
    <t>ETF</t>
  </si>
  <si>
    <t>Elektrotehnički fakultet</t>
  </si>
  <si>
    <t>Serbia</t>
  </si>
  <si>
    <t>WP6</t>
  </si>
  <si>
    <t>G.P. Bajakovo</t>
  </si>
  <si>
    <t>B.C. Annemasse</t>
  </si>
  <si>
    <t>B.C. Antwerp</t>
  </si>
  <si>
    <t>B.C. Ostend</t>
  </si>
  <si>
    <t>B.C. La Raya</t>
  </si>
  <si>
    <t>University of Belgrade, School of EE</t>
  </si>
  <si>
    <t>Laptop (CPU: i5, RAM: 16GB, SSD: 500GB)</t>
  </si>
  <si>
    <t>WP3</t>
  </si>
  <si>
    <t>Stable and high-speed WiFi internet</t>
  </si>
  <si>
    <t>WP4</t>
  </si>
  <si>
    <t>INFINET Wireless</t>
  </si>
  <si>
    <t>Slovenia</t>
  </si>
  <si>
    <t>System installation and monitoring (on border cross(es))</t>
  </si>
  <si>
    <t>WP7</t>
  </si>
  <si>
    <t>The European Conference of Transport Research Institutes</t>
  </si>
  <si>
    <t>High quality surveillance system (cameras, sensors, computers)</t>
  </si>
  <si>
    <t>Hardware development tools (IDEs, Compilers, Assmeblers)</t>
  </si>
  <si>
    <t>Office room (chairs, desks, couch)</t>
  </si>
  <si>
    <t>Server (28 cores, 384 DDR4)</t>
  </si>
  <si>
    <t>Licenced software (Windows OS, Microsoft Office)</t>
  </si>
  <si>
    <t>Integration environment (computers, HW/SW tools)</t>
  </si>
  <si>
    <t>Paid advertisments and promotions (in press, television; on the internet)</t>
  </si>
  <si>
    <t>WP2</t>
  </si>
  <si>
    <t>Translator</t>
  </si>
  <si>
    <t>Transport of materials</t>
  </si>
  <si>
    <t>Media marketing</t>
  </si>
  <si>
    <t>Software development tools (eclipse, Microsoft Visual Studio, Matlab)</t>
  </si>
  <si>
    <t>Standard subcontract form</t>
  </si>
  <si>
    <t>WP1 - Project Management &amp; Communication</t>
  </si>
  <si>
    <t>WP2 - Analysis &amp; Modelling Process</t>
  </si>
  <si>
    <t>WP3 - Software Development</t>
  </si>
  <si>
    <t>WP4 - Hardware Development</t>
  </si>
  <si>
    <t>WP5 - Integration Phase</t>
  </si>
  <si>
    <t>WP6 - Testing &amp; Verification</t>
  </si>
  <si>
    <t>WP7 - Dissemination &amp; Exploitation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</si>
</sst>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2222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9" fontId="4" fillId="0" borderId="2" xfId="0" applyNumberFormat="1" applyFont="1" applyBorder="1" applyAlignment="1">
      <alignment horizontal="center"/>
    </xf>
    <xf numFmtId="9" fontId="4" fillId="2" borderId="2" xfId="1" applyFont="1" applyFill="1" applyBorder="1" applyAlignment="1">
      <alignment horizontal="center"/>
    </xf>
    <xf numFmtId="0" fontId="0" fillId="2" borderId="0" xfId="0" applyFill="1"/>
    <xf numFmtId="9" fontId="4" fillId="0" borderId="0" xfId="0" applyNumberFormat="1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textRotation="90"/>
    </xf>
    <xf numFmtId="0" fontId="8" fillId="3" borderId="2" xfId="0" applyFont="1" applyFill="1" applyBorder="1" applyAlignment="1">
      <alignment horizontal="center" vertical="center" textRotation="90"/>
    </xf>
    <xf numFmtId="0" fontId="6" fillId="4" borderId="2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4" fillId="0" borderId="0" xfId="0" applyFont="1"/>
    <xf numFmtId="164" fontId="9" fillId="0" borderId="2" xfId="0" applyNumberFormat="1" applyFont="1" applyBorder="1"/>
    <xf numFmtId="0" fontId="10" fillId="3" borderId="2" xfId="0" applyFont="1" applyFill="1" applyBorder="1"/>
    <xf numFmtId="3" fontId="4" fillId="0" borderId="2" xfId="0" applyNumberFormat="1" applyFont="1" applyBorder="1"/>
    <xf numFmtId="0" fontId="4" fillId="5" borderId="2" xfId="0" applyFont="1" applyFill="1" applyBorder="1"/>
    <xf numFmtId="164" fontId="10" fillId="0" borderId="2" xfId="0" applyNumberFormat="1" applyFont="1" applyBorder="1"/>
    <xf numFmtId="3" fontId="8" fillId="0" borderId="2" xfId="0" applyNumberFormat="1" applyFont="1" applyBorder="1"/>
    <xf numFmtId="3" fontId="8" fillId="0" borderId="8" xfId="0" applyNumberFormat="1" applyFont="1" applyBorder="1"/>
    <xf numFmtId="3" fontId="8" fillId="0" borderId="9" xfId="0" applyNumberFormat="1" applyFont="1" applyBorder="1"/>
    <xf numFmtId="3" fontId="8" fillId="0" borderId="0" xfId="0" applyNumberFormat="1" applyFont="1"/>
    <xf numFmtId="0" fontId="8" fillId="0" borderId="0" xfId="0" applyFont="1" applyAlignment="1">
      <alignment horizontal="center"/>
    </xf>
    <xf numFmtId="164" fontId="9" fillId="0" borderId="0" xfId="0" applyNumberFormat="1" applyFont="1"/>
    <xf numFmtId="164" fontId="8" fillId="0" borderId="10" xfId="0" applyNumberFormat="1" applyFont="1" applyBorder="1"/>
    <xf numFmtId="164" fontId="8" fillId="0" borderId="11" xfId="0" applyNumberFormat="1" applyFont="1" applyBorder="1"/>
    <xf numFmtId="164" fontId="9" fillId="0" borderId="11" xfId="0" applyNumberFormat="1" applyFont="1" applyBorder="1"/>
    <xf numFmtId="164" fontId="9" fillId="0" borderId="7" xfId="0" applyNumberFormat="1" applyFont="1" applyBorder="1"/>
    <xf numFmtId="0" fontId="8" fillId="0" borderId="0" xfId="0" applyFont="1"/>
    <xf numFmtId="3" fontId="0" fillId="0" borderId="0" xfId="0" applyNumberFormat="1"/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49" fontId="4" fillId="0" borderId="2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3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/>
    </xf>
    <xf numFmtId="0" fontId="14" fillId="0" borderId="14" xfId="0" applyFont="1" applyBorder="1"/>
    <xf numFmtId="0" fontId="13" fillId="7" borderId="2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textRotation="90"/>
    </xf>
    <xf numFmtId="0" fontId="8" fillId="9" borderId="2" xfId="0" applyFont="1" applyFill="1" applyBorder="1" applyAlignment="1">
      <alignment horizontal="center" vertical="center" textRotation="90"/>
    </xf>
    <xf numFmtId="0" fontId="0" fillId="0" borderId="2" xfId="0" applyBorder="1"/>
    <xf numFmtId="0" fontId="8" fillId="5" borderId="2" xfId="0" applyFont="1" applyFill="1" applyBorder="1" applyAlignment="1">
      <alignment horizontal="center" vertical="center" textRotation="90" wrapText="1"/>
    </xf>
    <xf numFmtId="0" fontId="0" fillId="0" borderId="2" xfId="0" applyBorder="1"/>
    <xf numFmtId="0" fontId="16" fillId="0" borderId="0" xfId="0" applyFont="1"/>
    <xf numFmtId="0" fontId="1" fillId="0" borderId="2" xfId="0" applyFont="1" applyBorder="1"/>
    <xf numFmtId="0" fontId="7" fillId="4" borderId="2" xfId="0" applyFont="1" applyFill="1" applyBorder="1" applyAlignment="1">
      <alignment horizontal="center" vertical="center"/>
    </xf>
    <xf numFmtId="0" fontId="0" fillId="0" borderId="1" xfId="0" applyBorder="1"/>
    <xf numFmtId="0" fontId="4" fillId="0" borderId="2" xfId="0" applyFont="1" applyBorder="1" applyAlignment="1">
      <alignment horizontal="left"/>
    </xf>
    <xf numFmtId="0" fontId="0" fillId="0" borderId="2" xfId="0" applyBorder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0" fontId="6" fillId="4" borderId="2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wrapText="1"/>
    </xf>
    <xf numFmtId="0" fontId="0" fillId="0" borderId="2" xfId="0" applyBorder="1" applyAlignment="1">
      <alignment wrapText="1"/>
    </xf>
    <xf numFmtId="0" fontId="4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4" fillId="0" borderId="2" xfId="0" applyFont="1" applyBorder="1" applyAlignment="1">
      <alignment wrapText="1"/>
    </xf>
    <xf numFmtId="0" fontId="8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5" fillId="0" borderId="3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xmlns="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abSelected="1" topLeftCell="A13" zoomScale="70" zoomScaleNormal="70" workbookViewId="0">
      <selection activeCell="M16" sqref="M16"/>
    </sheetView>
  </sheetViews>
  <sheetFormatPr defaultColWidth="11.44140625" defaultRowHeight="14.4" x14ac:dyDescent="0.3"/>
  <cols>
    <col min="1" max="1" width="11.44140625" customWidth="1"/>
    <col min="2" max="2" width="24.77734375" customWidth="1"/>
    <col min="3" max="3" width="14.77734375" customWidth="1"/>
    <col min="4" max="4" width="6" customWidth="1"/>
    <col min="5" max="5" width="5.5546875" customWidth="1"/>
    <col min="6" max="8" width="5.21875" customWidth="1"/>
    <col min="9" max="9" width="7" customWidth="1"/>
    <col min="10" max="13" width="14.21875" customWidth="1"/>
    <col min="14" max="14" width="15.21875" customWidth="1"/>
    <col min="15" max="19" width="14.21875" customWidth="1"/>
  </cols>
  <sheetData>
    <row r="1" spans="1:19" ht="24.6" x14ac:dyDescent="0.3">
      <c r="A1" s="1" t="s">
        <v>0</v>
      </c>
    </row>
    <row r="3" spans="1:19" x14ac:dyDescent="0.3">
      <c r="E3" s="53"/>
      <c r="F3" s="53"/>
      <c r="G3" s="53"/>
      <c r="H3" s="53"/>
      <c r="I3" s="53"/>
    </row>
    <row r="4" spans="1:19" x14ac:dyDescent="0.3">
      <c r="D4" s="2"/>
      <c r="E4" s="54" t="s">
        <v>1</v>
      </c>
      <c r="F4" s="55"/>
      <c r="G4" s="55"/>
      <c r="H4" s="55"/>
      <c r="I4" s="55"/>
      <c r="J4" s="3"/>
      <c r="L4" s="55" t="s">
        <v>2</v>
      </c>
      <c r="M4" s="55"/>
      <c r="N4" s="55"/>
      <c r="O4" s="4">
        <v>0.25</v>
      </c>
    </row>
    <row r="5" spans="1:19" x14ac:dyDescent="0.3">
      <c r="D5" s="2"/>
      <c r="E5" s="54" t="s">
        <v>3</v>
      </c>
      <c r="F5" s="55"/>
      <c r="G5" s="55"/>
      <c r="H5" s="55"/>
      <c r="I5" s="55"/>
      <c r="J5" s="3"/>
      <c r="L5" s="55" t="s">
        <v>4</v>
      </c>
      <c r="M5" s="55"/>
      <c r="N5" s="55"/>
      <c r="O5" s="4">
        <v>1</v>
      </c>
    </row>
    <row r="6" spans="1:19" x14ac:dyDescent="0.3">
      <c r="D6" s="2"/>
      <c r="E6" s="54" t="s">
        <v>5</v>
      </c>
      <c r="F6" s="55"/>
      <c r="G6" s="55"/>
      <c r="H6" s="55"/>
      <c r="I6" s="55"/>
      <c r="J6" s="3"/>
      <c r="L6" s="55" t="s">
        <v>6</v>
      </c>
      <c r="M6" s="55"/>
      <c r="N6" s="55"/>
      <c r="O6" s="5">
        <v>0.7</v>
      </c>
      <c r="P6" s="6" t="s">
        <v>7</v>
      </c>
      <c r="Q6" s="6"/>
    </row>
    <row r="7" spans="1:19" x14ac:dyDescent="0.3">
      <c r="E7" s="55" t="s">
        <v>8</v>
      </c>
      <c r="F7" s="55"/>
      <c r="G7" s="55"/>
      <c r="H7" s="55"/>
      <c r="I7" s="55"/>
      <c r="J7" s="3"/>
      <c r="L7" s="55" t="s">
        <v>9</v>
      </c>
      <c r="M7" s="55"/>
      <c r="N7" s="55"/>
      <c r="O7" s="4">
        <v>1</v>
      </c>
    </row>
    <row r="8" spans="1:19" x14ac:dyDescent="0.3">
      <c r="J8" s="2"/>
      <c r="O8" s="7"/>
    </row>
    <row r="9" spans="1:19" ht="15" thickBot="1" x14ac:dyDescent="0.35"/>
    <row r="10" spans="1:19" ht="16.2" thickBot="1" x14ac:dyDescent="0.35">
      <c r="A10" s="56" t="s">
        <v>10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8"/>
    </row>
    <row r="12" spans="1:19" ht="15.6" x14ac:dyDescent="0.3">
      <c r="D12" s="58" t="s">
        <v>11</v>
      </c>
      <c r="E12" s="58"/>
      <c r="F12" s="58"/>
      <c r="G12" s="58"/>
      <c r="H12" s="58"/>
      <c r="I12" s="58"/>
      <c r="J12" s="59" t="s">
        <v>12</v>
      </c>
      <c r="K12" s="59"/>
      <c r="L12" s="59"/>
      <c r="M12" s="59"/>
      <c r="N12" s="59"/>
      <c r="O12" s="59"/>
      <c r="P12" s="59"/>
      <c r="Q12" s="59"/>
      <c r="R12" s="59"/>
      <c r="S12" s="9"/>
    </row>
    <row r="13" spans="1:19" s="14" customFormat="1" ht="90" customHeight="1" x14ac:dyDescent="0.25">
      <c r="A13" s="52" t="s">
        <v>51</v>
      </c>
      <c r="B13" s="52"/>
      <c r="C13" s="52"/>
      <c r="D13" s="48" t="s">
        <v>60</v>
      </c>
      <c r="E13" s="10" t="s">
        <v>61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3">
      <c r="A14" s="61" t="s">
        <v>115</v>
      </c>
      <c r="B14" s="61"/>
      <c r="C14" s="61"/>
      <c r="D14" s="15">
        <v>4</v>
      </c>
      <c r="E14" s="15">
        <v>1</v>
      </c>
      <c r="F14" s="15"/>
      <c r="G14" s="15"/>
      <c r="H14" s="15"/>
      <c r="I14" s="16">
        <f>+SUM(D14:H14)</f>
        <v>5</v>
      </c>
      <c r="J14" s="17">
        <v>7500</v>
      </c>
      <c r="K14" s="17">
        <v>24000</v>
      </c>
      <c r="L14" s="17">
        <v>447</v>
      </c>
      <c r="M14" s="17"/>
      <c r="N14" s="17">
        <v>4000</v>
      </c>
      <c r="O14" s="18">
        <f t="shared" ref="O14:O20" si="0">+$O$4*(J14+K14-N14)</f>
        <v>6875</v>
      </c>
      <c r="P14" s="17">
        <v>0</v>
      </c>
      <c r="Q14" s="17">
        <f>+J14+K14+L14+M14+O14+P14</f>
        <v>38822</v>
      </c>
      <c r="R14" s="18"/>
      <c r="S14" s="18">
        <f>+Q14-R14</f>
        <v>38822</v>
      </c>
    </row>
    <row r="15" spans="1:19" x14ac:dyDescent="0.3">
      <c r="A15" s="61" t="s">
        <v>116</v>
      </c>
      <c r="B15" s="61"/>
      <c r="C15" s="61"/>
      <c r="D15" s="15">
        <v>2</v>
      </c>
      <c r="E15" s="15"/>
      <c r="F15" s="15">
        <v>1</v>
      </c>
      <c r="G15" s="15"/>
      <c r="H15" s="15"/>
      <c r="I15" s="16">
        <f t="shared" ref="I15:I20" si="1">+SUM(D15:H15)</f>
        <v>3</v>
      </c>
      <c r="J15" s="17">
        <v>4500</v>
      </c>
      <c r="K15" s="17"/>
      <c r="L15" s="17"/>
      <c r="M15" s="17"/>
      <c r="N15" s="17">
        <v>2000</v>
      </c>
      <c r="O15" s="18">
        <f t="shared" si="0"/>
        <v>625</v>
      </c>
      <c r="P15" s="17">
        <v>600</v>
      </c>
      <c r="Q15" s="17">
        <f t="shared" ref="Q15:Q19" si="2">+J15+K15+L15+M15+O15+P15</f>
        <v>5725</v>
      </c>
      <c r="R15" s="18"/>
      <c r="S15" s="18">
        <f t="shared" ref="S15:S20" si="3">+Q15-R15</f>
        <v>5725</v>
      </c>
    </row>
    <row r="16" spans="1:19" x14ac:dyDescent="0.3">
      <c r="A16" s="61" t="s">
        <v>117</v>
      </c>
      <c r="B16" s="61"/>
      <c r="C16" s="61"/>
      <c r="D16" s="15"/>
      <c r="E16" s="15">
        <v>2</v>
      </c>
      <c r="F16" s="15">
        <v>4</v>
      </c>
      <c r="G16" s="15"/>
      <c r="H16" s="15"/>
      <c r="I16" s="16">
        <f t="shared" si="1"/>
        <v>6</v>
      </c>
      <c r="J16" s="17">
        <v>9000</v>
      </c>
      <c r="K16" s="17">
        <v>17000</v>
      </c>
      <c r="L16" s="17"/>
      <c r="M16" s="17"/>
      <c r="N16" s="17">
        <v>1000</v>
      </c>
      <c r="O16" s="18">
        <f t="shared" si="0"/>
        <v>6250</v>
      </c>
      <c r="P16" s="17">
        <v>200</v>
      </c>
      <c r="Q16" s="17">
        <f t="shared" si="2"/>
        <v>32450</v>
      </c>
      <c r="R16" s="18"/>
      <c r="S16" s="18">
        <f t="shared" si="3"/>
        <v>32450</v>
      </c>
    </row>
    <row r="17" spans="1:20" x14ac:dyDescent="0.3">
      <c r="A17" s="61" t="s">
        <v>118</v>
      </c>
      <c r="B17" s="61"/>
      <c r="C17" s="61"/>
      <c r="D17" s="15"/>
      <c r="E17" s="15">
        <v>1</v>
      </c>
      <c r="F17" s="15"/>
      <c r="G17" s="15">
        <v>1</v>
      </c>
      <c r="H17" s="15"/>
      <c r="I17" s="16">
        <f t="shared" si="1"/>
        <v>2</v>
      </c>
      <c r="J17" s="17">
        <v>3000</v>
      </c>
      <c r="K17" s="17"/>
      <c r="L17" s="17"/>
      <c r="M17" s="17"/>
      <c r="N17" s="17">
        <v>690</v>
      </c>
      <c r="O17" s="18">
        <f t="shared" si="0"/>
        <v>577.5</v>
      </c>
      <c r="P17" s="17">
        <v>500</v>
      </c>
      <c r="Q17" s="17">
        <f t="shared" si="2"/>
        <v>4077.5</v>
      </c>
      <c r="R17" s="18"/>
      <c r="S17" s="18">
        <f t="shared" si="3"/>
        <v>4077.5</v>
      </c>
    </row>
    <row r="18" spans="1:20" x14ac:dyDescent="0.3">
      <c r="A18" s="61" t="s">
        <v>119</v>
      </c>
      <c r="B18" s="61"/>
      <c r="C18" s="61"/>
      <c r="D18" s="15">
        <v>1</v>
      </c>
      <c r="E18" s="15"/>
      <c r="F18" s="15">
        <v>1</v>
      </c>
      <c r="G18" s="15"/>
      <c r="H18" s="15"/>
      <c r="I18" s="16">
        <f t="shared" si="1"/>
        <v>2</v>
      </c>
      <c r="J18" s="17">
        <v>3000</v>
      </c>
      <c r="K18" s="17">
        <v>3237</v>
      </c>
      <c r="L18" s="17"/>
      <c r="M18" s="17"/>
      <c r="N18" s="17">
        <v>2000</v>
      </c>
      <c r="O18" s="18">
        <f t="shared" si="0"/>
        <v>1059.25</v>
      </c>
      <c r="P18" s="17">
        <v>600</v>
      </c>
      <c r="Q18" s="17">
        <f t="shared" si="2"/>
        <v>7896.25</v>
      </c>
      <c r="R18" s="18"/>
      <c r="S18" s="18">
        <f t="shared" si="3"/>
        <v>7896.25</v>
      </c>
    </row>
    <row r="19" spans="1:20" x14ac:dyDescent="0.3">
      <c r="A19" s="61" t="s">
        <v>120</v>
      </c>
      <c r="B19" s="61"/>
      <c r="C19" s="61"/>
      <c r="D19" s="15"/>
      <c r="E19" s="15"/>
      <c r="F19" s="15">
        <v>1</v>
      </c>
      <c r="G19" s="15"/>
      <c r="H19" s="15">
        <v>1</v>
      </c>
      <c r="I19" s="16">
        <f t="shared" si="1"/>
        <v>2</v>
      </c>
      <c r="J19" s="17">
        <v>3000</v>
      </c>
      <c r="K19" s="17">
        <v>1020</v>
      </c>
      <c r="L19" s="17"/>
      <c r="M19" s="17"/>
      <c r="N19" s="17">
        <v>0</v>
      </c>
      <c r="O19" s="18">
        <f t="shared" si="0"/>
        <v>1005</v>
      </c>
      <c r="P19" s="17">
        <v>0</v>
      </c>
      <c r="Q19" s="17">
        <f t="shared" si="2"/>
        <v>5025</v>
      </c>
      <c r="R19" s="18"/>
      <c r="S19" s="18">
        <f t="shared" si="3"/>
        <v>5025</v>
      </c>
    </row>
    <row r="20" spans="1:20" x14ac:dyDescent="0.3">
      <c r="A20" s="61" t="s">
        <v>121</v>
      </c>
      <c r="B20" s="61"/>
      <c r="C20" s="61"/>
      <c r="D20" s="15"/>
      <c r="E20" s="15"/>
      <c r="F20" s="15"/>
      <c r="G20" s="15"/>
      <c r="H20" s="15"/>
      <c r="I20" s="16">
        <f t="shared" si="1"/>
        <v>0</v>
      </c>
      <c r="J20" s="17"/>
      <c r="K20" s="17"/>
      <c r="L20" s="17"/>
      <c r="M20" s="17"/>
      <c r="N20" s="17">
        <v>1000</v>
      </c>
      <c r="O20" s="18">
        <f t="shared" si="0"/>
        <v>-250</v>
      </c>
      <c r="P20" s="17">
        <v>100</v>
      </c>
      <c r="Q20" s="17">
        <f>+J20+K20+L20+M20+O20+P20</f>
        <v>-150</v>
      </c>
      <c r="R20" s="18"/>
      <c r="S20" s="18">
        <f t="shared" si="3"/>
        <v>-150</v>
      </c>
    </row>
    <row r="21" spans="1:20" x14ac:dyDescent="0.3">
      <c r="A21" s="62" t="s">
        <v>18</v>
      </c>
      <c r="B21" s="62"/>
      <c r="C21" s="62"/>
      <c r="D21" s="15">
        <f>SUM(D14:D20)</f>
        <v>7</v>
      </c>
      <c r="E21" s="15">
        <f>SUM(E14:E20)</f>
        <v>4</v>
      </c>
      <c r="F21" s="15">
        <f>SUM(F14:F20)</f>
        <v>7</v>
      </c>
      <c r="G21" s="15">
        <f>SUM(G14:G20)</f>
        <v>1</v>
      </c>
      <c r="H21" s="15">
        <f>SUM(H14:H20)</f>
        <v>1</v>
      </c>
      <c r="I21" s="19">
        <f>SUM(I14:I20)</f>
        <v>20</v>
      </c>
      <c r="J21" s="20">
        <f>SUM(J14:J20)</f>
        <v>30000</v>
      </c>
      <c r="K21" s="20">
        <f>SUM(K14:K20)</f>
        <v>45257</v>
      </c>
      <c r="L21" s="20">
        <f>SUM(L14:L20)</f>
        <v>447</v>
      </c>
      <c r="M21" s="20">
        <f>SUM(M14:M20)</f>
        <v>0</v>
      </c>
      <c r="N21" s="20">
        <f>SUM(N14:N20)</f>
        <v>10690</v>
      </c>
      <c r="O21" s="20">
        <f>SUM(O14:O20)</f>
        <v>16141.75</v>
      </c>
      <c r="P21" s="20">
        <f>SUM(P14:P20)</f>
        <v>2000</v>
      </c>
      <c r="Q21" s="20">
        <f>SUM(Q14:Q20)</f>
        <v>93845.75</v>
      </c>
      <c r="R21" s="21">
        <f>SUM(R14:R20)</f>
        <v>0</v>
      </c>
      <c r="S21" s="22">
        <f>SUM(S14:S20)</f>
        <v>93845.75</v>
      </c>
      <c r="T21" s="23"/>
    </row>
    <row r="22" spans="1:20" x14ac:dyDescent="0.3">
      <c r="A22" s="24"/>
      <c r="B22" s="24"/>
      <c r="C22" s="24"/>
      <c r="D22" s="25"/>
      <c r="E22" s="25"/>
      <c r="F22" s="25"/>
      <c r="G22" s="25"/>
      <c r="H22" s="25"/>
      <c r="I22" s="25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</row>
    <row r="23" spans="1:20" x14ac:dyDescent="0.3">
      <c r="A23" s="24"/>
      <c r="B23" s="24"/>
      <c r="C23" s="24"/>
      <c r="D23" s="26" t="s">
        <v>29</v>
      </c>
      <c r="E23" s="27"/>
      <c r="F23" s="28"/>
      <c r="G23" s="28"/>
      <c r="H23" s="28"/>
      <c r="I23" s="29"/>
      <c r="J23" s="20">
        <f>IF(I21=0,0,(J21/I21))</f>
        <v>1500</v>
      </c>
      <c r="K23" s="23"/>
      <c r="L23" s="23"/>
      <c r="M23" s="23"/>
      <c r="N23" s="23"/>
      <c r="O23" s="23"/>
      <c r="P23" s="23"/>
      <c r="Q23" s="23"/>
      <c r="R23" s="23"/>
      <c r="S23" s="23"/>
      <c r="T23" s="23"/>
    </row>
    <row r="24" spans="1:20" x14ac:dyDescent="0.3">
      <c r="A24" s="30"/>
      <c r="S24" s="31"/>
    </row>
    <row r="25" spans="1:20" x14ac:dyDescent="0.3">
      <c r="A25" s="60" t="s">
        <v>30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</row>
    <row r="26" spans="1:20" x14ac:dyDescent="0.3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 spans="1:20" ht="41.25" customHeight="1" x14ac:dyDescent="0.3">
      <c r="A27" s="32" t="s">
        <v>31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20" ht="41.25" customHeight="1" x14ac:dyDescent="0.3">
      <c r="A28" s="63" t="str">
        <f>CONCATENATE("participant"," ",J6)</f>
        <v xml:space="preserve">participant </v>
      </c>
      <c r="B28" s="64"/>
      <c r="C28" s="33" t="s">
        <v>32</v>
      </c>
      <c r="D28" s="61" t="s">
        <v>33</v>
      </c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</row>
    <row r="29" spans="1:20" ht="36" customHeight="1" x14ac:dyDescent="0.3">
      <c r="A29" s="66" t="s">
        <v>34</v>
      </c>
      <c r="B29" s="66"/>
      <c r="C29" s="34"/>
      <c r="D29" s="67" t="s">
        <v>57</v>
      </c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S29" s="31"/>
    </row>
    <row r="30" spans="1:20" ht="29.25" customHeight="1" x14ac:dyDescent="0.3">
      <c r="A30" s="66" t="s">
        <v>35</v>
      </c>
      <c r="B30" s="66"/>
      <c r="C30" s="35"/>
      <c r="D30" s="68" t="s">
        <v>58</v>
      </c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S30" s="31"/>
    </row>
    <row r="31" spans="1:20" ht="31.5" customHeight="1" x14ac:dyDescent="0.3">
      <c r="A31" s="66" t="s">
        <v>36</v>
      </c>
      <c r="B31" s="66"/>
      <c r="C31" s="35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S31" s="31"/>
    </row>
    <row r="32" spans="1:20" s="36" customFormat="1" x14ac:dyDescent="0.3"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spans="1:19" x14ac:dyDescent="0.3"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</row>
    <row r="34" spans="1:19" x14ac:dyDescent="0.3">
      <c r="A34" s="63" t="str">
        <f>CONCATENATE("participant"," ",C9)</f>
        <v xml:space="preserve">participant </v>
      </c>
      <c r="B34" s="64"/>
      <c r="C34" s="33" t="s">
        <v>32</v>
      </c>
      <c r="D34" s="73" t="s">
        <v>33</v>
      </c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</row>
    <row r="35" spans="1:19" ht="27.75" customHeight="1" x14ac:dyDescent="0.3">
      <c r="A35" s="66" t="s">
        <v>37</v>
      </c>
      <c r="B35" s="66"/>
      <c r="C35" s="35"/>
      <c r="D35" s="72" t="s">
        <v>59</v>
      </c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S35" s="31"/>
    </row>
    <row r="36" spans="1:19" ht="25.5" customHeight="1" x14ac:dyDescent="0.3">
      <c r="A36" s="66" t="s">
        <v>38</v>
      </c>
      <c r="B36" s="66"/>
      <c r="C36" s="35"/>
      <c r="D36" s="69" t="s">
        <v>39</v>
      </c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1"/>
      <c r="S36" s="31"/>
    </row>
    <row r="37" spans="1:19" ht="26.25" customHeight="1" x14ac:dyDescent="0.3">
      <c r="A37" s="66" t="s">
        <v>40</v>
      </c>
      <c r="B37" s="66"/>
      <c r="C37" s="35"/>
      <c r="D37" s="72" t="s">
        <v>41</v>
      </c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S37" s="31"/>
    </row>
  </sheetData>
  <protectedRanges>
    <protectedRange sqref="D14:H20 C29:P37 P14:P20 R14:S20 O6 J14:N20" name="Range1"/>
  </protectedRanges>
  <mergeCells count="38">
    <mergeCell ref="A36:B36"/>
    <mergeCell ref="D36:P36"/>
    <mergeCell ref="A37:B37"/>
    <mergeCell ref="D37:P37"/>
    <mergeCell ref="A31:B31"/>
    <mergeCell ref="D31:P31"/>
    <mergeCell ref="A34:B34"/>
    <mergeCell ref="D34:P34"/>
    <mergeCell ref="A35:B35"/>
    <mergeCell ref="D35:P35"/>
    <mergeCell ref="A28:B28"/>
    <mergeCell ref="D28:P28"/>
    <mergeCell ref="A29:B29"/>
    <mergeCell ref="D29:P29"/>
    <mergeCell ref="A30:B30"/>
    <mergeCell ref="D30:P30"/>
    <mergeCell ref="A25:P25"/>
    <mergeCell ref="A14:C14"/>
    <mergeCell ref="A15:C15"/>
    <mergeCell ref="A16:C16"/>
    <mergeCell ref="A17:C17"/>
    <mergeCell ref="A18:C18"/>
    <mergeCell ref="A19:C19"/>
    <mergeCell ref="A20:C20"/>
    <mergeCell ref="A21:C21"/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"/>
  <sheetViews>
    <sheetView topLeftCell="A4" workbookViewId="0">
      <selection activeCell="P14" sqref="P14"/>
    </sheetView>
  </sheetViews>
  <sheetFormatPr defaultRowHeight="14.4" x14ac:dyDescent="0.3"/>
  <cols>
    <col min="6" max="6" width="16.21875" bestFit="1" customWidth="1"/>
    <col min="7" max="7" width="17.77734375" bestFit="1" customWidth="1"/>
  </cols>
  <sheetData>
    <row r="1" spans="2:16" ht="15" thickBot="1" x14ac:dyDescent="0.35"/>
    <row r="2" spans="2:16" ht="18.600000000000001" thickBot="1" x14ac:dyDescent="0.4">
      <c r="B2" s="75" t="s">
        <v>42</v>
      </c>
      <c r="C2" s="76"/>
      <c r="D2" s="43">
        <f>SUM(P5:P18)</f>
        <v>40393</v>
      </c>
    </row>
    <row r="4" spans="2:16" ht="160.80000000000001" x14ac:dyDescent="0.3">
      <c r="B4" s="41" t="s">
        <v>50</v>
      </c>
      <c r="C4" s="41" t="s">
        <v>43</v>
      </c>
      <c r="D4" s="41" t="s">
        <v>44</v>
      </c>
      <c r="E4" s="40" t="s">
        <v>45</v>
      </c>
      <c r="F4" s="44" t="s">
        <v>52</v>
      </c>
      <c r="G4" s="44" t="s">
        <v>53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5" t="s">
        <v>54</v>
      </c>
      <c r="N4" s="10" t="s">
        <v>55</v>
      </c>
      <c r="O4" s="10" t="s">
        <v>56</v>
      </c>
      <c r="P4" s="46" t="s">
        <v>49</v>
      </c>
    </row>
    <row r="5" spans="2:16" x14ac:dyDescent="0.3">
      <c r="B5" s="47" t="s">
        <v>62</v>
      </c>
      <c r="C5" s="47" t="s">
        <v>63</v>
      </c>
      <c r="D5" s="47" t="s">
        <v>64</v>
      </c>
      <c r="E5" s="47" t="s">
        <v>65</v>
      </c>
      <c r="F5" s="47" t="s">
        <v>66</v>
      </c>
      <c r="G5" s="47" t="s">
        <v>67</v>
      </c>
      <c r="H5" s="47">
        <v>2</v>
      </c>
      <c r="I5" s="47">
        <v>0</v>
      </c>
      <c r="J5" s="47">
        <v>0</v>
      </c>
      <c r="K5" s="47">
        <v>0</v>
      </c>
      <c r="L5" s="47">
        <v>0</v>
      </c>
      <c r="M5" s="47">
        <v>7</v>
      </c>
      <c r="N5" s="47">
        <v>1170</v>
      </c>
      <c r="O5" s="47">
        <v>2646</v>
      </c>
      <c r="P5" s="47">
        <f>N5+O5</f>
        <v>3816</v>
      </c>
    </row>
    <row r="6" spans="2:16" x14ac:dyDescent="0.3">
      <c r="B6" s="47" t="s">
        <v>62</v>
      </c>
      <c r="C6" s="47" t="s">
        <v>68</v>
      </c>
      <c r="D6" s="47" t="s">
        <v>69</v>
      </c>
      <c r="E6" s="47" t="s">
        <v>70</v>
      </c>
      <c r="F6" s="47" t="s">
        <v>71</v>
      </c>
      <c r="G6" s="47" t="s">
        <v>67</v>
      </c>
      <c r="H6" s="47">
        <v>2</v>
      </c>
      <c r="I6" s="47">
        <v>0</v>
      </c>
      <c r="J6" s="47">
        <v>0</v>
      </c>
      <c r="K6" s="47">
        <v>0</v>
      </c>
      <c r="L6" s="47">
        <v>0</v>
      </c>
      <c r="M6" s="47">
        <v>7</v>
      </c>
      <c r="N6" s="47">
        <v>804</v>
      </c>
      <c r="O6" s="47">
        <v>1836</v>
      </c>
      <c r="P6" s="47">
        <f t="shared" ref="P6:P18" si="0">N6+O6</f>
        <v>2640</v>
      </c>
    </row>
    <row r="7" spans="2:16" x14ac:dyDescent="0.3">
      <c r="B7" s="47" t="s">
        <v>62</v>
      </c>
      <c r="C7" s="47" t="s">
        <v>72</v>
      </c>
      <c r="D7" s="47" t="s">
        <v>72</v>
      </c>
      <c r="E7" s="47" t="s">
        <v>70</v>
      </c>
      <c r="F7" s="47" t="s">
        <v>71</v>
      </c>
      <c r="G7" s="47" t="s">
        <v>67</v>
      </c>
      <c r="H7" s="47">
        <v>2</v>
      </c>
      <c r="I7" s="47">
        <v>0</v>
      </c>
      <c r="J7" s="47">
        <v>0</v>
      </c>
      <c r="K7" s="47">
        <v>0</v>
      </c>
      <c r="L7" s="47">
        <v>0</v>
      </c>
      <c r="M7" s="47">
        <v>7</v>
      </c>
      <c r="N7" s="47">
        <v>402</v>
      </c>
      <c r="O7" s="47">
        <v>1458</v>
      </c>
      <c r="P7" s="47">
        <f t="shared" si="0"/>
        <v>1860</v>
      </c>
    </row>
    <row r="8" spans="2:16" x14ac:dyDescent="0.3">
      <c r="B8" s="47" t="s">
        <v>73</v>
      </c>
      <c r="C8" s="47" t="s">
        <v>74</v>
      </c>
      <c r="D8" s="47" t="s">
        <v>75</v>
      </c>
      <c r="E8" s="47" t="s">
        <v>76</v>
      </c>
      <c r="F8" s="47" t="s">
        <v>77</v>
      </c>
      <c r="G8" s="47" t="s">
        <v>67</v>
      </c>
      <c r="H8" s="47">
        <v>2</v>
      </c>
      <c r="I8" s="47">
        <v>1</v>
      </c>
      <c r="J8" s="47">
        <v>0</v>
      </c>
      <c r="K8" s="47">
        <v>0</v>
      </c>
      <c r="L8" s="47">
        <v>0</v>
      </c>
      <c r="M8" s="47">
        <v>7</v>
      </c>
      <c r="N8" s="47">
        <v>1458</v>
      </c>
      <c r="O8" s="47">
        <v>3969</v>
      </c>
      <c r="P8" s="47">
        <f t="shared" si="0"/>
        <v>5427</v>
      </c>
    </row>
    <row r="9" spans="2:16" x14ac:dyDescent="0.3">
      <c r="B9" s="47" t="s">
        <v>62</v>
      </c>
      <c r="C9" s="47" t="s">
        <v>78</v>
      </c>
      <c r="D9" s="47" t="s">
        <v>79</v>
      </c>
      <c r="E9" s="47" t="s">
        <v>80</v>
      </c>
      <c r="F9" s="47" t="s">
        <v>81</v>
      </c>
      <c r="G9" s="47" t="s">
        <v>67</v>
      </c>
      <c r="H9" s="47">
        <v>2</v>
      </c>
      <c r="I9" s="47">
        <v>0</v>
      </c>
      <c r="J9" s="47">
        <v>1</v>
      </c>
      <c r="K9" s="47">
        <v>0</v>
      </c>
      <c r="L9" s="47">
        <v>0</v>
      </c>
      <c r="M9" s="47">
        <v>7</v>
      </c>
      <c r="N9" s="47">
        <v>2070</v>
      </c>
      <c r="O9" s="47">
        <v>2754</v>
      </c>
      <c r="P9" s="47">
        <f t="shared" si="0"/>
        <v>4824</v>
      </c>
    </row>
    <row r="10" spans="2:16" x14ac:dyDescent="0.3">
      <c r="B10" s="47" t="s">
        <v>82</v>
      </c>
      <c r="C10" s="47" t="s">
        <v>83</v>
      </c>
      <c r="D10" s="47" t="s">
        <v>84</v>
      </c>
      <c r="E10" s="47" t="s">
        <v>85</v>
      </c>
      <c r="F10" s="47" t="s">
        <v>67</v>
      </c>
      <c r="G10" s="47" t="s">
        <v>71</v>
      </c>
      <c r="H10" s="47">
        <v>0</v>
      </c>
      <c r="I10" s="47">
        <v>1</v>
      </c>
      <c r="J10" s="47">
        <v>1</v>
      </c>
      <c r="K10" s="47">
        <v>0</v>
      </c>
      <c r="L10" s="47">
        <v>0</v>
      </c>
      <c r="M10" s="47">
        <v>10</v>
      </c>
      <c r="N10" s="47">
        <v>834</v>
      </c>
      <c r="O10" s="47">
        <v>2403</v>
      </c>
      <c r="P10" s="47">
        <f t="shared" si="0"/>
        <v>3237</v>
      </c>
    </row>
    <row r="11" spans="2:16" x14ac:dyDescent="0.3">
      <c r="B11" s="47" t="s">
        <v>82</v>
      </c>
      <c r="C11" s="47" t="s">
        <v>63</v>
      </c>
      <c r="D11" s="47" t="s">
        <v>64</v>
      </c>
      <c r="E11" s="47" t="s">
        <v>65</v>
      </c>
      <c r="F11" s="47" t="s">
        <v>66</v>
      </c>
      <c r="G11" s="47" t="s">
        <v>71</v>
      </c>
      <c r="H11" s="47">
        <v>0</v>
      </c>
      <c r="I11" s="47">
        <v>0</v>
      </c>
      <c r="J11" s="47">
        <v>1</v>
      </c>
      <c r="K11" s="47">
        <v>1</v>
      </c>
      <c r="L11" s="47">
        <v>0</v>
      </c>
      <c r="M11" s="47">
        <v>10</v>
      </c>
      <c r="N11" s="47">
        <v>1254</v>
      </c>
      <c r="O11" s="47">
        <v>2538</v>
      </c>
      <c r="P11" s="47">
        <f t="shared" si="0"/>
        <v>3792</v>
      </c>
    </row>
    <row r="12" spans="2:16" x14ac:dyDescent="0.3">
      <c r="B12" s="47" t="s">
        <v>82</v>
      </c>
      <c r="C12" s="47" t="s">
        <v>74</v>
      </c>
      <c r="D12" s="47" t="s">
        <v>75</v>
      </c>
      <c r="E12" s="47" t="s">
        <v>76</v>
      </c>
      <c r="F12" s="47" t="s">
        <v>77</v>
      </c>
      <c r="G12" s="47" t="s">
        <v>71</v>
      </c>
      <c r="H12" s="47">
        <v>0</v>
      </c>
      <c r="I12" s="47">
        <v>1</v>
      </c>
      <c r="J12" s="47">
        <v>2</v>
      </c>
      <c r="K12" s="47">
        <v>0</v>
      </c>
      <c r="L12" s="47">
        <v>0</v>
      </c>
      <c r="M12" s="47">
        <v>10</v>
      </c>
      <c r="N12" s="47">
        <v>1701</v>
      </c>
      <c r="O12" s="47">
        <v>3604</v>
      </c>
      <c r="P12" s="47">
        <f t="shared" si="0"/>
        <v>5305</v>
      </c>
    </row>
    <row r="13" spans="2:16" x14ac:dyDescent="0.3">
      <c r="B13" s="47" t="s">
        <v>82</v>
      </c>
      <c r="C13" s="47" t="s">
        <v>78</v>
      </c>
      <c r="D13" s="47" t="s">
        <v>79</v>
      </c>
      <c r="E13" s="47" t="s">
        <v>80</v>
      </c>
      <c r="F13" s="47" t="s">
        <v>81</v>
      </c>
      <c r="G13" s="47" t="s">
        <v>71</v>
      </c>
      <c r="H13" s="47">
        <v>0</v>
      </c>
      <c r="I13" s="47">
        <v>0</v>
      </c>
      <c r="J13" s="47">
        <v>1</v>
      </c>
      <c r="K13" s="47">
        <v>1</v>
      </c>
      <c r="L13" s="47">
        <v>0</v>
      </c>
      <c r="M13" s="47">
        <v>10</v>
      </c>
      <c r="N13" s="47">
        <v>804</v>
      </c>
      <c r="O13" s="47">
        <v>2538</v>
      </c>
      <c r="P13" s="47">
        <f t="shared" si="0"/>
        <v>3342</v>
      </c>
    </row>
    <row r="14" spans="2:16" x14ac:dyDescent="0.3">
      <c r="B14" s="47" t="s">
        <v>86</v>
      </c>
      <c r="C14" s="47" t="s">
        <v>83</v>
      </c>
      <c r="D14" s="47" t="s">
        <v>84</v>
      </c>
      <c r="E14" s="47" t="s">
        <v>85</v>
      </c>
      <c r="F14" s="47" t="s">
        <v>67</v>
      </c>
      <c r="G14" s="47" t="s">
        <v>87</v>
      </c>
      <c r="H14" s="47">
        <v>0</v>
      </c>
      <c r="I14" s="47">
        <v>0</v>
      </c>
      <c r="J14" s="47">
        <v>1</v>
      </c>
      <c r="K14" s="47">
        <v>0</v>
      </c>
      <c r="L14" s="47">
        <v>1</v>
      </c>
      <c r="M14" s="47">
        <v>5</v>
      </c>
      <c r="N14" s="47">
        <v>120</v>
      </c>
      <c r="O14" s="47">
        <v>900</v>
      </c>
      <c r="P14" s="47">
        <f t="shared" si="0"/>
        <v>1020</v>
      </c>
    </row>
    <row r="15" spans="2:16" x14ac:dyDescent="0.3">
      <c r="B15" s="47" t="s">
        <v>86</v>
      </c>
      <c r="C15" s="47" t="s">
        <v>63</v>
      </c>
      <c r="D15" s="47" t="s">
        <v>64</v>
      </c>
      <c r="E15" s="47" t="s">
        <v>65</v>
      </c>
      <c r="F15" s="47" t="s">
        <v>66</v>
      </c>
      <c r="G15" s="50" t="s">
        <v>88</v>
      </c>
      <c r="H15" s="47">
        <v>0</v>
      </c>
      <c r="I15" s="47">
        <v>1</v>
      </c>
      <c r="J15" s="47">
        <v>0</v>
      </c>
      <c r="K15" s="47">
        <v>0</v>
      </c>
      <c r="L15" s="47">
        <v>1</v>
      </c>
      <c r="M15" s="47">
        <v>5</v>
      </c>
      <c r="N15" s="47">
        <v>30</v>
      </c>
      <c r="O15" s="47">
        <v>675</v>
      </c>
      <c r="P15" s="47">
        <f t="shared" si="0"/>
        <v>705</v>
      </c>
    </row>
    <row r="16" spans="2:16" x14ac:dyDescent="0.3">
      <c r="B16" s="47" t="s">
        <v>86</v>
      </c>
      <c r="C16" s="47" t="s">
        <v>68</v>
      </c>
      <c r="D16" s="47" t="s">
        <v>69</v>
      </c>
      <c r="E16" s="47" t="s">
        <v>70</v>
      </c>
      <c r="F16" s="47" t="s">
        <v>71</v>
      </c>
      <c r="G16" s="47" t="s">
        <v>89</v>
      </c>
      <c r="H16" s="47">
        <v>0</v>
      </c>
      <c r="I16" s="47">
        <v>0</v>
      </c>
      <c r="J16" s="47">
        <v>0</v>
      </c>
      <c r="K16" s="47">
        <v>0</v>
      </c>
      <c r="L16" s="47">
        <v>1</v>
      </c>
      <c r="M16" s="47">
        <v>5</v>
      </c>
      <c r="N16" s="47">
        <v>90</v>
      </c>
      <c r="O16" s="47">
        <v>675</v>
      </c>
      <c r="P16" s="47">
        <f t="shared" si="0"/>
        <v>765</v>
      </c>
    </row>
    <row r="17" spans="2:16" x14ac:dyDescent="0.3">
      <c r="B17" s="47" t="s">
        <v>86</v>
      </c>
      <c r="C17" s="47" t="s">
        <v>72</v>
      </c>
      <c r="D17" s="47" t="s">
        <v>72</v>
      </c>
      <c r="E17" s="47" t="s">
        <v>70</v>
      </c>
      <c r="F17" s="47" t="s">
        <v>71</v>
      </c>
      <c r="G17" s="47" t="s">
        <v>90</v>
      </c>
      <c r="H17" s="47">
        <v>0</v>
      </c>
      <c r="I17" s="47">
        <v>0</v>
      </c>
      <c r="J17" s="47">
        <v>0</v>
      </c>
      <c r="K17" s="47">
        <v>1</v>
      </c>
      <c r="L17" s="47">
        <v>1</v>
      </c>
      <c r="M17" s="47">
        <v>5</v>
      </c>
      <c r="N17" s="47">
        <v>75</v>
      </c>
      <c r="O17" s="47">
        <v>1125</v>
      </c>
      <c r="P17" s="47">
        <f t="shared" si="0"/>
        <v>1200</v>
      </c>
    </row>
    <row r="18" spans="2:16" x14ac:dyDescent="0.3">
      <c r="B18" s="47" t="s">
        <v>86</v>
      </c>
      <c r="C18" s="47" t="s">
        <v>74</v>
      </c>
      <c r="D18" s="47" t="s">
        <v>75</v>
      </c>
      <c r="E18" s="47" t="s">
        <v>76</v>
      </c>
      <c r="F18" s="47" t="s">
        <v>77</v>
      </c>
      <c r="G18" s="47" t="s">
        <v>91</v>
      </c>
      <c r="H18" s="47">
        <v>0</v>
      </c>
      <c r="I18" s="47">
        <v>2</v>
      </c>
      <c r="J18" s="47">
        <v>1</v>
      </c>
      <c r="K18" s="47">
        <v>0</v>
      </c>
      <c r="L18" s="47">
        <v>1</v>
      </c>
      <c r="M18" s="47">
        <v>5</v>
      </c>
      <c r="N18" s="47">
        <v>210</v>
      </c>
      <c r="O18" s="47">
        <v>2250</v>
      </c>
      <c r="P18" s="47">
        <f t="shared" si="0"/>
        <v>2460</v>
      </c>
    </row>
  </sheetData>
  <autoFilter ref="B4:P18"/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topLeftCell="A4" workbookViewId="0">
      <selection activeCell="C12" sqref="C12:I16"/>
    </sheetView>
  </sheetViews>
  <sheetFormatPr defaultRowHeight="14.4" x14ac:dyDescent="0.3"/>
  <cols>
    <col min="2" max="2" width="18.5546875" customWidth="1"/>
    <col min="4" max="4" width="19.44140625" customWidth="1"/>
    <col min="6" max="6" width="62" customWidth="1"/>
    <col min="7" max="7" width="34.21875" bestFit="1" customWidth="1"/>
    <col min="9" max="9" width="12" bestFit="1" customWidth="1"/>
  </cols>
  <sheetData>
    <row r="1" spans="2:9" ht="15" thickBot="1" x14ac:dyDescent="0.35"/>
    <row r="2" spans="2:9" ht="18.600000000000001" thickBot="1" x14ac:dyDescent="0.4">
      <c r="B2" s="75" t="s">
        <v>42</v>
      </c>
      <c r="C2" s="76"/>
      <c r="D2" s="43">
        <f>SUM(I5:I16)</f>
        <v>136500</v>
      </c>
    </row>
    <row r="4" spans="2:9" ht="43.2" x14ac:dyDescent="0.3">
      <c r="B4" s="41" t="s">
        <v>50</v>
      </c>
      <c r="C4" s="41" t="s">
        <v>43</v>
      </c>
      <c r="D4" s="41" t="s">
        <v>44</v>
      </c>
      <c r="E4" s="40" t="s">
        <v>45</v>
      </c>
      <c r="F4" s="40" t="s">
        <v>46</v>
      </c>
      <c r="G4" s="40" t="s">
        <v>48</v>
      </c>
      <c r="H4" s="40" t="s">
        <v>47</v>
      </c>
      <c r="I4" s="42" t="s">
        <v>49</v>
      </c>
    </row>
    <row r="5" spans="2:9" x14ac:dyDescent="0.3">
      <c r="B5" s="39" t="s">
        <v>62</v>
      </c>
      <c r="C5" s="39" t="s">
        <v>83</v>
      </c>
      <c r="D5" s="39" t="s">
        <v>92</v>
      </c>
      <c r="E5" s="39" t="s">
        <v>85</v>
      </c>
      <c r="F5" s="39" t="s">
        <v>93</v>
      </c>
      <c r="G5" s="39">
        <v>1000</v>
      </c>
      <c r="H5" s="39">
        <v>20</v>
      </c>
      <c r="I5" s="39">
        <f>G5*H5</f>
        <v>20000</v>
      </c>
    </row>
    <row r="6" spans="2:9" x14ac:dyDescent="0.3">
      <c r="B6" s="39" t="s">
        <v>62</v>
      </c>
      <c r="C6" s="39" t="s">
        <v>83</v>
      </c>
      <c r="D6" s="39" t="s">
        <v>92</v>
      </c>
      <c r="E6" s="39" t="s">
        <v>85</v>
      </c>
      <c r="F6" s="39" t="s">
        <v>106</v>
      </c>
      <c r="G6" s="39">
        <v>200</v>
      </c>
      <c r="H6" s="39">
        <v>20</v>
      </c>
      <c r="I6" s="39">
        <f t="shared" ref="I6:I7" si="0">G6*H6</f>
        <v>4000</v>
      </c>
    </row>
    <row r="7" spans="2:9" x14ac:dyDescent="0.3">
      <c r="B7" s="39" t="s">
        <v>109</v>
      </c>
      <c r="C7" s="39" t="s">
        <v>63</v>
      </c>
      <c r="D7" s="39" t="s">
        <v>101</v>
      </c>
      <c r="E7" s="39" t="s">
        <v>65</v>
      </c>
      <c r="F7" s="39" t="s">
        <v>93</v>
      </c>
      <c r="G7" s="39">
        <v>1000</v>
      </c>
      <c r="H7" s="39">
        <v>20</v>
      </c>
      <c r="I7" s="39">
        <f t="shared" si="0"/>
        <v>20000</v>
      </c>
    </row>
    <row r="8" spans="2:9" x14ac:dyDescent="0.3">
      <c r="B8" s="49" t="s">
        <v>94</v>
      </c>
      <c r="C8" s="49" t="s">
        <v>83</v>
      </c>
      <c r="D8" s="49" t="s">
        <v>92</v>
      </c>
      <c r="E8" s="49" t="s">
        <v>85</v>
      </c>
      <c r="F8" s="49" t="s">
        <v>104</v>
      </c>
      <c r="G8" s="49">
        <v>3000</v>
      </c>
      <c r="H8" s="49">
        <v>1</v>
      </c>
      <c r="I8" s="49">
        <f t="shared" ref="I8:I16" si="1">G8*H8</f>
        <v>3000</v>
      </c>
    </row>
    <row r="9" spans="2:9" x14ac:dyDescent="0.3">
      <c r="B9" s="49" t="s">
        <v>94</v>
      </c>
      <c r="C9" s="49" t="s">
        <v>83</v>
      </c>
      <c r="D9" s="49" t="s">
        <v>92</v>
      </c>
      <c r="E9" s="49" t="s">
        <v>85</v>
      </c>
      <c r="F9" s="49" t="s">
        <v>113</v>
      </c>
      <c r="G9" s="49">
        <v>400</v>
      </c>
      <c r="H9" s="49">
        <v>15</v>
      </c>
      <c r="I9" s="49">
        <f t="shared" si="1"/>
        <v>6000</v>
      </c>
    </row>
    <row r="10" spans="2:9" x14ac:dyDescent="0.3">
      <c r="B10" s="49" t="s">
        <v>94</v>
      </c>
      <c r="C10" s="49" t="s">
        <v>83</v>
      </c>
      <c r="D10" s="49" t="s">
        <v>92</v>
      </c>
      <c r="E10" s="49" t="s">
        <v>85</v>
      </c>
      <c r="F10" s="49" t="s">
        <v>95</v>
      </c>
      <c r="G10" s="49">
        <v>4000</v>
      </c>
      <c r="H10" s="49">
        <v>1</v>
      </c>
      <c r="I10" s="49">
        <f t="shared" si="1"/>
        <v>4000</v>
      </c>
    </row>
    <row r="11" spans="2:9" x14ac:dyDescent="0.3">
      <c r="B11" s="49" t="s">
        <v>94</v>
      </c>
      <c r="C11" s="49" t="s">
        <v>83</v>
      </c>
      <c r="D11" s="49" t="s">
        <v>92</v>
      </c>
      <c r="E11" s="49" t="s">
        <v>85</v>
      </c>
      <c r="F11" s="49" t="s">
        <v>105</v>
      </c>
      <c r="G11" s="49">
        <v>4000</v>
      </c>
      <c r="H11" s="49">
        <v>1</v>
      </c>
      <c r="I11" s="49">
        <f t="shared" si="1"/>
        <v>4000</v>
      </c>
    </row>
    <row r="12" spans="2:9" x14ac:dyDescent="0.3">
      <c r="B12" s="49" t="s">
        <v>96</v>
      </c>
      <c r="C12" s="49" t="s">
        <v>78</v>
      </c>
      <c r="D12" s="49" t="s">
        <v>97</v>
      </c>
      <c r="E12" s="49" t="s">
        <v>98</v>
      </c>
      <c r="F12" s="49" t="s">
        <v>103</v>
      </c>
      <c r="G12" s="49">
        <v>400</v>
      </c>
      <c r="H12" s="49">
        <v>20</v>
      </c>
      <c r="I12" s="49">
        <f t="shared" si="1"/>
        <v>8000</v>
      </c>
    </row>
    <row r="13" spans="2:9" x14ac:dyDescent="0.3">
      <c r="B13" s="49" t="s">
        <v>96</v>
      </c>
      <c r="C13" s="49" t="s">
        <v>78</v>
      </c>
      <c r="D13" s="49" t="s">
        <v>97</v>
      </c>
      <c r="E13" s="49" t="s">
        <v>98</v>
      </c>
      <c r="F13" s="49" t="s">
        <v>102</v>
      </c>
      <c r="G13" s="49">
        <v>20000</v>
      </c>
      <c r="H13" s="49">
        <v>1</v>
      </c>
      <c r="I13" s="49">
        <f t="shared" si="1"/>
        <v>20000</v>
      </c>
    </row>
    <row r="14" spans="2:9" x14ac:dyDescent="0.3">
      <c r="B14" s="49" t="s">
        <v>82</v>
      </c>
      <c r="C14" s="49" t="s">
        <v>72</v>
      </c>
      <c r="D14" s="49" t="s">
        <v>72</v>
      </c>
      <c r="E14" s="49" t="s">
        <v>70</v>
      </c>
      <c r="F14" s="49" t="s">
        <v>107</v>
      </c>
      <c r="G14" s="49">
        <v>15000</v>
      </c>
      <c r="H14" s="49">
        <v>1</v>
      </c>
      <c r="I14" s="49">
        <f t="shared" si="1"/>
        <v>15000</v>
      </c>
    </row>
    <row r="15" spans="2:9" x14ac:dyDescent="0.3">
      <c r="B15" s="49" t="s">
        <v>86</v>
      </c>
      <c r="C15" s="49" t="s">
        <v>74</v>
      </c>
      <c r="D15" s="49" t="s">
        <v>75</v>
      </c>
      <c r="E15" s="49" t="s">
        <v>76</v>
      </c>
      <c r="F15" s="49" t="s">
        <v>99</v>
      </c>
      <c r="G15" s="49">
        <v>20000</v>
      </c>
      <c r="H15" s="49">
        <v>1</v>
      </c>
      <c r="I15" s="49">
        <f t="shared" si="1"/>
        <v>20000</v>
      </c>
    </row>
    <row r="16" spans="2:9" x14ac:dyDescent="0.3">
      <c r="B16" s="49" t="s">
        <v>100</v>
      </c>
      <c r="C16" s="49" t="s">
        <v>68</v>
      </c>
      <c r="D16" s="51" t="s">
        <v>101</v>
      </c>
      <c r="E16" s="49" t="s">
        <v>70</v>
      </c>
      <c r="F16" s="49" t="s">
        <v>108</v>
      </c>
      <c r="G16" s="49">
        <v>2500</v>
      </c>
      <c r="H16" s="49">
        <v>5</v>
      </c>
      <c r="I16" s="49">
        <f t="shared" si="1"/>
        <v>12500</v>
      </c>
    </row>
  </sheetData>
  <autoFilter ref="B4:I16"/>
  <mergeCells count="1">
    <mergeCell ref="B2:C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workbookViewId="0">
      <selection activeCell="G20" sqref="G20"/>
    </sheetView>
  </sheetViews>
  <sheetFormatPr defaultRowHeight="14.4" x14ac:dyDescent="0.3"/>
  <cols>
    <col min="2" max="2" width="18.5546875" customWidth="1"/>
    <col min="4" max="4" width="22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9" ht="15" thickBot="1" x14ac:dyDescent="0.35"/>
    <row r="2" spans="2:9" ht="18.600000000000001" thickBot="1" x14ac:dyDescent="0.4">
      <c r="B2" s="75" t="s">
        <v>42</v>
      </c>
      <c r="C2" s="76"/>
      <c r="D2" s="43">
        <f>SUM(I5:I9)</f>
        <v>20147</v>
      </c>
    </row>
    <row r="4" spans="2:9" ht="43.2" x14ac:dyDescent="0.3">
      <c r="B4" s="41" t="s">
        <v>50</v>
      </c>
      <c r="C4" s="41" t="s">
        <v>43</v>
      </c>
      <c r="D4" s="41" t="s">
        <v>44</v>
      </c>
      <c r="E4" s="40" t="s">
        <v>45</v>
      </c>
      <c r="F4" s="40" t="s">
        <v>46</v>
      </c>
      <c r="G4" s="40" t="s">
        <v>48</v>
      </c>
      <c r="H4" s="40" t="s">
        <v>47</v>
      </c>
      <c r="I4" s="42" t="s">
        <v>49</v>
      </c>
    </row>
    <row r="5" spans="2:9" x14ac:dyDescent="0.3">
      <c r="B5" s="39" t="s">
        <v>62</v>
      </c>
      <c r="C5" s="39" t="s">
        <v>83</v>
      </c>
      <c r="D5" s="39" t="s">
        <v>92</v>
      </c>
      <c r="E5" s="39" t="s">
        <v>85</v>
      </c>
      <c r="F5" s="39" t="s">
        <v>110</v>
      </c>
      <c r="G5" s="39">
        <v>149</v>
      </c>
      <c r="H5" s="39">
        <v>3</v>
      </c>
      <c r="I5" s="39">
        <f>G5*H5</f>
        <v>447</v>
      </c>
    </row>
    <row r="6" spans="2:9" x14ac:dyDescent="0.3">
      <c r="B6" s="39" t="s">
        <v>109</v>
      </c>
      <c r="C6" s="39" t="s">
        <v>63</v>
      </c>
      <c r="D6" s="39" t="s">
        <v>64</v>
      </c>
      <c r="E6" s="39" t="s">
        <v>65</v>
      </c>
      <c r="F6" s="39" t="s">
        <v>114</v>
      </c>
      <c r="G6" s="39">
        <v>1200</v>
      </c>
      <c r="H6" s="39">
        <v>5</v>
      </c>
      <c r="I6" s="39">
        <f t="shared" ref="I6:I7" si="0">G6*H6</f>
        <v>6000</v>
      </c>
    </row>
    <row r="7" spans="2:9" x14ac:dyDescent="0.3">
      <c r="B7" s="39" t="s">
        <v>96</v>
      </c>
      <c r="C7" s="39" t="s">
        <v>78</v>
      </c>
      <c r="D7" s="49" t="s">
        <v>97</v>
      </c>
      <c r="E7" s="39" t="s">
        <v>98</v>
      </c>
      <c r="F7" s="39" t="s">
        <v>114</v>
      </c>
      <c r="G7" s="39">
        <v>1000</v>
      </c>
      <c r="H7" s="39">
        <v>5</v>
      </c>
      <c r="I7" s="39">
        <f t="shared" si="0"/>
        <v>5000</v>
      </c>
    </row>
    <row r="8" spans="2:9" x14ac:dyDescent="0.3">
      <c r="B8" s="49" t="s">
        <v>86</v>
      </c>
      <c r="C8" s="49" t="s">
        <v>74</v>
      </c>
      <c r="D8" s="49" t="s">
        <v>75</v>
      </c>
      <c r="E8" s="49" t="s">
        <v>76</v>
      </c>
      <c r="F8" s="49" t="s">
        <v>111</v>
      </c>
      <c r="G8" s="49">
        <v>784</v>
      </c>
      <c r="H8" s="49">
        <v>5</v>
      </c>
      <c r="I8" s="49">
        <f t="shared" ref="I8:I9" si="1">G8*H8</f>
        <v>3920</v>
      </c>
    </row>
    <row r="9" spans="2:9" x14ac:dyDescent="0.3">
      <c r="B9" s="49" t="s">
        <v>100</v>
      </c>
      <c r="C9" s="49" t="s">
        <v>68</v>
      </c>
      <c r="D9" s="49" t="s">
        <v>101</v>
      </c>
      <c r="E9" s="49" t="s">
        <v>70</v>
      </c>
      <c r="F9" s="49" t="s">
        <v>112</v>
      </c>
      <c r="G9" s="49">
        <v>956</v>
      </c>
      <c r="H9" s="49">
        <v>5</v>
      </c>
      <c r="I9" s="49">
        <f t="shared" si="1"/>
        <v>4780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Windows User</cp:lastModifiedBy>
  <cp:lastPrinted>2014-02-27T12:39:20Z</cp:lastPrinted>
  <dcterms:created xsi:type="dcterms:W3CDTF">2014-02-27T12:37:14Z</dcterms:created>
  <dcterms:modified xsi:type="dcterms:W3CDTF">2020-03-31T16:11:53Z</dcterms:modified>
</cp:coreProperties>
</file>